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merj\AppData\Roaming\OpenText\OTEdit\EC_cera\c246773988\"/>
    </mc:Choice>
  </mc:AlternateContent>
  <bookViews>
    <workbookView xWindow="0" yWindow="0" windowWidth="28800" windowHeight="12300"/>
  </bookViews>
  <sheets>
    <sheet name="Introduction" sheetId="4" r:id="rId1"/>
    <sheet name="Chart" sheetId="3" r:id="rId2"/>
    <sheet name="TRLD" sheetId="1" r:id="rId3"/>
    <sheet name="Inputs" sheetId="2" r:id="rId4"/>
  </sheets>
  <definedNames>
    <definedName name="_xlnm._FilterDatabase" localSheetId="2" hidden="1">TRLD!$A$2:$DF$290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2" l="1"/>
  <c r="D13" i="2" s="1"/>
  <c r="C14" i="2"/>
  <c r="D14" i="2" s="1"/>
  <c r="B14" i="2"/>
  <c r="B13" i="2" l="1"/>
  <c r="C13" i="2"/>
  <c r="X288" i="1"/>
  <c r="X290" i="1"/>
  <c r="X289" i="1"/>
  <c r="X286" i="1"/>
  <c r="X285" i="1"/>
  <c r="X282" i="1"/>
  <c r="X281" i="1"/>
  <c r="X278" i="1"/>
  <c r="X277" i="1"/>
  <c r="X274" i="1"/>
  <c r="X273" i="1"/>
  <c r="X270" i="1"/>
  <c r="X269" i="1"/>
  <c r="X266" i="1"/>
  <c r="X265" i="1"/>
  <c r="X262" i="1"/>
  <c r="X261" i="1"/>
  <c r="X258" i="1"/>
  <c r="X257" i="1"/>
  <c r="X254" i="1"/>
  <c r="X253" i="1"/>
  <c r="X250" i="1"/>
  <c r="X249" i="1"/>
  <c r="X246" i="1"/>
  <c r="X245" i="1"/>
  <c r="X242" i="1"/>
  <c r="X241" i="1"/>
  <c r="X238" i="1"/>
  <c r="X237" i="1"/>
  <c r="X234" i="1"/>
  <c r="X233" i="1"/>
  <c r="X230" i="1"/>
  <c r="X229" i="1"/>
  <c r="X226" i="1"/>
  <c r="X225" i="1"/>
  <c r="X222" i="1"/>
  <c r="X221" i="1"/>
  <c r="X218" i="1"/>
  <c r="X217" i="1"/>
  <c r="X214" i="1"/>
  <c r="X213" i="1"/>
  <c r="X210" i="1"/>
  <c r="X209" i="1"/>
  <c r="X206" i="1"/>
  <c r="X205" i="1"/>
  <c r="X202" i="1"/>
  <c r="X201" i="1"/>
  <c r="X198" i="1"/>
  <c r="X197" i="1"/>
  <c r="X194" i="1"/>
  <c r="X193" i="1"/>
  <c r="X190" i="1"/>
  <c r="X189" i="1"/>
  <c r="X186" i="1"/>
  <c r="X185" i="1"/>
  <c r="X182" i="1"/>
  <c r="X181" i="1"/>
  <c r="X178" i="1"/>
  <c r="X177" i="1"/>
  <c r="X174" i="1"/>
  <c r="X173" i="1"/>
  <c r="X170" i="1"/>
  <c r="X169" i="1"/>
  <c r="X166" i="1"/>
  <c r="X165" i="1"/>
  <c r="X162" i="1"/>
  <c r="X161" i="1"/>
  <c r="X158" i="1"/>
  <c r="X157" i="1"/>
  <c r="X154" i="1"/>
  <c r="X153" i="1"/>
  <c r="X150" i="1"/>
  <c r="X149" i="1"/>
  <c r="X146" i="1"/>
  <c r="X145" i="1"/>
  <c r="X142" i="1"/>
  <c r="X141" i="1"/>
  <c r="X138" i="1"/>
  <c r="X136" i="1"/>
  <c r="X133" i="1"/>
  <c r="X132" i="1"/>
  <c r="X129" i="1"/>
  <c r="X128" i="1"/>
  <c r="X125" i="1"/>
  <c r="X124" i="1"/>
  <c r="X121" i="1"/>
  <c r="X120" i="1"/>
  <c r="X117" i="1"/>
  <c r="X116" i="1"/>
  <c r="X113" i="1"/>
  <c r="X112" i="1"/>
  <c r="X109" i="1"/>
  <c r="X108" i="1"/>
  <c r="X105" i="1"/>
  <c r="X104" i="1"/>
  <c r="X101" i="1"/>
  <c r="X100" i="1"/>
  <c r="X97" i="1"/>
  <c r="X96" i="1"/>
  <c r="X93" i="1"/>
  <c r="X92" i="1"/>
  <c r="X89" i="1"/>
  <c r="X88" i="1"/>
  <c r="X85" i="1"/>
  <c r="X84" i="1"/>
  <c r="X81" i="1"/>
  <c r="X80" i="1"/>
  <c r="X77" i="1"/>
  <c r="X76" i="1"/>
  <c r="X73" i="1"/>
  <c r="X72" i="1"/>
  <c r="X69" i="1"/>
  <c r="X68" i="1"/>
  <c r="X65" i="1"/>
  <c r="X64" i="1"/>
  <c r="X61" i="1"/>
  <c r="X60" i="1"/>
  <c r="X57" i="1"/>
  <c r="X56" i="1"/>
  <c r="X53" i="1"/>
  <c r="X52" i="1"/>
  <c r="X49" i="1"/>
  <c r="X48" i="1"/>
  <c r="X45" i="1"/>
  <c r="X44" i="1"/>
  <c r="X41" i="1"/>
  <c r="X40" i="1"/>
  <c r="X37" i="1"/>
  <c r="X36" i="1"/>
  <c r="X33" i="1"/>
  <c r="X32" i="1"/>
  <c r="X29" i="1"/>
  <c r="X28" i="1"/>
  <c r="X25" i="1"/>
  <c r="X24" i="1"/>
  <c r="X21" i="1"/>
  <c r="X20" i="1"/>
  <c r="X17" i="1"/>
  <c r="X16" i="1"/>
  <c r="X13" i="1"/>
  <c r="X12" i="1"/>
  <c r="X9" i="1"/>
  <c r="X8" i="1"/>
  <c r="X5" i="1"/>
  <c r="X4" i="1"/>
  <c r="X137" i="1" l="1"/>
  <c r="X6" i="1"/>
  <c r="X10" i="1"/>
  <c r="X14" i="1"/>
  <c r="X18" i="1"/>
  <c r="X22" i="1"/>
  <c r="X26" i="1"/>
  <c r="X30" i="1"/>
  <c r="X34" i="1"/>
  <c r="X38" i="1"/>
  <c r="X42" i="1"/>
  <c r="X46" i="1"/>
  <c r="X50" i="1"/>
  <c r="X54" i="1"/>
  <c r="X58" i="1"/>
  <c r="X62" i="1"/>
  <c r="X66" i="1"/>
  <c r="X70" i="1"/>
  <c r="X74" i="1"/>
  <c r="X78" i="1"/>
  <c r="X82" i="1"/>
  <c r="X86" i="1"/>
  <c r="X90" i="1"/>
  <c r="X94" i="1"/>
  <c r="X98" i="1"/>
  <c r="X102" i="1"/>
  <c r="X106" i="1"/>
  <c r="X110" i="1"/>
  <c r="X114" i="1"/>
  <c r="X118" i="1"/>
  <c r="X122" i="1"/>
  <c r="X126" i="1"/>
  <c r="X130" i="1"/>
  <c r="X134" i="1"/>
  <c r="X139" i="1"/>
  <c r="X143" i="1"/>
  <c r="X147" i="1"/>
  <c r="X151" i="1"/>
  <c r="X155" i="1"/>
  <c r="X159" i="1"/>
  <c r="X163" i="1"/>
  <c r="X167" i="1"/>
  <c r="X171" i="1"/>
  <c r="X175" i="1"/>
  <c r="X179" i="1"/>
  <c r="X183" i="1"/>
  <c r="X187" i="1"/>
  <c r="X191" i="1"/>
  <c r="X195" i="1"/>
  <c r="X199" i="1"/>
  <c r="X203" i="1"/>
  <c r="X207" i="1"/>
  <c r="X211" i="1"/>
  <c r="X215" i="1"/>
  <c r="X219" i="1"/>
  <c r="X223" i="1"/>
  <c r="X227" i="1"/>
  <c r="X231" i="1"/>
  <c r="X235" i="1"/>
  <c r="X239" i="1"/>
  <c r="X243" i="1"/>
  <c r="X247" i="1"/>
  <c r="X251" i="1"/>
  <c r="X255" i="1"/>
  <c r="X259" i="1"/>
  <c r="X263" i="1"/>
  <c r="X267" i="1"/>
  <c r="X271" i="1"/>
  <c r="X275" i="1"/>
  <c r="X279" i="1"/>
  <c r="X283" i="1"/>
  <c r="X287" i="1"/>
  <c r="X3" i="1"/>
  <c r="X7" i="1"/>
  <c r="X11" i="1"/>
  <c r="X15" i="1"/>
  <c r="X19" i="1"/>
  <c r="X23" i="1"/>
  <c r="X27" i="1"/>
  <c r="X31" i="1"/>
  <c r="X35" i="1"/>
  <c r="X39" i="1"/>
  <c r="X43" i="1"/>
  <c r="X47" i="1"/>
  <c r="X51" i="1"/>
  <c r="X55" i="1"/>
  <c r="X59" i="1"/>
  <c r="X63" i="1"/>
  <c r="X67" i="1"/>
  <c r="X71" i="1"/>
  <c r="X75" i="1"/>
  <c r="X79" i="1"/>
  <c r="X83" i="1"/>
  <c r="X87" i="1"/>
  <c r="X91" i="1"/>
  <c r="X95" i="1"/>
  <c r="X99" i="1"/>
  <c r="X103" i="1"/>
  <c r="X107" i="1"/>
  <c r="X111" i="1"/>
  <c r="X115" i="1"/>
  <c r="X119" i="1"/>
  <c r="X123" i="1"/>
  <c r="X127" i="1"/>
  <c r="X131" i="1"/>
  <c r="X135" i="1"/>
  <c r="X140" i="1"/>
  <c r="X144" i="1"/>
  <c r="X148" i="1"/>
  <c r="X152" i="1"/>
  <c r="X156" i="1"/>
  <c r="X160" i="1"/>
  <c r="X164" i="1"/>
  <c r="X168" i="1"/>
  <c r="X172" i="1"/>
  <c r="X176" i="1"/>
  <c r="X180" i="1"/>
  <c r="X184" i="1"/>
  <c r="X188" i="1"/>
  <c r="X192" i="1"/>
  <c r="X196" i="1"/>
  <c r="X200" i="1"/>
  <c r="X204" i="1"/>
  <c r="X208" i="1"/>
  <c r="X212" i="1"/>
  <c r="X216" i="1"/>
  <c r="X220" i="1"/>
  <c r="X224" i="1"/>
  <c r="X228" i="1"/>
  <c r="X232" i="1"/>
  <c r="X236" i="1"/>
  <c r="X240" i="1"/>
  <c r="X244" i="1"/>
  <c r="X248" i="1"/>
  <c r="X252" i="1"/>
  <c r="X256" i="1"/>
  <c r="X260" i="1"/>
  <c r="X264" i="1"/>
  <c r="X268" i="1"/>
  <c r="X272" i="1"/>
  <c r="X276" i="1"/>
  <c r="X280" i="1"/>
  <c r="X284" i="1"/>
  <c r="DF238" i="1"/>
  <c r="CV143" i="1"/>
  <c r="CV84" i="1"/>
  <c r="CV42" i="1"/>
  <c r="CV18" i="1"/>
  <c r="DF68" i="1"/>
  <c r="CV122" i="1"/>
  <c r="CV79" i="1"/>
  <c r="CV36" i="1"/>
  <c r="CV15" i="1"/>
  <c r="CV100" i="1"/>
  <c r="CV58" i="1"/>
  <c r="CV4" i="1"/>
  <c r="CV231" i="1"/>
  <c r="CV106" i="1"/>
  <c r="CV63" i="1"/>
  <c r="CV28" i="1"/>
  <c r="CV7" i="1"/>
  <c r="CV170" i="1"/>
  <c r="CV26" i="1"/>
  <c r="DF153" i="1"/>
  <c r="CV127" i="1"/>
  <c r="CV148" i="1"/>
  <c r="CV183" i="1"/>
  <c r="CV247" i="1"/>
  <c r="DF110" i="1"/>
  <c r="DF281" i="1"/>
  <c r="CV10" i="1"/>
  <c r="CV68" i="1"/>
  <c r="CV111" i="1"/>
  <c r="CV154" i="1"/>
  <c r="CV199" i="1"/>
  <c r="CV276" i="1"/>
  <c r="DF59" i="1"/>
  <c r="DF155" i="1"/>
  <c r="DF270" i="1"/>
  <c r="DF228" i="1"/>
  <c r="DF185" i="1"/>
  <c r="DF142" i="1"/>
  <c r="DF100" i="1"/>
  <c r="DF57" i="1"/>
  <c r="DF14" i="1"/>
  <c r="CV268" i="1"/>
  <c r="CV243" i="1"/>
  <c r="CV227" i="1"/>
  <c r="CV211" i="1"/>
  <c r="CV195" i="1"/>
  <c r="CV179" i="1"/>
  <c r="CV167" i="1"/>
  <c r="CV159" i="1"/>
  <c r="CV152" i="1"/>
  <c r="CV147" i="1"/>
  <c r="CV142" i="1"/>
  <c r="CV136" i="1"/>
  <c r="CV131" i="1"/>
  <c r="CV126" i="1"/>
  <c r="CV120" i="1"/>
  <c r="CV115" i="1"/>
  <c r="CV110" i="1"/>
  <c r="CV104" i="1"/>
  <c r="CV99" i="1"/>
  <c r="CV94" i="1"/>
  <c r="CV88" i="1"/>
  <c r="CV83" i="1"/>
  <c r="CV78" i="1"/>
  <c r="CV72" i="1"/>
  <c r="CV67" i="1"/>
  <c r="CV62" i="1"/>
  <c r="CV56" i="1"/>
  <c r="CV51" i="1"/>
  <c r="CV46" i="1"/>
  <c r="CV40" i="1"/>
  <c r="CV35" i="1"/>
  <c r="CV30" i="1"/>
  <c r="CV24" i="1"/>
  <c r="CV19" i="1"/>
  <c r="CV14" i="1"/>
  <c r="CV8" i="1"/>
  <c r="CV3" i="1"/>
  <c r="DF27" i="1"/>
  <c r="DF219" i="1"/>
  <c r="DF260" i="1"/>
  <c r="DF217" i="1"/>
  <c r="DF174" i="1"/>
  <c r="DF132" i="1"/>
  <c r="DF89" i="1"/>
  <c r="DF46" i="1"/>
  <c r="DF4" i="1"/>
  <c r="CV260" i="1"/>
  <c r="CV239" i="1"/>
  <c r="CV223" i="1"/>
  <c r="CV207" i="1"/>
  <c r="CV191" i="1"/>
  <c r="CV175" i="1"/>
  <c r="CV166" i="1"/>
  <c r="CV158" i="1"/>
  <c r="CV151" i="1"/>
  <c r="CV146" i="1"/>
  <c r="CV140" i="1"/>
  <c r="CV135" i="1"/>
  <c r="CV130" i="1"/>
  <c r="CV124" i="1"/>
  <c r="CV119" i="1"/>
  <c r="CV114" i="1"/>
  <c r="CV108" i="1"/>
  <c r="CV103" i="1"/>
  <c r="CV98" i="1"/>
  <c r="CV92" i="1"/>
  <c r="CV87" i="1"/>
  <c r="CV82" i="1"/>
  <c r="CV76" i="1"/>
  <c r="CV71" i="1"/>
  <c r="CV66" i="1"/>
  <c r="CV60" i="1"/>
  <c r="CV55" i="1"/>
  <c r="CV50" i="1"/>
  <c r="CV44" i="1"/>
  <c r="CV39" i="1"/>
  <c r="DF91" i="1"/>
  <c r="DF251" i="1"/>
  <c r="DF249" i="1"/>
  <c r="DF206" i="1"/>
  <c r="DF164" i="1"/>
  <c r="DF121" i="1"/>
  <c r="DF78" i="1"/>
  <c r="DF36" i="1"/>
  <c r="CV284" i="1"/>
  <c r="CV252" i="1"/>
  <c r="CV235" i="1"/>
  <c r="CV219" i="1"/>
  <c r="CV203" i="1"/>
  <c r="CV187" i="1"/>
  <c r="CV171" i="1"/>
  <c r="CV163" i="1"/>
  <c r="CV155" i="1"/>
  <c r="CV150" i="1"/>
  <c r="CV144" i="1"/>
  <c r="CV139" i="1"/>
  <c r="CV134" i="1"/>
  <c r="CV128" i="1"/>
  <c r="CV123" i="1"/>
  <c r="CV118" i="1"/>
  <c r="CV112" i="1"/>
  <c r="CV107" i="1"/>
  <c r="CV102" i="1"/>
  <c r="CV96" i="1"/>
  <c r="CV91" i="1"/>
  <c r="CV86" i="1"/>
  <c r="CV80" i="1"/>
  <c r="CV75" i="1"/>
  <c r="CV70" i="1"/>
  <c r="CV64" i="1"/>
  <c r="CV59" i="1"/>
  <c r="CV54" i="1"/>
  <c r="CV48" i="1"/>
  <c r="CV43" i="1"/>
  <c r="CV38" i="1"/>
  <c r="CV32" i="1"/>
  <c r="CV27" i="1"/>
  <c r="CV22" i="1"/>
  <c r="CV16" i="1"/>
  <c r="CV11" i="1"/>
  <c r="CV6" i="1"/>
  <c r="DF123" i="1"/>
  <c r="DF283" i="1"/>
  <c r="CV20" i="1"/>
  <c r="CV31" i="1"/>
  <c r="CV47" i="1"/>
  <c r="CV90" i="1"/>
  <c r="CV132" i="1"/>
  <c r="CV12" i="1"/>
  <c r="CV23" i="1"/>
  <c r="CV34" i="1"/>
  <c r="CV52" i="1"/>
  <c r="CV74" i="1"/>
  <c r="CV95" i="1"/>
  <c r="CV116" i="1"/>
  <c r="CV138" i="1"/>
  <c r="CV162" i="1"/>
  <c r="CV215" i="1"/>
  <c r="DF25" i="1"/>
  <c r="DF196" i="1"/>
  <c r="DF187" i="1"/>
  <c r="DF19" i="1"/>
  <c r="DF35" i="1"/>
  <c r="DF51" i="1"/>
  <c r="DF67" i="1"/>
  <c r="DF83" i="1"/>
  <c r="DF99" i="1"/>
  <c r="DF115" i="1"/>
  <c r="DF131" i="1"/>
  <c r="DF147" i="1"/>
  <c r="DF163" i="1"/>
  <c r="DF179" i="1"/>
  <c r="DF195" i="1"/>
  <c r="DF211" i="1"/>
  <c r="DF227" i="1"/>
  <c r="DF243" i="1"/>
  <c r="DF259" i="1"/>
  <c r="DF275" i="1"/>
  <c r="DF289" i="1"/>
  <c r="DF284" i="1"/>
  <c r="DF278" i="1"/>
  <c r="DF273" i="1"/>
  <c r="DF268" i="1"/>
  <c r="DF262" i="1"/>
  <c r="DF257" i="1"/>
  <c r="DF252" i="1"/>
  <c r="DF246" i="1"/>
  <c r="DF241" i="1"/>
  <c r="DF236" i="1"/>
  <c r="DF230" i="1"/>
  <c r="DF225" i="1"/>
  <c r="DF220" i="1"/>
  <c r="DF214" i="1"/>
  <c r="DF209" i="1"/>
  <c r="DF204" i="1"/>
  <c r="DF198" i="1"/>
  <c r="DF193" i="1"/>
  <c r="DF188" i="1"/>
  <c r="DF182" i="1"/>
  <c r="DF177" i="1"/>
  <c r="DF172" i="1"/>
  <c r="DF166" i="1"/>
  <c r="DF161" i="1"/>
  <c r="DF156" i="1"/>
  <c r="DF150" i="1"/>
  <c r="DF145" i="1"/>
  <c r="DF140" i="1"/>
  <c r="DF134" i="1"/>
  <c r="DF129" i="1"/>
  <c r="DF124" i="1"/>
  <c r="DF118" i="1"/>
  <c r="DF113" i="1"/>
  <c r="DF108" i="1"/>
  <c r="DF102" i="1"/>
  <c r="DF97" i="1"/>
  <c r="DF92" i="1"/>
  <c r="DF86" i="1"/>
  <c r="DF81" i="1"/>
  <c r="DF76" i="1"/>
  <c r="DF70" i="1"/>
  <c r="DF65" i="1"/>
  <c r="DF60" i="1"/>
  <c r="DF54" i="1"/>
  <c r="DF49" i="1"/>
  <c r="DF44" i="1"/>
  <c r="DF38" i="1"/>
  <c r="DF33" i="1"/>
  <c r="DF28" i="1"/>
  <c r="DF22" i="1"/>
  <c r="DF17" i="1"/>
  <c r="DF12" i="1"/>
  <c r="DF6" i="1"/>
  <c r="CV290" i="1"/>
  <c r="CV286" i="1"/>
  <c r="CV282" i="1"/>
  <c r="CV278" i="1"/>
  <c r="CV274" i="1"/>
  <c r="CV270" i="1"/>
  <c r="CV266" i="1"/>
  <c r="CV262" i="1"/>
  <c r="CV258" i="1"/>
  <c r="CV254" i="1"/>
  <c r="DF7" i="1"/>
  <c r="DF23" i="1"/>
  <c r="DF39" i="1"/>
  <c r="DF55" i="1"/>
  <c r="DF71" i="1"/>
  <c r="DF87" i="1"/>
  <c r="DF103" i="1"/>
  <c r="DF119" i="1"/>
  <c r="DF135" i="1"/>
  <c r="DF151" i="1"/>
  <c r="DF167" i="1"/>
  <c r="DF183" i="1"/>
  <c r="DF199" i="1"/>
  <c r="DF215" i="1"/>
  <c r="DF231" i="1"/>
  <c r="DF247" i="1"/>
  <c r="DF263" i="1"/>
  <c r="DF279" i="1"/>
  <c r="DF288" i="1"/>
  <c r="DF282" i="1"/>
  <c r="DF277" i="1"/>
  <c r="DF272" i="1"/>
  <c r="DF266" i="1"/>
  <c r="DF261" i="1"/>
  <c r="DF256" i="1"/>
  <c r="DF250" i="1"/>
  <c r="DF245" i="1"/>
  <c r="DF240" i="1"/>
  <c r="DF234" i="1"/>
  <c r="DF229" i="1"/>
  <c r="DF224" i="1"/>
  <c r="DF218" i="1"/>
  <c r="DF213" i="1"/>
  <c r="DF208" i="1"/>
  <c r="DF202" i="1"/>
  <c r="DF197" i="1"/>
  <c r="DF192" i="1"/>
  <c r="DF186" i="1"/>
  <c r="DF181" i="1"/>
  <c r="DF176" i="1"/>
  <c r="DF170" i="1"/>
  <c r="DF165" i="1"/>
  <c r="DF160" i="1"/>
  <c r="DF154" i="1"/>
  <c r="DF149" i="1"/>
  <c r="DF144" i="1"/>
  <c r="DF138" i="1"/>
  <c r="DF133" i="1"/>
  <c r="DF128" i="1"/>
  <c r="DF122" i="1"/>
  <c r="DF117" i="1"/>
  <c r="DF112" i="1"/>
  <c r="DF106" i="1"/>
  <c r="DF101" i="1"/>
  <c r="DF96" i="1"/>
  <c r="DF90" i="1"/>
  <c r="DF85" i="1"/>
  <c r="DF80" i="1"/>
  <c r="DF74" i="1"/>
  <c r="DF69" i="1"/>
  <c r="DF64" i="1"/>
  <c r="DF58" i="1"/>
  <c r="DF53" i="1"/>
  <c r="DF48" i="1"/>
  <c r="DF42" i="1"/>
  <c r="DF37" i="1"/>
  <c r="DF32" i="1"/>
  <c r="DF26" i="1"/>
  <c r="DF21" i="1"/>
  <c r="DF16" i="1"/>
  <c r="DF10" i="1"/>
  <c r="DF5" i="1"/>
  <c r="CV289" i="1"/>
  <c r="CV285" i="1"/>
  <c r="CV281" i="1"/>
  <c r="CV277" i="1"/>
  <c r="CV273" i="1"/>
  <c r="CV269" i="1"/>
  <c r="CV265" i="1"/>
  <c r="CV261" i="1"/>
  <c r="CV257" i="1"/>
  <c r="CV253" i="1"/>
  <c r="CV249" i="1"/>
  <c r="DF31" i="1"/>
  <c r="DF63" i="1"/>
  <c r="DF95" i="1"/>
  <c r="DF127" i="1"/>
  <c r="DF159" i="1"/>
  <c r="DF191" i="1"/>
  <c r="DF223" i="1"/>
  <c r="DF255" i="1"/>
  <c r="DF287" i="1"/>
  <c r="DF290" i="1"/>
  <c r="DF280" i="1"/>
  <c r="DF269" i="1"/>
  <c r="DF258" i="1"/>
  <c r="DF248" i="1"/>
  <c r="DF237" i="1"/>
  <c r="DF226" i="1"/>
  <c r="DF216" i="1"/>
  <c r="DF205" i="1"/>
  <c r="DF194" i="1"/>
  <c r="DF184" i="1"/>
  <c r="DF173" i="1"/>
  <c r="DF162" i="1"/>
  <c r="DF152" i="1"/>
  <c r="DF141" i="1"/>
  <c r="DF130" i="1"/>
  <c r="DF120" i="1"/>
  <c r="DF109" i="1"/>
  <c r="DF98" i="1"/>
  <c r="DF88" i="1"/>
  <c r="DF77" i="1"/>
  <c r="DF66" i="1"/>
  <c r="DF56" i="1"/>
  <c r="DF45" i="1"/>
  <c r="DF34" i="1"/>
  <c r="DF24" i="1"/>
  <c r="DF13" i="1"/>
  <c r="DF3" i="1"/>
  <c r="CV283" i="1"/>
  <c r="CV275" i="1"/>
  <c r="CV267" i="1"/>
  <c r="CV259" i="1"/>
  <c r="CV251" i="1"/>
  <c r="CV246" i="1"/>
  <c r="CV242" i="1"/>
  <c r="CV238" i="1"/>
  <c r="CV234" i="1"/>
  <c r="CV230" i="1"/>
  <c r="CV226" i="1"/>
  <c r="CV222" i="1"/>
  <c r="CV218" i="1"/>
  <c r="CV214" i="1"/>
  <c r="CV210" i="1"/>
  <c r="CV206" i="1"/>
  <c r="CV202" i="1"/>
  <c r="CV198" i="1"/>
  <c r="CV194" i="1"/>
  <c r="CV190" i="1"/>
  <c r="CV186" i="1"/>
  <c r="CV182" i="1"/>
  <c r="CV178" i="1"/>
  <c r="CV174" i="1"/>
  <c r="DF11" i="1"/>
  <c r="DF43" i="1"/>
  <c r="DF75" i="1"/>
  <c r="DF107" i="1"/>
  <c r="DF139" i="1"/>
  <c r="DF171" i="1"/>
  <c r="DF203" i="1"/>
  <c r="DF235" i="1"/>
  <c r="DF267" i="1"/>
  <c r="DF286" i="1"/>
  <c r="DF276" i="1"/>
  <c r="DF265" i="1"/>
  <c r="DF254" i="1"/>
  <c r="DF244" i="1"/>
  <c r="DF233" i="1"/>
  <c r="DF222" i="1"/>
  <c r="DF212" i="1"/>
  <c r="DF201" i="1"/>
  <c r="DF190" i="1"/>
  <c r="DF180" i="1"/>
  <c r="DF169" i="1"/>
  <c r="DF158" i="1"/>
  <c r="DF148" i="1"/>
  <c r="DF137" i="1"/>
  <c r="DF126" i="1"/>
  <c r="DF116" i="1"/>
  <c r="DF105" i="1"/>
  <c r="DF94" i="1"/>
  <c r="DF84" i="1"/>
  <c r="DF73" i="1"/>
  <c r="DF62" i="1"/>
  <c r="DF52" i="1"/>
  <c r="DF41" i="1"/>
  <c r="DF30" i="1"/>
  <c r="DF20" i="1"/>
  <c r="DF9" i="1"/>
  <c r="CV288" i="1"/>
  <c r="CV280" i="1"/>
  <c r="CV272" i="1"/>
  <c r="CV264" i="1"/>
  <c r="CV256" i="1"/>
  <c r="CV250" i="1"/>
  <c r="CV245" i="1"/>
  <c r="CV241" i="1"/>
  <c r="CV237" i="1"/>
  <c r="CV233" i="1"/>
  <c r="CV229" i="1"/>
  <c r="CV225" i="1"/>
  <c r="CV221" i="1"/>
  <c r="CV217" i="1"/>
  <c r="CV213" i="1"/>
  <c r="CV209" i="1"/>
  <c r="CV205" i="1"/>
  <c r="CV201" i="1"/>
  <c r="CV197" i="1"/>
  <c r="CV193" i="1"/>
  <c r="CV189" i="1"/>
  <c r="CV185" i="1"/>
  <c r="CV181" i="1"/>
  <c r="CV177" i="1"/>
  <c r="CV173" i="1"/>
  <c r="CV169" i="1"/>
  <c r="CV165" i="1"/>
  <c r="CV161" i="1"/>
  <c r="CV157" i="1"/>
  <c r="CV153" i="1"/>
  <c r="CV149" i="1"/>
  <c r="CV145" i="1"/>
  <c r="CV141" i="1"/>
  <c r="CV137" i="1"/>
  <c r="CV133" i="1"/>
  <c r="CV129" i="1"/>
  <c r="CV125" i="1"/>
  <c r="CV121" i="1"/>
  <c r="CV117" i="1"/>
  <c r="CV113" i="1"/>
  <c r="CV109" i="1"/>
  <c r="CV105" i="1"/>
  <c r="CV101" i="1"/>
  <c r="CV97" i="1"/>
  <c r="CV93" i="1"/>
  <c r="CV89" i="1"/>
  <c r="CV85" i="1"/>
  <c r="CV81" i="1"/>
  <c r="CV77" i="1"/>
  <c r="CV73" i="1"/>
  <c r="CV69" i="1"/>
  <c r="CV65" i="1"/>
  <c r="CV61" i="1"/>
  <c r="CV57" i="1"/>
  <c r="CV53" i="1"/>
  <c r="CV49" i="1"/>
  <c r="CV45" i="1"/>
  <c r="CV41" i="1"/>
  <c r="CV37" i="1"/>
  <c r="CV33" i="1"/>
  <c r="CV29" i="1"/>
  <c r="CV25" i="1"/>
  <c r="CV21" i="1"/>
  <c r="CV17" i="1"/>
  <c r="CV13" i="1"/>
  <c r="CV9" i="1"/>
  <c r="CV5" i="1"/>
  <c r="DF15" i="1"/>
  <c r="DF47" i="1"/>
  <c r="DF79" i="1"/>
  <c r="DF111" i="1"/>
  <c r="DF143" i="1"/>
  <c r="DF175" i="1"/>
  <c r="DF207" i="1"/>
  <c r="DF239" i="1"/>
  <c r="DF271" i="1"/>
  <c r="DF285" i="1"/>
  <c r="DF274" i="1"/>
  <c r="DF264" i="1"/>
  <c r="DF253" i="1"/>
  <c r="DF242" i="1"/>
  <c r="DF232" i="1"/>
  <c r="DF221" i="1"/>
  <c r="DF210" i="1"/>
  <c r="DF200" i="1"/>
  <c r="DF189" i="1"/>
  <c r="DF178" i="1"/>
  <c r="DF168" i="1"/>
  <c r="DF157" i="1"/>
  <c r="DF146" i="1"/>
  <c r="DF136" i="1"/>
  <c r="DF125" i="1"/>
  <c r="DF114" i="1"/>
  <c r="DF104" i="1"/>
  <c r="DF93" i="1"/>
  <c r="DF82" i="1"/>
  <c r="DF72" i="1"/>
  <c r="DF61" i="1"/>
  <c r="DF50" i="1"/>
  <c r="DF40" i="1"/>
  <c r="DF29" i="1"/>
  <c r="DF18" i="1"/>
  <c r="DF8" i="1"/>
  <c r="CV287" i="1"/>
  <c r="CV279" i="1"/>
  <c r="CV271" i="1"/>
  <c r="CV263" i="1"/>
  <c r="CV255" i="1"/>
  <c r="CV248" i="1"/>
  <c r="CV244" i="1"/>
  <c r="CV240" i="1"/>
  <c r="CV236" i="1"/>
  <c r="CV232" i="1"/>
  <c r="CV228" i="1"/>
  <c r="CV224" i="1"/>
  <c r="CV220" i="1"/>
  <c r="CV216" i="1"/>
  <c r="CV212" i="1"/>
  <c r="CV208" i="1"/>
  <c r="CV204" i="1"/>
  <c r="CV200" i="1"/>
  <c r="CV196" i="1"/>
  <c r="CV192" i="1"/>
  <c r="CV188" i="1"/>
  <c r="CV184" i="1"/>
  <c r="CV180" i="1"/>
  <c r="CV176" i="1"/>
  <c r="CV172" i="1"/>
  <c r="CV168" i="1"/>
  <c r="CV164" i="1"/>
  <c r="CV160" i="1"/>
  <c r="CV156" i="1"/>
  <c r="B3" i="1"/>
  <c r="I3" i="1" s="1"/>
  <c r="A4" i="1"/>
  <c r="B4" i="1" s="1"/>
  <c r="I4" i="1" s="1"/>
  <c r="A5" i="1" l="1"/>
  <c r="B5" i="1" s="1"/>
  <c r="I5" i="1" s="1"/>
  <c r="DE99" i="1"/>
  <c r="DD99" i="1"/>
  <c r="CY99" i="1"/>
  <c r="CX99" i="1"/>
  <c r="CW99" i="1"/>
  <c r="CU99" i="1"/>
  <c r="CT99" i="1"/>
  <c r="CO99" i="1"/>
  <c r="CN99" i="1"/>
  <c r="CM99" i="1"/>
  <c r="DE98" i="1"/>
  <c r="DD98" i="1"/>
  <c r="CY98" i="1"/>
  <c r="CX98" i="1"/>
  <c r="CW98" i="1"/>
  <c r="CU98" i="1"/>
  <c r="CT98" i="1"/>
  <c r="CO98" i="1"/>
  <c r="CN98" i="1"/>
  <c r="CM98" i="1"/>
  <c r="DE97" i="1"/>
  <c r="DD97" i="1"/>
  <c r="CY97" i="1"/>
  <c r="CX97" i="1"/>
  <c r="CW97" i="1"/>
  <c r="CU97" i="1"/>
  <c r="CT97" i="1"/>
  <c r="CO97" i="1"/>
  <c r="CN97" i="1"/>
  <c r="CM97" i="1"/>
  <c r="DE96" i="1"/>
  <c r="DD96" i="1"/>
  <c r="CY96" i="1"/>
  <c r="CX96" i="1"/>
  <c r="CW96" i="1"/>
  <c r="CU96" i="1"/>
  <c r="CT96" i="1"/>
  <c r="CO96" i="1"/>
  <c r="CN96" i="1"/>
  <c r="CM96" i="1"/>
  <c r="DE95" i="1"/>
  <c r="DD95" i="1"/>
  <c r="CY95" i="1"/>
  <c r="CX95" i="1"/>
  <c r="CW95" i="1"/>
  <c r="CU95" i="1"/>
  <c r="CT95" i="1"/>
  <c r="CO95" i="1"/>
  <c r="CN95" i="1"/>
  <c r="CM95" i="1"/>
  <c r="DE94" i="1"/>
  <c r="DD94" i="1"/>
  <c r="CY94" i="1"/>
  <c r="CX94" i="1"/>
  <c r="CW94" i="1"/>
  <c r="CU94" i="1"/>
  <c r="CT94" i="1"/>
  <c r="CO94" i="1"/>
  <c r="CN94" i="1"/>
  <c r="CM94" i="1"/>
  <c r="DE93" i="1"/>
  <c r="DD93" i="1"/>
  <c r="CY93" i="1"/>
  <c r="CX93" i="1"/>
  <c r="CW93" i="1"/>
  <c r="CU93" i="1"/>
  <c r="CT93" i="1"/>
  <c r="CO93" i="1"/>
  <c r="CN93" i="1"/>
  <c r="CM93" i="1"/>
  <c r="DE92" i="1"/>
  <c r="DD92" i="1"/>
  <c r="CY92" i="1"/>
  <c r="CX92" i="1"/>
  <c r="CW92" i="1"/>
  <c r="CU92" i="1"/>
  <c r="CT92" i="1"/>
  <c r="CO92" i="1"/>
  <c r="CN92" i="1"/>
  <c r="CM92" i="1"/>
  <c r="DE91" i="1"/>
  <c r="DD91" i="1"/>
  <c r="CY91" i="1"/>
  <c r="CX91" i="1"/>
  <c r="CW91" i="1"/>
  <c r="CU91" i="1"/>
  <c r="CT91" i="1"/>
  <c r="CO91" i="1"/>
  <c r="CN91" i="1"/>
  <c r="CM91" i="1"/>
  <c r="DE90" i="1"/>
  <c r="DD90" i="1"/>
  <c r="CY90" i="1"/>
  <c r="CX90" i="1"/>
  <c r="CW90" i="1"/>
  <c r="CU90" i="1"/>
  <c r="CT90" i="1"/>
  <c r="CO90" i="1"/>
  <c r="CN90" i="1"/>
  <c r="CM90" i="1"/>
  <c r="DE89" i="1"/>
  <c r="DD89" i="1"/>
  <c r="CY89" i="1"/>
  <c r="CX89" i="1"/>
  <c r="CW89" i="1"/>
  <c r="CU89" i="1"/>
  <c r="CT89" i="1"/>
  <c r="CO89" i="1"/>
  <c r="CN89" i="1"/>
  <c r="CM89" i="1"/>
  <c r="DE88" i="1"/>
  <c r="DD88" i="1"/>
  <c r="CY88" i="1"/>
  <c r="CX88" i="1"/>
  <c r="CW88" i="1"/>
  <c r="CU88" i="1"/>
  <c r="CT88" i="1"/>
  <c r="CO88" i="1"/>
  <c r="CN88" i="1"/>
  <c r="CM88" i="1"/>
  <c r="DE87" i="1"/>
  <c r="DD87" i="1"/>
  <c r="CY87" i="1"/>
  <c r="CX87" i="1"/>
  <c r="CW87" i="1"/>
  <c r="CU87" i="1"/>
  <c r="CT87" i="1"/>
  <c r="CO87" i="1"/>
  <c r="CN87" i="1"/>
  <c r="CM87" i="1"/>
  <c r="DE86" i="1"/>
  <c r="DD86" i="1"/>
  <c r="CY86" i="1"/>
  <c r="CX86" i="1"/>
  <c r="CW86" i="1"/>
  <c r="CU86" i="1"/>
  <c r="CT86" i="1"/>
  <c r="CO86" i="1"/>
  <c r="CN86" i="1"/>
  <c r="CM86" i="1"/>
  <c r="DE85" i="1"/>
  <c r="DD85" i="1"/>
  <c r="CY85" i="1"/>
  <c r="CX85" i="1"/>
  <c r="CW85" i="1"/>
  <c r="CU85" i="1"/>
  <c r="CT85" i="1"/>
  <c r="CO85" i="1"/>
  <c r="CN85" i="1"/>
  <c r="CM85" i="1"/>
  <c r="DE84" i="1"/>
  <c r="DD84" i="1"/>
  <c r="CY84" i="1"/>
  <c r="CX84" i="1"/>
  <c r="CW84" i="1"/>
  <c r="CU84" i="1"/>
  <c r="CT84" i="1"/>
  <c r="CO84" i="1"/>
  <c r="CN84" i="1"/>
  <c r="CM84" i="1"/>
  <c r="DE83" i="1"/>
  <c r="DD83" i="1"/>
  <c r="CY83" i="1"/>
  <c r="CX83" i="1"/>
  <c r="CW83" i="1"/>
  <c r="CU83" i="1"/>
  <c r="CT83" i="1"/>
  <c r="CO83" i="1"/>
  <c r="CN83" i="1"/>
  <c r="CM83" i="1"/>
  <c r="DE82" i="1"/>
  <c r="DD82" i="1"/>
  <c r="CY82" i="1"/>
  <c r="CX82" i="1"/>
  <c r="CW82" i="1"/>
  <c r="CU82" i="1"/>
  <c r="CT82" i="1"/>
  <c r="CO82" i="1"/>
  <c r="CN82" i="1"/>
  <c r="CM82" i="1"/>
  <c r="DE81" i="1"/>
  <c r="DD81" i="1"/>
  <c r="CY81" i="1"/>
  <c r="CX81" i="1"/>
  <c r="CW81" i="1"/>
  <c r="CU81" i="1"/>
  <c r="CT81" i="1"/>
  <c r="CO81" i="1"/>
  <c r="CN81" i="1"/>
  <c r="CM81" i="1"/>
  <c r="DE80" i="1"/>
  <c r="DD80" i="1"/>
  <c r="CY80" i="1"/>
  <c r="CX80" i="1"/>
  <c r="CW80" i="1"/>
  <c r="CU80" i="1"/>
  <c r="CT80" i="1"/>
  <c r="CO80" i="1"/>
  <c r="CN80" i="1"/>
  <c r="CM80" i="1"/>
  <c r="DE79" i="1"/>
  <c r="DD79" i="1"/>
  <c r="CY79" i="1"/>
  <c r="CX79" i="1"/>
  <c r="CW79" i="1"/>
  <c r="CU79" i="1"/>
  <c r="CT79" i="1"/>
  <c r="CO79" i="1"/>
  <c r="CN79" i="1"/>
  <c r="CM79" i="1"/>
  <c r="DE78" i="1"/>
  <c r="DD78" i="1"/>
  <c r="CY78" i="1"/>
  <c r="CX78" i="1"/>
  <c r="CW78" i="1"/>
  <c r="CU78" i="1"/>
  <c r="CT78" i="1"/>
  <c r="CO78" i="1"/>
  <c r="CN78" i="1"/>
  <c r="CM78" i="1"/>
  <c r="DE77" i="1"/>
  <c r="DD77" i="1"/>
  <c r="CY77" i="1"/>
  <c r="CX77" i="1"/>
  <c r="CW77" i="1"/>
  <c r="CU77" i="1"/>
  <c r="CT77" i="1"/>
  <c r="CO77" i="1"/>
  <c r="CN77" i="1"/>
  <c r="CM77" i="1"/>
  <c r="DE76" i="1"/>
  <c r="DD76" i="1"/>
  <c r="CY76" i="1"/>
  <c r="CX76" i="1"/>
  <c r="CW76" i="1"/>
  <c r="CU76" i="1"/>
  <c r="CT76" i="1"/>
  <c r="CO76" i="1"/>
  <c r="CN76" i="1"/>
  <c r="CM76" i="1"/>
  <c r="DE75" i="1"/>
  <c r="DD75" i="1"/>
  <c r="CY75" i="1"/>
  <c r="CX75" i="1"/>
  <c r="CW75" i="1"/>
  <c r="CU75" i="1"/>
  <c r="CT75" i="1"/>
  <c r="CO75" i="1"/>
  <c r="CN75" i="1"/>
  <c r="CM75" i="1"/>
  <c r="DE74" i="1"/>
  <c r="DD74" i="1"/>
  <c r="CY74" i="1"/>
  <c r="CX74" i="1"/>
  <c r="CW74" i="1"/>
  <c r="CU74" i="1"/>
  <c r="CT74" i="1"/>
  <c r="CO74" i="1"/>
  <c r="CN74" i="1"/>
  <c r="CM74" i="1"/>
  <c r="DE73" i="1"/>
  <c r="DD73" i="1"/>
  <c r="CY73" i="1"/>
  <c r="CX73" i="1"/>
  <c r="CW73" i="1"/>
  <c r="CU73" i="1"/>
  <c r="CT73" i="1"/>
  <c r="CO73" i="1"/>
  <c r="CN73" i="1"/>
  <c r="CM73" i="1"/>
  <c r="DE72" i="1"/>
  <c r="DD72" i="1"/>
  <c r="CY72" i="1"/>
  <c r="CX72" i="1"/>
  <c r="CW72" i="1"/>
  <c r="CU72" i="1"/>
  <c r="CT72" i="1"/>
  <c r="CO72" i="1"/>
  <c r="CN72" i="1"/>
  <c r="CM72" i="1"/>
  <c r="DE71" i="1"/>
  <c r="DD71" i="1"/>
  <c r="CY71" i="1"/>
  <c r="CX71" i="1"/>
  <c r="CW71" i="1"/>
  <c r="CU71" i="1"/>
  <c r="CT71" i="1"/>
  <c r="CO71" i="1"/>
  <c r="CN71" i="1"/>
  <c r="CM71" i="1"/>
  <c r="DE70" i="1"/>
  <c r="DD70" i="1"/>
  <c r="CY70" i="1"/>
  <c r="CX70" i="1"/>
  <c r="CW70" i="1"/>
  <c r="CU70" i="1"/>
  <c r="CT70" i="1"/>
  <c r="CO70" i="1"/>
  <c r="CN70" i="1"/>
  <c r="CM70" i="1"/>
  <c r="DE69" i="1"/>
  <c r="DD69" i="1"/>
  <c r="CY69" i="1"/>
  <c r="CX69" i="1"/>
  <c r="CW69" i="1"/>
  <c r="CU69" i="1"/>
  <c r="CT69" i="1"/>
  <c r="CO69" i="1"/>
  <c r="CN69" i="1"/>
  <c r="CM69" i="1"/>
  <c r="DE68" i="1"/>
  <c r="DD68" i="1"/>
  <c r="CY68" i="1"/>
  <c r="CX68" i="1"/>
  <c r="CW68" i="1"/>
  <c r="CU68" i="1"/>
  <c r="CT68" i="1"/>
  <c r="CO68" i="1"/>
  <c r="CN68" i="1"/>
  <c r="CM68" i="1"/>
  <c r="DE67" i="1"/>
  <c r="DD67" i="1"/>
  <c r="CY67" i="1"/>
  <c r="CX67" i="1"/>
  <c r="CW67" i="1"/>
  <c r="CU67" i="1"/>
  <c r="CT67" i="1"/>
  <c r="CO67" i="1"/>
  <c r="CN67" i="1"/>
  <c r="CM67" i="1"/>
  <c r="DE66" i="1"/>
  <c r="DD66" i="1"/>
  <c r="CY66" i="1"/>
  <c r="CX66" i="1"/>
  <c r="CW66" i="1"/>
  <c r="CU66" i="1"/>
  <c r="CT66" i="1"/>
  <c r="CO66" i="1"/>
  <c r="CN66" i="1"/>
  <c r="CM66" i="1"/>
  <c r="DE65" i="1"/>
  <c r="DD65" i="1"/>
  <c r="CY65" i="1"/>
  <c r="CX65" i="1"/>
  <c r="CW65" i="1"/>
  <c r="CU65" i="1"/>
  <c r="CT65" i="1"/>
  <c r="CO65" i="1"/>
  <c r="CN65" i="1"/>
  <c r="CM65" i="1"/>
  <c r="DE64" i="1"/>
  <c r="DD64" i="1"/>
  <c r="CY64" i="1"/>
  <c r="CX64" i="1"/>
  <c r="CW64" i="1"/>
  <c r="CU64" i="1"/>
  <c r="CT64" i="1"/>
  <c r="CO64" i="1"/>
  <c r="CN64" i="1"/>
  <c r="CM64" i="1"/>
  <c r="DE63" i="1"/>
  <c r="DD63" i="1"/>
  <c r="CY63" i="1"/>
  <c r="CX63" i="1"/>
  <c r="CW63" i="1"/>
  <c r="CU63" i="1"/>
  <c r="CT63" i="1"/>
  <c r="CO63" i="1"/>
  <c r="CN63" i="1"/>
  <c r="CM63" i="1"/>
  <c r="DE62" i="1"/>
  <c r="DD62" i="1"/>
  <c r="CY62" i="1"/>
  <c r="CX62" i="1"/>
  <c r="CW62" i="1"/>
  <c r="CU62" i="1"/>
  <c r="CT62" i="1"/>
  <c r="CO62" i="1"/>
  <c r="CN62" i="1"/>
  <c r="CM62" i="1"/>
  <c r="DE61" i="1"/>
  <c r="DD61" i="1"/>
  <c r="CY61" i="1"/>
  <c r="CX61" i="1"/>
  <c r="CW61" i="1"/>
  <c r="CU61" i="1"/>
  <c r="CT61" i="1"/>
  <c r="CO61" i="1"/>
  <c r="CN61" i="1"/>
  <c r="CM61" i="1"/>
  <c r="DE60" i="1"/>
  <c r="DD60" i="1"/>
  <c r="CY60" i="1"/>
  <c r="CX60" i="1"/>
  <c r="CW60" i="1"/>
  <c r="CU60" i="1"/>
  <c r="CT60" i="1"/>
  <c r="CO60" i="1"/>
  <c r="CN60" i="1"/>
  <c r="CM60" i="1"/>
  <c r="DE59" i="1"/>
  <c r="DD59" i="1"/>
  <c r="CY59" i="1"/>
  <c r="CX59" i="1"/>
  <c r="CW59" i="1"/>
  <c r="CU59" i="1"/>
  <c r="CT59" i="1"/>
  <c r="CO59" i="1"/>
  <c r="CN59" i="1"/>
  <c r="CM59" i="1"/>
  <c r="DE58" i="1"/>
  <c r="DD58" i="1"/>
  <c r="CY58" i="1"/>
  <c r="CX58" i="1"/>
  <c r="CW58" i="1"/>
  <c r="CU58" i="1"/>
  <c r="CT58" i="1"/>
  <c r="CO58" i="1"/>
  <c r="CN58" i="1"/>
  <c r="CM58" i="1"/>
  <c r="DE57" i="1"/>
  <c r="DD57" i="1"/>
  <c r="CY57" i="1"/>
  <c r="CX57" i="1"/>
  <c r="CW57" i="1"/>
  <c r="CU57" i="1"/>
  <c r="CT57" i="1"/>
  <c r="CO57" i="1"/>
  <c r="CN57" i="1"/>
  <c r="CM57" i="1"/>
  <c r="DE56" i="1"/>
  <c r="DD56" i="1"/>
  <c r="CY56" i="1"/>
  <c r="CX56" i="1"/>
  <c r="CW56" i="1"/>
  <c r="CU56" i="1"/>
  <c r="CT56" i="1"/>
  <c r="CO56" i="1"/>
  <c r="CN56" i="1"/>
  <c r="CM56" i="1"/>
  <c r="DE55" i="1"/>
  <c r="DD55" i="1"/>
  <c r="CY55" i="1"/>
  <c r="CX55" i="1"/>
  <c r="CW55" i="1"/>
  <c r="CU55" i="1"/>
  <c r="CT55" i="1"/>
  <c r="CO55" i="1"/>
  <c r="CN55" i="1"/>
  <c r="CM55" i="1"/>
  <c r="DE54" i="1"/>
  <c r="DD54" i="1"/>
  <c r="CY54" i="1"/>
  <c r="CX54" i="1"/>
  <c r="CW54" i="1"/>
  <c r="CU54" i="1"/>
  <c r="CT54" i="1"/>
  <c r="CO54" i="1"/>
  <c r="CN54" i="1"/>
  <c r="CM54" i="1"/>
  <c r="DE53" i="1"/>
  <c r="DD53" i="1"/>
  <c r="CY53" i="1"/>
  <c r="CX53" i="1"/>
  <c r="CW53" i="1"/>
  <c r="CU53" i="1"/>
  <c r="CT53" i="1"/>
  <c r="CO53" i="1"/>
  <c r="CN53" i="1"/>
  <c r="CM53" i="1"/>
  <c r="DE52" i="1"/>
  <c r="DD52" i="1"/>
  <c r="CY52" i="1"/>
  <c r="CX52" i="1"/>
  <c r="CW52" i="1"/>
  <c r="CU52" i="1"/>
  <c r="CT52" i="1"/>
  <c r="CO52" i="1"/>
  <c r="CN52" i="1"/>
  <c r="CM52" i="1"/>
  <c r="DE51" i="1"/>
  <c r="DD51" i="1"/>
  <c r="CY51" i="1"/>
  <c r="CX51" i="1"/>
  <c r="CW51" i="1"/>
  <c r="CU51" i="1"/>
  <c r="CT51" i="1"/>
  <c r="CO51" i="1"/>
  <c r="CN51" i="1"/>
  <c r="CM51" i="1"/>
  <c r="DE50" i="1"/>
  <c r="DD50" i="1"/>
  <c r="CY50" i="1"/>
  <c r="CX50" i="1"/>
  <c r="CW50" i="1"/>
  <c r="CU50" i="1"/>
  <c r="CT50" i="1"/>
  <c r="CO50" i="1"/>
  <c r="CN50" i="1"/>
  <c r="CM50" i="1"/>
  <c r="DE49" i="1"/>
  <c r="DD49" i="1"/>
  <c r="CY49" i="1"/>
  <c r="CX49" i="1"/>
  <c r="CW49" i="1"/>
  <c r="CU49" i="1"/>
  <c r="CT49" i="1"/>
  <c r="CO49" i="1"/>
  <c r="CN49" i="1"/>
  <c r="CM49" i="1"/>
  <c r="DE48" i="1"/>
  <c r="DD48" i="1"/>
  <c r="CY48" i="1"/>
  <c r="CX48" i="1"/>
  <c r="CW48" i="1"/>
  <c r="CU48" i="1"/>
  <c r="CT48" i="1"/>
  <c r="CO48" i="1"/>
  <c r="CN48" i="1"/>
  <c r="CM48" i="1"/>
  <c r="DE47" i="1"/>
  <c r="DD47" i="1"/>
  <c r="CY47" i="1"/>
  <c r="CX47" i="1"/>
  <c r="CW47" i="1"/>
  <c r="CU47" i="1"/>
  <c r="CT47" i="1"/>
  <c r="CO47" i="1"/>
  <c r="CN47" i="1"/>
  <c r="CM47" i="1"/>
  <c r="DE46" i="1"/>
  <c r="DD46" i="1"/>
  <c r="CY46" i="1"/>
  <c r="CX46" i="1"/>
  <c r="CW46" i="1"/>
  <c r="CU46" i="1"/>
  <c r="CT46" i="1"/>
  <c r="CO46" i="1"/>
  <c r="CN46" i="1"/>
  <c r="CM46" i="1"/>
  <c r="DE45" i="1"/>
  <c r="DD45" i="1"/>
  <c r="CY45" i="1"/>
  <c r="CX45" i="1"/>
  <c r="CW45" i="1"/>
  <c r="CU45" i="1"/>
  <c r="CT45" i="1"/>
  <c r="CO45" i="1"/>
  <c r="CN45" i="1"/>
  <c r="CM45" i="1"/>
  <c r="DE44" i="1"/>
  <c r="DD44" i="1"/>
  <c r="CY44" i="1"/>
  <c r="CX44" i="1"/>
  <c r="CW44" i="1"/>
  <c r="CU44" i="1"/>
  <c r="CT44" i="1"/>
  <c r="CO44" i="1"/>
  <c r="CN44" i="1"/>
  <c r="CM44" i="1"/>
  <c r="DE43" i="1"/>
  <c r="DD43" i="1"/>
  <c r="CY43" i="1"/>
  <c r="CX43" i="1"/>
  <c r="CW43" i="1"/>
  <c r="CU43" i="1"/>
  <c r="CT43" i="1"/>
  <c r="CO43" i="1"/>
  <c r="CN43" i="1"/>
  <c r="CM43" i="1"/>
  <c r="DE42" i="1"/>
  <c r="DD42" i="1"/>
  <c r="CY42" i="1"/>
  <c r="CX42" i="1"/>
  <c r="CW42" i="1"/>
  <c r="CU42" i="1"/>
  <c r="CT42" i="1"/>
  <c r="CO42" i="1"/>
  <c r="CN42" i="1"/>
  <c r="CM42" i="1"/>
  <c r="DE41" i="1"/>
  <c r="DD41" i="1"/>
  <c r="CY41" i="1"/>
  <c r="CX41" i="1"/>
  <c r="CW41" i="1"/>
  <c r="CU41" i="1"/>
  <c r="CT41" i="1"/>
  <c r="CO41" i="1"/>
  <c r="CN41" i="1"/>
  <c r="CM41" i="1"/>
  <c r="DE40" i="1"/>
  <c r="DD40" i="1"/>
  <c r="CY40" i="1"/>
  <c r="CX40" i="1"/>
  <c r="CW40" i="1"/>
  <c r="CU40" i="1"/>
  <c r="CT40" i="1"/>
  <c r="CO40" i="1"/>
  <c r="CN40" i="1"/>
  <c r="CM40" i="1"/>
  <c r="DE39" i="1"/>
  <c r="DD39" i="1"/>
  <c r="CY39" i="1"/>
  <c r="CX39" i="1"/>
  <c r="CW39" i="1"/>
  <c r="CU39" i="1"/>
  <c r="CT39" i="1"/>
  <c r="CO39" i="1"/>
  <c r="CN39" i="1"/>
  <c r="CM39" i="1"/>
  <c r="DE38" i="1"/>
  <c r="DD38" i="1"/>
  <c r="CY38" i="1"/>
  <c r="CX38" i="1"/>
  <c r="CW38" i="1"/>
  <c r="CU38" i="1"/>
  <c r="CT38" i="1"/>
  <c r="CO38" i="1"/>
  <c r="CN38" i="1"/>
  <c r="CM38" i="1"/>
  <c r="DE37" i="1"/>
  <c r="DD37" i="1"/>
  <c r="CY37" i="1"/>
  <c r="CX37" i="1"/>
  <c r="CW37" i="1"/>
  <c r="CU37" i="1"/>
  <c r="CT37" i="1"/>
  <c r="CO37" i="1"/>
  <c r="CN37" i="1"/>
  <c r="CM37" i="1"/>
  <c r="DE36" i="1"/>
  <c r="DD36" i="1"/>
  <c r="CY36" i="1"/>
  <c r="CX36" i="1"/>
  <c r="CW36" i="1"/>
  <c r="CU36" i="1"/>
  <c r="CT36" i="1"/>
  <c r="CO36" i="1"/>
  <c r="CN36" i="1"/>
  <c r="CM36" i="1"/>
  <c r="DE35" i="1"/>
  <c r="DD35" i="1"/>
  <c r="CY35" i="1"/>
  <c r="CX35" i="1"/>
  <c r="CW35" i="1"/>
  <c r="CU35" i="1"/>
  <c r="CT35" i="1"/>
  <c r="CO35" i="1"/>
  <c r="CN35" i="1"/>
  <c r="CM35" i="1"/>
  <c r="DE34" i="1"/>
  <c r="DD34" i="1"/>
  <c r="CY34" i="1"/>
  <c r="CX34" i="1"/>
  <c r="CW34" i="1"/>
  <c r="CU34" i="1"/>
  <c r="CT34" i="1"/>
  <c r="CO34" i="1"/>
  <c r="CN34" i="1"/>
  <c r="CM34" i="1"/>
  <c r="DE33" i="1"/>
  <c r="DD33" i="1"/>
  <c r="CY33" i="1"/>
  <c r="CX33" i="1"/>
  <c r="CW33" i="1"/>
  <c r="CU33" i="1"/>
  <c r="CT33" i="1"/>
  <c r="CO33" i="1"/>
  <c r="CN33" i="1"/>
  <c r="CM33" i="1"/>
  <c r="DE32" i="1"/>
  <c r="DD32" i="1"/>
  <c r="CY32" i="1"/>
  <c r="CX32" i="1"/>
  <c r="CW32" i="1"/>
  <c r="CU32" i="1"/>
  <c r="CT32" i="1"/>
  <c r="CO32" i="1"/>
  <c r="CN32" i="1"/>
  <c r="CM32" i="1"/>
  <c r="DE31" i="1"/>
  <c r="DD31" i="1"/>
  <c r="CY31" i="1"/>
  <c r="CX31" i="1"/>
  <c r="CW31" i="1"/>
  <c r="CU31" i="1"/>
  <c r="CT31" i="1"/>
  <c r="CO31" i="1"/>
  <c r="CN31" i="1"/>
  <c r="CM31" i="1"/>
  <c r="DE30" i="1"/>
  <c r="DD30" i="1"/>
  <c r="CY30" i="1"/>
  <c r="CX30" i="1"/>
  <c r="CW30" i="1"/>
  <c r="CU30" i="1"/>
  <c r="CT30" i="1"/>
  <c r="CO30" i="1"/>
  <c r="CN30" i="1"/>
  <c r="CM30" i="1"/>
  <c r="DE29" i="1"/>
  <c r="DD29" i="1"/>
  <c r="CY29" i="1"/>
  <c r="CX29" i="1"/>
  <c r="CW29" i="1"/>
  <c r="CU29" i="1"/>
  <c r="CT29" i="1"/>
  <c r="CO29" i="1"/>
  <c r="CN29" i="1"/>
  <c r="CM29" i="1"/>
  <c r="DE28" i="1"/>
  <c r="DD28" i="1"/>
  <c r="CY28" i="1"/>
  <c r="CX28" i="1"/>
  <c r="CW28" i="1"/>
  <c r="CU28" i="1"/>
  <c r="CT28" i="1"/>
  <c r="CO28" i="1"/>
  <c r="CN28" i="1"/>
  <c r="CM28" i="1"/>
  <c r="DE27" i="1"/>
  <c r="DD27" i="1"/>
  <c r="CY27" i="1"/>
  <c r="CX27" i="1"/>
  <c r="CW27" i="1"/>
  <c r="CU27" i="1"/>
  <c r="CT27" i="1"/>
  <c r="CO27" i="1"/>
  <c r="CN27" i="1"/>
  <c r="CM27" i="1"/>
  <c r="DE26" i="1"/>
  <c r="DD26" i="1"/>
  <c r="CY26" i="1"/>
  <c r="CX26" i="1"/>
  <c r="CW26" i="1"/>
  <c r="CU26" i="1"/>
  <c r="CT26" i="1"/>
  <c r="CO26" i="1"/>
  <c r="CN26" i="1"/>
  <c r="CM26" i="1"/>
  <c r="DE25" i="1"/>
  <c r="DD25" i="1"/>
  <c r="CY25" i="1"/>
  <c r="CX25" i="1"/>
  <c r="CW25" i="1"/>
  <c r="CU25" i="1"/>
  <c r="CT25" i="1"/>
  <c r="CO25" i="1"/>
  <c r="CN25" i="1"/>
  <c r="CM25" i="1"/>
  <c r="DE24" i="1"/>
  <c r="DD24" i="1"/>
  <c r="CY24" i="1"/>
  <c r="CX24" i="1"/>
  <c r="CW24" i="1"/>
  <c r="CU24" i="1"/>
  <c r="CT24" i="1"/>
  <c r="CO24" i="1"/>
  <c r="CN24" i="1"/>
  <c r="CM24" i="1"/>
  <c r="DE23" i="1"/>
  <c r="DD23" i="1"/>
  <c r="CY23" i="1"/>
  <c r="CX23" i="1"/>
  <c r="CW23" i="1"/>
  <c r="CU23" i="1"/>
  <c r="CT23" i="1"/>
  <c r="CO23" i="1"/>
  <c r="CN23" i="1"/>
  <c r="CM23" i="1"/>
  <c r="DE22" i="1"/>
  <c r="DD22" i="1"/>
  <c r="CY22" i="1"/>
  <c r="CX22" i="1"/>
  <c r="CW22" i="1"/>
  <c r="CU22" i="1"/>
  <c r="CT22" i="1"/>
  <c r="CO22" i="1"/>
  <c r="CN22" i="1"/>
  <c r="CM22" i="1"/>
  <c r="DE21" i="1"/>
  <c r="DD21" i="1"/>
  <c r="CY21" i="1"/>
  <c r="CX21" i="1"/>
  <c r="CW21" i="1"/>
  <c r="CU21" i="1"/>
  <c r="CT21" i="1"/>
  <c r="CO21" i="1"/>
  <c r="CN21" i="1"/>
  <c r="CM21" i="1"/>
  <c r="DE20" i="1"/>
  <c r="DD20" i="1"/>
  <c r="CY20" i="1"/>
  <c r="CX20" i="1"/>
  <c r="CW20" i="1"/>
  <c r="CU20" i="1"/>
  <c r="CT20" i="1"/>
  <c r="CO20" i="1"/>
  <c r="CN20" i="1"/>
  <c r="CM20" i="1"/>
  <c r="DE19" i="1"/>
  <c r="DD19" i="1"/>
  <c r="CY19" i="1"/>
  <c r="CX19" i="1"/>
  <c r="CW19" i="1"/>
  <c r="CU19" i="1"/>
  <c r="CT19" i="1"/>
  <c r="CO19" i="1"/>
  <c r="CN19" i="1"/>
  <c r="CM19" i="1"/>
  <c r="DE18" i="1"/>
  <c r="DD18" i="1"/>
  <c r="CY18" i="1"/>
  <c r="CX18" i="1"/>
  <c r="CW18" i="1"/>
  <c r="CU18" i="1"/>
  <c r="CT18" i="1"/>
  <c r="CO18" i="1"/>
  <c r="CN18" i="1"/>
  <c r="CM18" i="1"/>
  <c r="DE17" i="1"/>
  <c r="DD17" i="1"/>
  <c r="CY17" i="1"/>
  <c r="CX17" i="1"/>
  <c r="CW17" i="1"/>
  <c r="CU17" i="1"/>
  <c r="CT17" i="1"/>
  <c r="CO17" i="1"/>
  <c r="CN17" i="1"/>
  <c r="CM17" i="1"/>
  <c r="DE16" i="1"/>
  <c r="DD16" i="1"/>
  <c r="CY16" i="1"/>
  <c r="CX16" i="1"/>
  <c r="CW16" i="1"/>
  <c r="CU16" i="1"/>
  <c r="CT16" i="1"/>
  <c r="CO16" i="1"/>
  <c r="CN16" i="1"/>
  <c r="CM16" i="1"/>
  <c r="DE15" i="1"/>
  <c r="DD15" i="1"/>
  <c r="CY15" i="1"/>
  <c r="CX15" i="1"/>
  <c r="CW15" i="1"/>
  <c r="CU15" i="1"/>
  <c r="CT15" i="1"/>
  <c r="CO15" i="1"/>
  <c r="CN15" i="1"/>
  <c r="CM15" i="1"/>
  <c r="DE14" i="1"/>
  <c r="DD14" i="1"/>
  <c r="CY14" i="1"/>
  <c r="CX14" i="1"/>
  <c r="CW14" i="1"/>
  <c r="CU14" i="1"/>
  <c r="CT14" i="1"/>
  <c r="CO14" i="1"/>
  <c r="CN14" i="1"/>
  <c r="CM14" i="1"/>
  <c r="DE13" i="1"/>
  <c r="DD13" i="1"/>
  <c r="CY13" i="1"/>
  <c r="CX13" i="1"/>
  <c r="CW13" i="1"/>
  <c r="CU13" i="1"/>
  <c r="CT13" i="1"/>
  <c r="CO13" i="1"/>
  <c r="CN13" i="1"/>
  <c r="CM13" i="1"/>
  <c r="DE12" i="1"/>
  <c r="DD12" i="1"/>
  <c r="CY12" i="1"/>
  <c r="CX12" i="1"/>
  <c r="CW12" i="1"/>
  <c r="CU12" i="1"/>
  <c r="CT12" i="1"/>
  <c r="CO12" i="1"/>
  <c r="CN12" i="1"/>
  <c r="CM12" i="1"/>
  <c r="DE11" i="1"/>
  <c r="DD11" i="1"/>
  <c r="CY11" i="1"/>
  <c r="CX11" i="1"/>
  <c r="CW11" i="1"/>
  <c r="CU11" i="1"/>
  <c r="CT11" i="1"/>
  <c r="CO11" i="1"/>
  <c r="CN11" i="1"/>
  <c r="CM11" i="1"/>
  <c r="DE10" i="1"/>
  <c r="DD10" i="1"/>
  <c r="CY10" i="1"/>
  <c r="CX10" i="1"/>
  <c r="CW10" i="1"/>
  <c r="CU10" i="1"/>
  <c r="CT10" i="1"/>
  <c r="CO10" i="1"/>
  <c r="CN10" i="1"/>
  <c r="CM10" i="1"/>
  <c r="DE9" i="1"/>
  <c r="DD9" i="1"/>
  <c r="CY9" i="1"/>
  <c r="CX9" i="1"/>
  <c r="CW9" i="1"/>
  <c r="CU9" i="1"/>
  <c r="CT9" i="1"/>
  <c r="CO9" i="1"/>
  <c r="CN9" i="1"/>
  <c r="CM9" i="1"/>
  <c r="DE8" i="1"/>
  <c r="DD8" i="1"/>
  <c r="CY8" i="1"/>
  <c r="CX8" i="1"/>
  <c r="CW8" i="1"/>
  <c r="CU8" i="1"/>
  <c r="CT8" i="1"/>
  <c r="CO8" i="1"/>
  <c r="CN8" i="1"/>
  <c r="CM8" i="1"/>
  <c r="DE7" i="1"/>
  <c r="DD7" i="1"/>
  <c r="CY7" i="1"/>
  <c r="CX7" i="1"/>
  <c r="CW7" i="1"/>
  <c r="CU7" i="1"/>
  <c r="CT7" i="1"/>
  <c r="CO7" i="1"/>
  <c r="CN7" i="1"/>
  <c r="CM7" i="1"/>
  <c r="DE6" i="1"/>
  <c r="DD6" i="1"/>
  <c r="CY6" i="1"/>
  <c r="CX6" i="1"/>
  <c r="CW6" i="1"/>
  <c r="CU6" i="1"/>
  <c r="CT6" i="1"/>
  <c r="CO6" i="1"/>
  <c r="CN6" i="1"/>
  <c r="CM6" i="1"/>
  <c r="DE5" i="1"/>
  <c r="DD5" i="1"/>
  <c r="CY5" i="1"/>
  <c r="CX5" i="1"/>
  <c r="CW5" i="1"/>
  <c r="CU5" i="1"/>
  <c r="CT5" i="1"/>
  <c r="CO5" i="1"/>
  <c r="CN5" i="1"/>
  <c r="CM5" i="1"/>
  <c r="DE4" i="1"/>
  <c r="DD4" i="1"/>
  <c r="CY4" i="1"/>
  <c r="CX4" i="1"/>
  <c r="CW4" i="1"/>
  <c r="CU4" i="1"/>
  <c r="CT4" i="1"/>
  <c r="CO4" i="1"/>
  <c r="CN4" i="1"/>
  <c r="CM4" i="1"/>
  <c r="DE3" i="1"/>
  <c r="DD3" i="1"/>
  <c r="CY3" i="1"/>
  <c r="CX3" i="1"/>
  <c r="CW3" i="1"/>
  <c r="CU3" i="1"/>
  <c r="CT3" i="1"/>
  <c r="CO3" i="1"/>
  <c r="CN3" i="1"/>
  <c r="CM3" i="1"/>
  <c r="BK3" i="1"/>
  <c r="BJ3" i="1"/>
  <c r="BI3" i="1"/>
  <c r="BH3" i="1"/>
  <c r="BG3" i="1"/>
  <c r="BF3" i="1"/>
  <c r="AD3" i="1"/>
  <c r="AC3" i="1"/>
  <c r="AB3" i="1"/>
  <c r="AA3" i="1"/>
  <c r="Z3" i="1"/>
  <c r="Y3" i="1"/>
  <c r="DE290" i="1"/>
  <c r="DD290" i="1"/>
  <c r="CY290" i="1"/>
  <c r="CX290" i="1"/>
  <c r="CW290" i="1"/>
  <c r="DE289" i="1"/>
  <c r="DD289" i="1"/>
  <c r="CY289" i="1"/>
  <c r="CX289" i="1"/>
  <c r="CW289" i="1"/>
  <c r="DE288" i="1"/>
  <c r="DD288" i="1"/>
  <c r="CY288" i="1"/>
  <c r="CX288" i="1"/>
  <c r="CW288" i="1"/>
  <c r="DE287" i="1"/>
  <c r="DD287" i="1"/>
  <c r="CY287" i="1"/>
  <c r="CX287" i="1"/>
  <c r="CW287" i="1"/>
  <c r="DE286" i="1"/>
  <c r="DD286" i="1"/>
  <c r="CY286" i="1"/>
  <c r="CX286" i="1"/>
  <c r="CW286" i="1"/>
  <c r="DE285" i="1"/>
  <c r="DD285" i="1"/>
  <c r="CY285" i="1"/>
  <c r="CX285" i="1"/>
  <c r="CW285" i="1"/>
  <c r="DE284" i="1"/>
  <c r="DD284" i="1"/>
  <c r="CY284" i="1"/>
  <c r="CX284" i="1"/>
  <c r="CW284" i="1"/>
  <c r="DE283" i="1"/>
  <c r="DD283" i="1"/>
  <c r="CY283" i="1"/>
  <c r="CX283" i="1"/>
  <c r="CW283" i="1"/>
  <c r="DE282" i="1"/>
  <c r="DD282" i="1"/>
  <c r="CY282" i="1"/>
  <c r="CX282" i="1"/>
  <c r="CW282" i="1"/>
  <c r="DE281" i="1"/>
  <c r="DD281" i="1"/>
  <c r="CY281" i="1"/>
  <c r="CX281" i="1"/>
  <c r="CW281" i="1"/>
  <c r="DE280" i="1"/>
  <c r="DD280" i="1"/>
  <c r="CY280" i="1"/>
  <c r="CX280" i="1"/>
  <c r="CW280" i="1"/>
  <c r="DE279" i="1"/>
  <c r="DD279" i="1"/>
  <c r="CY279" i="1"/>
  <c r="CX279" i="1"/>
  <c r="CW279" i="1"/>
  <c r="DE278" i="1"/>
  <c r="DD278" i="1"/>
  <c r="CY278" i="1"/>
  <c r="CX278" i="1"/>
  <c r="CW278" i="1"/>
  <c r="DE277" i="1"/>
  <c r="DD277" i="1"/>
  <c r="CY277" i="1"/>
  <c r="CX277" i="1"/>
  <c r="CW277" i="1"/>
  <c r="DE276" i="1"/>
  <c r="DD276" i="1"/>
  <c r="CY276" i="1"/>
  <c r="CX276" i="1"/>
  <c r="CW276" i="1"/>
  <c r="DE275" i="1"/>
  <c r="DD275" i="1"/>
  <c r="CY275" i="1"/>
  <c r="CX275" i="1"/>
  <c r="CW275" i="1"/>
  <c r="DE274" i="1"/>
  <c r="DD274" i="1"/>
  <c r="CY274" i="1"/>
  <c r="CX274" i="1"/>
  <c r="CW274" i="1"/>
  <c r="DE273" i="1"/>
  <c r="DD273" i="1"/>
  <c r="CY273" i="1"/>
  <c r="CX273" i="1"/>
  <c r="CW273" i="1"/>
  <c r="DE272" i="1"/>
  <c r="DD272" i="1"/>
  <c r="CY272" i="1"/>
  <c r="CX272" i="1"/>
  <c r="CW272" i="1"/>
  <c r="DE271" i="1"/>
  <c r="DD271" i="1"/>
  <c r="CY271" i="1"/>
  <c r="CX271" i="1"/>
  <c r="CW271" i="1"/>
  <c r="DE270" i="1"/>
  <c r="DD270" i="1"/>
  <c r="CY270" i="1"/>
  <c r="CX270" i="1"/>
  <c r="CW270" i="1"/>
  <c r="DE269" i="1"/>
  <c r="DD269" i="1"/>
  <c r="CY269" i="1"/>
  <c r="CX269" i="1"/>
  <c r="CW269" i="1"/>
  <c r="DE268" i="1"/>
  <c r="DD268" i="1"/>
  <c r="CY268" i="1"/>
  <c r="CX268" i="1"/>
  <c r="CW268" i="1"/>
  <c r="DE267" i="1"/>
  <c r="DD267" i="1"/>
  <c r="CY267" i="1"/>
  <c r="CX267" i="1"/>
  <c r="CW267" i="1"/>
  <c r="DE266" i="1"/>
  <c r="DD266" i="1"/>
  <c r="CY266" i="1"/>
  <c r="CX266" i="1"/>
  <c r="CW266" i="1"/>
  <c r="DE265" i="1"/>
  <c r="DD265" i="1"/>
  <c r="CY265" i="1"/>
  <c r="CX265" i="1"/>
  <c r="CW265" i="1"/>
  <c r="DE264" i="1"/>
  <c r="DD264" i="1"/>
  <c r="CY264" i="1"/>
  <c r="CX264" i="1"/>
  <c r="CW264" i="1"/>
  <c r="DE263" i="1"/>
  <c r="DD263" i="1"/>
  <c r="CY263" i="1"/>
  <c r="CX263" i="1"/>
  <c r="CW263" i="1"/>
  <c r="DE262" i="1"/>
  <c r="DD262" i="1"/>
  <c r="CY262" i="1"/>
  <c r="CX262" i="1"/>
  <c r="CW262" i="1"/>
  <c r="DE261" i="1"/>
  <c r="DD261" i="1"/>
  <c r="CY261" i="1"/>
  <c r="CX261" i="1"/>
  <c r="CW261" i="1"/>
  <c r="DE260" i="1"/>
  <c r="DD260" i="1"/>
  <c r="CY260" i="1"/>
  <c r="CX260" i="1"/>
  <c r="CW260" i="1"/>
  <c r="DE259" i="1"/>
  <c r="DD259" i="1"/>
  <c r="CY259" i="1"/>
  <c r="CX259" i="1"/>
  <c r="CW259" i="1"/>
  <c r="DE258" i="1"/>
  <c r="DD258" i="1"/>
  <c r="CY258" i="1"/>
  <c r="CX258" i="1"/>
  <c r="CW258" i="1"/>
  <c r="DE257" i="1"/>
  <c r="DD257" i="1"/>
  <c r="CY257" i="1"/>
  <c r="CX257" i="1"/>
  <c r="CW257" i="1"/>
  <c r="DE256" i="1"/>
  <c r="DD256" i="1"/>
  <c r="CY256" i="1"/>
  <c r="CX256" i="1"/>
  <c r="CW256" i="1"/>
  <c r="DE255" i="1"/>
  <c r="DD255" i="1"/>
  <c r="CY255" i="1"/>
  <c r="CX255" i="1"/>
  <c r="CW255" i="1"/>
  <c r="DE254" i="1"/>
  <c r="DD254" i="1"/>
  <c r="CY254" i="1"/>
  <c r="CX254" i="1"/>
  <c r="CW254" i="1"/>
  <c r="DE253" i="1"/>
  <c r="DD253" i="1"/>
  <c r="CY253" i="1"/>
  <c r="CX253" i="1"/>
  <c r="CW253" i="1"/>
  <c r="DE252" i="1"/>
  <c r="DD252" i="1"/>
  <c r="CY252" i="1"/>
  <c r="CX252" i="1"/>
  <c r="CW252" i="1"/>
  <c r="DE251" i="1"/>
  <c r="DD251" i="1"/>
  <c r="CY251" i="1"/>
  <c r="CX251" i="1"/>
  <c r="CW251" i="1"/>
  <c r="DE250" i="1"/>
  <c r="DD250" i="1"/>
  <c r="CY250" i="1"/>
  <c r="CX250" i="1"/>
  <c r="CW250" i="1"/>
  <c r="DE249" i="1"/>
  <c r="DD249" i="1"/>
  <c r="CY249" i="1"/>
  <c r="CX249" i="1"/>
  <c r="CW249" i="1"/>
  <c r="DE248" i="1"/>
  <c r="DD248" i="1"/>
  <c r="CY248" i="1"/>
  <c r="CX248" i="1"/>
  <c r="CW248" i="1"/>
  <c r="DE247" i="1"/>
  <c r="DD247" i="1"/>
  <c r="CY247" i="1"/>
  <c r="CX247" i="1"/>
  <c r="CW247" i="1"/>
  <c r="DE246" i="1"/>
  <c r="DD246" i="1"/>
  <c r="CY246" i="1"/>
  <c r="CX246" i="1"/>
  <c r="CW246" i="1"/>
  <c r="DE245" i="1"/>
  <c r="DD245" i="1"/>
  <c r="CY245" i="1"/>
  <c r="CX245" i="1"/>
  <c r="CW245" i="1"/>
  <c r="DE244" i="1"/>
  <c r="DD244" i="1"/>
  <c r="CY244" i="1"/>
  <c r="CX244" i="1"/>
  <c r="CW244" i="1"/>
  <c r="DE243" i="1"/>
  <c r="DD243" i="1"/>
  <c r="CY243" i="1"/>
  <c r="CX243" i="1"/>
  <c r="CW243" i="1"/>
  <c r="DE242" i="1"/>
  <c r="DD242" i="1"/>
  <c r="CY242" i="1"/>
  <c r="CX242" i="1"/>
  <c r="CW242" i="1"/>
  <c r="DE241" i="1"/>
  <c r="DD241" i="1"/>
  <c r="CY241" i="1"/>
  <c r="CX241" i="1"/>
  <c r="CW241" i="1"/>
  <c r="DE240" i="1"/>
  <c r="DD240" i="1"/>
  <c r="CY240" i="1"/>
  <c r="CX240" i="1"/>
  <c r="CW240" i="1"/>
  <c r="DE239" i="1"/>
  <c r="DD239" i="1"/>
  <c r="CY239" i="1"/>
  <c r="CX239" i="1"/>
  <c r="CW239" i="1"/>
  <c r="DE238" i="1"/>
  <c r="DD238" i="1"/>
  <c r="CY238" i="1"/>
  <c r="CX238" i="1"/>
  <c r="CW238" i="1"/>
  <c r="DE237" i="1"/>
  <c r="DD237" i="1"/>
  <c r="CY237" i="1"/>
  <c r="CX237" i="1"/>
  <c r="CW237" i="1"/>
  <c r="DE236" i="1"/>
  <c r="DD236" i="1"/>
  <c r="CY236" i="1"/>
  <c r="CX236" i="1"/>
  <c r="CW236" i="1"/>
  <c r="DE235" i="1"/>
  <c r="DD235" i="1"/>
  <c r="CY235" i="1"/>
  <c r="CX235" i="1"/>
  <c r="CW235" i="1"/>
  <c r="DE234" i="1"/>
  <c r="DD234" i="1"/>
  <c r="CY234" i="1"/>
  <c r="CX234" i="1"/>
  <c r="CW234" i="1"/>
  <c r="DE233" i="1"/>
  <c r="DD233" i="1"/>
  <c r="CY233" i="1"/>
  <c r="CX233" i="1"/>
  <c r="CW233" i="1"/>
  <c r="DE232" i="1"/>
  <c r="DD232" i="1"/>
  <c r="CY232" i="1"/>
  <c r="CX232" i="1"/>
  <c r="CW232" i="1"/>
  <c r="DE231" i="1"/>
  <c r="DD231" i="1"/>
  <c r="CY231" i="1"/>
  <c r="CX231" i="1"/>
  <c r="CW231" i="1"/>
  <c r="DE230" i="1"/>
  <c r="DD230" i="1"/>
  <c r="CY230" i="1"/>
  <c r="CX230" i="1"/>
  <c r="CW230" i="1"/>
  <c r="DE229" i="1"/>
  <c r="DD229" i="1"/>
  <c r="CY229" i="1"/>
  <c r="CX229" i="1"/>
  <c r="CW229" i="1"/>
  <c r="DE228" i="1"/>
  <c r="DD228" i="1"/>
  <c r="CY228" i="1"/>
  <c r="CX228" i="1"/>
  <c r="CW228" i="1"/>
  <c r="DE227" i="1"/>
  <c r="DD227" i="1"/>
  <c r="CY227" i="1"/>
  <c r="CX227" i="1"/>
  <c r="CW227" i="1"/>
  <c r="DE226" i="1"/>
  <c r="DD226" i="1"/>
  <c r="CY226" i="1"/>
  <c r="CX226" i="1"/>
  <c r="CW226" i="1"/>
  <c r="DE225" i="1"/>
  <c r="DD225" i="1"/>
  <c r="CY225" i="1"/>
  <c r="CX225" i="1"/>
  <c r="CW225" i="1"/>
  <c r="DE224" i="1"/>
  <c r="DD224" i="1"/>
  <c r="CY224" i="1"/>
  <c r="CX224" i="1"/>
  <c r="CW224" i="1"/>
  <c r="DE223" i="1"/>
  <c r="DD223" i="1"/>
  <c r="CY223" i="1"/>
  <c r="CX223" i="1"/>
  <c r="CW223" i="1"/>
  <c r="DE222" i="1"/>
  <c r="DD222" i="1"/>
  <c r="CY222" i="1"/>
  <c r="CX222" i="1"/>
  <c r="CW222" i="1"/>
  <c r="DE221" i="1"/>
  <c r="DD221" i="1"/>
  <c r="CY221" i="1"/>
  <c r="CX221" i="1"/>
  <c r="CW221" i="1"/>
  <c r="DE220" i="1"/>
  <c r="DD220" i="1"/>
  <c r="CY220" i="1"/>
  <c r="CX220" i="1"/>
  <c r="CW220" i="1"/>
  <c r="DE219" i="1"/>
  <c r="DD219" i="1"/>
  <c r="CY219" i="1"/>
  <c r="CX219" i="1"/>
  <c r="CW219" i="1"/>
  <c r="DE218" i="1"/>
  <c r="DD218" i="1"/>
  <c r="CY218" i="1"/>
  <c r="CX218" i="1"/>
  <c r="CW218" i="1"/>
  <c r="DE217" i="1"/>
  <c r="DD217" i="1"/>
  <c r="CY217" i="1"/>
  <c r="CX217" i="1"/>
  <c r="CW217" i="1"/>
  <c r="DE216" i="1"/>
  <c r="DD216" i="1"/>
  <c r="CY216" i="1"/>
  <c r="CX216" i="1"/>
  <c r="CW216" i="1"/>
  <c r="DE215" i="1"/>
  <c r="DD215" i="1"/>
  <c r="CY215" i="1"/>
  <c r="CX215" i="1"/>
  <c r="CW215" i="1"/>
  <c r="DE214" i="1"/>
  <c r="DD214" i="1"/>
  <c r="CY214" i="1"/>
  <c r="CX214" i="1"/>
  <c r="CW214" i="1"/>
  <c r="DE213" i="1"/>
  <c r="DD213" i="1"/>
  <c r="CY213" i="1"/>
  <c r="CX213" i="1"/>
  <c r="CW213" i="1"/>
  <c r="DE212" i="1"/>
  <c r="DD212" i="1"/>
  <c r="CY212" i="1"/>
  <c r="CX212" i="1"/>
  <c r="CW212" i="1"/>
  <c r="DE211" i="1"/>
  <c r="DD211" i="1"/>
  <c r="CY211" i="1"/>
  <c r="CX211" i="1"/>
  <c r="CW211" i="1"/>
  <c r="DE210" i="1"/>
  <c r="DD210" i="1"/>
  <c r="CY210" i="1"/>
  <c r="CX210" i="1"/>
  <c r="CW210" i="1"/>
  <c r="DE209" i="1"/>
  <c r="DD209" i="1"/>
  <c r="CY209" i="1"/>
  <c r="CX209" i="1"/>
  <c r="CW209" i="1"/>
  <c r="DE208" i="1"/>
  <c r="DD208" i="1"/>
  <c r="CY208" i="1"/>
  <c r="CX208" i="1"/>
  <c r="CW208" i="1"/>
  <c r="DE207" i="1"/>
  <c r="DD207" i="1"/>
  <c r="CY207" i="1"/>
  <c r="CX207" i="1"/>
  <c r="CW207" i="1"/>
  <c r="DE206" i="1"/>
  <c r="DD206" i="1"/>
  <c r="CY206" i="1"/>
  <c r="CX206" i="1"/>
  <c r="CW206" i="1"/>
  <c r="DE205" i="1"/>
  <c r="DD205" i="1"/>
  <c r="CY205" i="1"/>
  <c r="CX205" i="1"/>
  <c r="CW205" i="1"/>
  <c r="DE204" i="1"/>
  <c r="DD204" i="1"/>
  <c r="CY204" i="1"/>
  <c r="CX204" i="1"/>
  <c r="CW204" i="1"/>
  <c r="DE203" i="1"/>
  <c r="DD203" i="1"/>
  <c r="CY203" i="1"/>
  <c r="CX203" i="1"/>
  <c r="CW203" i="1"/>
  <c r="DE202" i="1"/>
  <c r="DD202" i="1"/>
  <c r="CY202" i="1"/>
  <c r="CX202" i="1"/>
  <c r="CW202" i="1"/>
  <c r="DE201" i="1"/>
  <c r="DD201" i="1"/>
  <c r="CY201" i="1"/>
  <c r="CX201" i="1"/>
  <c r="CW201" i="1"/>
  <c r="DE200" i="1"/>
  <c r="DD200" i="1"/>
  <c r="CY200" i="1"/>
  <c r="CX200" i="1"/>
  <c r="CW200" i="1"/>
  <c r="DE199" i="1"/>
  <c r="DD199" i="1"/>
  <c r="CY199" i="1"/>
  <c r="CX199" i="1"/>
  <c r="CW199" i="1"/>
  <c r="DE198" i="1"/>
  <c r="DD198" i="1"/>
  <c r="CY198" i="1"/>
  <c r="CX198" i="1"/>
  <c r="CW198" i="1"/>
  <c r="DE197" i="1"/>
  <c r="DD197" i="1"/>
  <c r="CY197" i="1"/>
  <c r="CX197" i="1"/>
  <c r="CW197" i="1"/>
  <c r="DE196" i="1"/>
  <c r="DD196" i="1"/>
  <c r="CY196" i="1"/>
  <c r="CX196" i="1"/>
  <c r="CW196" i="1"/>
  <c r="DE195" i="1"/>
  <c r="DD195" i="1"/>
  <c r="CY195" i="1"/>
  <c r="CX195" i="1"/>
  <c r="CW195" i="1"/>
  <c r="DE194" i="1"/>
  <c r="DD194" i="1"/>
  <c r="CY194" i="1"/>
  <c r="CX194" i="1"/>
  <c r="CW194" i="1"/>
  <c r="DE193" i="1"/>
  <c r="DD193" i="1"/>
  <c r="CY193" i="1"/>
  <c r="CX193" i="1"/>
  <c r="CW193" i="1"/>
  <c r="DE192" i="1"/>
  <c r="DD192" i="1"/>
  <c r="CY192" i="1"/>
  <c r="CX192" i="1"/>
  <c r="CW192" i="1"/>
  <c r="DE191" i="1"/>
  <c r="DD191" i="1"/>
  <c r="CY191" i="1"/>
  <c r="CX191" i="1"/>
  <c r="CW191" i="1"/>
  <c r="DE190" i="1"/>
  <c r="DD190" i="1"/>
  <c r="CY190" i="1"/>
  <c r="CX190" i="1"/>
  <c r="CW190" i="1"/>
  <c r="DE189" i="1"/>
  <c r="DD189" i="1"/>
  <c r="CY189" i="1"/>
  <c r="CX189" i="1"/>
  <c r="CW189" i="1"/>
  <c r="DE188" i="1"/>
  <c r="DD188" i="1"/>
  <c r="CY188" i="1"/>
  <c r="CX188" i="1"/>
  <c r="CW188" i="1"/>
  <c r="DE187" i="1"/>
  <c r="DD187" i="1"/>
  <c r="CY187" i="1"/>
  <c r="CX187" i="1"/>
  <c r="CW187" i="1"/>
  <c r="DE186" i="1"/>
  <c r="DD186" i="1"/>
  <c r="CY186" i="1"/>
  <c r="CX186" i="1"/>
  <c r="CW186" i="1"/>
  <c r="DE185" i="1"/>
  <c r="DD185" i="1"/>
  <c r="CY185" i="1"/>
  <c r="CX185" i="1"/>
  <c r="CW185" i="1"/>
  <c r="DE184" i="1"/>
  <c r="DD184" i="1"/>
  <c r="CY184" i="1"/>
  <c r="CX184" i="1"/>
  <c r="CW184" i="1"/>
  <c r="DE183" i="1"/>
  <c r="DD183" i="1"/>
  <c r="CY183" i="1"/>
  <c r="CX183" i="1"/>
  <c r="CW183" i="1"/>
  <c r="DE182" i="1"/>
  <c r="DD182" i="1"/>
  <c r="CY182" i="1"/>
  <c r="CX182" i="1"/>
  <c r="CW182" i="1"/>
  <c r="DE181" i="1"/>
  <c r="DD181" i="1"/>
  <c r="CY181" i="1"/>
  <c r="CX181" i="1"/>
  <c r="CW181" i="1"/>
  <c r="DE180" i="1"/>
  <c r="DD180" i="1"/>
  <c r="CY180" i="1"/>
  <c r="CX180" i="1"/>
  <c r="CW180" i="1"/>
  <c r="DE179" i="1"/>
  <c r="DD179" i="1"/>
  <c r="CY179" i="1"/>
  <c r="CX179" i="1"/>
  <c r="CW179" i="1"/>
  <c r="DE178" i="1"/>
  <c r="DD178" i="1"/>
  <c r="CY178" i="1"/>
  <c r="CX178" i="1"/>
  <c r="CW178" i="1"/>
  <c r="DE177" i="1"/>
  <c r="DD177" i="1"/>
  <c r="CY177" i="1"/>
  <c r="CX177" i="1"/>
  <c r="CW177" i="1"/>
  <c r="DE176" i="1"/>
  <c r="DD176" i="1"/>
  <c r="CY176" i="1"/>
  <c r="CX176" i="1"/>
  <c r="CW176" i="1"/>
  <c r="DE175" i="1"/>
  <c r="DD175" i="1"/>
  <c r="CY175" i="1"/>
  <c r="CX175" i="1"/>
  <c r="CW175" i="1"/>
  <c r="DE174" i="1"/>
  <c r="DD174" i="1"/>
  <c r="CY174" i="1"/>
  <c r="CX174" i="1"/>
  <c r="CW174" i="1"/>
  <c r="DE173" i="1"/>
  <c r="DD173" i="1"/>
  <c r="CY173" i="1"/>
  <c r="CX173" i="1"/>
  <c r="CW173" i="1"/>
  <c r="DE172" i="1"/>
  <c r="DD172" i="1"/>
  <c r="CY172" i="1"/>
  <c r="CX172" i="1"/>
  <c r="CW172" i="1"/>
  <c r="DE171" i="1"/>
  <c r="DD171" i="1"/>
  <c r="CY171" i="1"/>
  <c r="CX171" i="1"/>
  <c r="CW171" i="1"/>
  <c r="DE170" i="1"/>
  <c r="DD170" i="1"/>
  <c r="CY170" i="1"/>
  <c r="CX170" i="1"/>
  <c r="CW170" i="1"/>
  <c r="DE169" i="1"/>
  <c r="DD169" i="1"/>
  <c r="CY169" i="1"/>
  <c r="CX169" i="1"/>
  <c r="CW169" i="1"/>
  <c r="DE168" i="1"/>
  <c r="DD168" i="1"/>
  <c r="CY168" i="1"/>
  <c r="CX168" i="1"/>
  <c r="CW168" i="1"/>
  <c r="DE167" i="1"/>
  <c r="DD167" i="1"/>
  <c r="CY167" i="1"/>
  <c r="CX167" i="1"/>
  <c r="CW167" i="1"/>
  <c r="DE166" i="1"/>
  <c r="DD166" i="1"/>
  <c r="CY166" i="1"/>
  <c r="CX166" i="1"/>
  <c r="CW166" i="1"/>
  <c r="DE165" i="1"/>
  <c r="DD165" i="1"/>
  <c r="CY165" i="1"/>
  <c r="CX165" i="1"/>
  <c r="CW165" i="1"/>
  <c r="DE164" i="1"/>
  <c r="DD164" i="1"/>
  <c r="CY164" i="1"/>
  <c r="CX164" i="1"/>
  <c r="CW164" i="1"/>
  <c r="DE163" i="1"/>
  <c r="DD163" i="1"/>
  <c r="CY163" i="1"/>
  <c r="CX163" i="1"/>
  <c r="CW163" i="1"/>
  <c r="DE162" i="1"/>
  <c r="DD162" i="1"/>
  <c r="CY162" i="1"/>
  <c r="CX162" i="1"/>
  <c r="CW162" i="1"/>
  <c r="DE161" i="1"/>
  <c r="DD161" i="1"/>
  <c r="CY161" i="1"/>
  <c r="CX161" i="1"/>
  <c r="CW161" i="1"/>
  <c r="DE160" i="1"/>
  <c r="DD160" i="1"/>
  <c r="CY160" i="1"/>
  <c r="CX160" i="1"/>
  <c r="CW160" i="1"/>
  <c r="DE159" i="1"/>
  <c r="DD159" i="1"/>
  <c r="CY159" i="1"/>
  <c r="CX159" i="1"/>
  <c r="CW159" i="1"/>
  <c r="DE158" i="1"/>
  <c r="DD158" i="1"/>
  <c r="CY158" i="1"/>
  <c r="CX158" i="1"/>
  <c r="CW158" i="1"/>
  <c r="DE157" i="1"/>
  <c r="DD157" i="1"/>
  <c r="CY157" i="1"/>
  <c r="CX157" i="1"/>
  <c r="CW157" i="1"/>
  <c r="DE156" i="1"/>
  <c r="DD156" i="1"/>
  <c r="CY156" i="1"/>
  <c r="CX156" i="1"/>
  <c r="CW156" i="1"/>
  <c r="DE155" i="1"/>
  <c r="DD155" i="1"/>
  <c r="CY155" i="1"/>
  <c r="CX155" i="1"/>
  <c r="CW155" i="1"/>
  <c r="DE154" i="1"/>
  <c r="DD154" i="1"/>
  <c r="CY154" i="1"/>
  <c r="CX154" i="1"/>
  <c r="CW154" i="1"/>
  <c r="DE153" i="1"/>
  <c r="DD153" i="1"/>
  <c r="CY153" i="1"/>
  <c r="CX153" i="1"/>
  <c r="CW153" i="1"/>
  <c r="DE152" i="1"/>
  <c r="DD152" i="1"/>
  <c r="CY152" i="1"/>
  <c r="CX152" i="1"/>
  <c r="CW152" i="1"/>
  <c r="DE151" i="1"/>
  <c r="DD151" i="1"/>
  <c r="CY151" i="1"/>
  <c r="CX151" i="1"/>
  <c r="CW151" i="1"/>
  <c r="DE150" i="1"/>
  <c r="DD150" i="1"/>
  <c r="CY150" i="1"/>
  <c r="CX150" i="1"/>
  <c r="CW150" i="1"/>
  <c r="DE149" i="1"/>
  <c r="DD149" i="1"/>
  <c r="CY149" i="1"/>
  <c r="CX149" i="1"/>
  <c r="CW149" i="1"/>
  <c r="DE148" i="1"/>
  <c r="DD148" i="1"/>
  <c r="CY148" i="1"/>
  <c r="CX148" i="1"/>
  <c r="CW148" i="1"/>
  <c r="DE147" i="1"/>
  <c r="DD147" i="1"/>
  <c r="CY147" i="1"/>
  <c r="CX147" i="1"/>
  <c r="CW147" i="1"/>
  <c r="DE146" i="1"/>
  <c r="DD146" i="1"/>
  <c r="CY146" i="1"/>
  <c r="CX146" i="1"/>
  <c r="CW146" i="1"/>
  <c r="DE145" i="1"/>
  <c r="DD145" i="1"/>
  <c r="CY145" i="1"/>
  <c r="CX145" i="1"/>
  <c r="CW145" i="1"/>
  <c r="DE144" i="1"/>
  <c r="DD144" i="1"/>
  <c r="CY144" i="1"/>
  <c r="CX144" i="1"/>
  <c r="CW144" i="1"/>
  <c r="DE143" i="1"/>
  <c r="DD143" i="1"/>
  <c r="CY143" i="1"/>
  <c r="CX143" i="1"/>
  <c r="CW143" i="1"/>
  <c r="DE142" i="1"/>
  <c r="DD142" i="1"/>
  <c r="CY142" i="1"/>
  <c r="CX142" i="1"/>
  <c r="CW142" i="1"/>
  <c r="DE141" i="1"/>
  <c r="DD141" i="1"/>
  <c r="CY141" i="1"/>
  <c r="CX141" i="1"/>
  <c r="CW141" i="1"/>
  <c r="DE140" i="1"/>
  <c r="DD140" i="1"/>
  <c r="CY140" i="1"/>
  <c r="CX140" i="1"/>
  <c r="CW140" i="1"/>
  <c r="DE139" i="1"/>
  <c r="DD139" i="1"/>
  <c r="CY139" i="1"/>
  <c r="CX139" i="1"/>
  <c r="CW139" i="1"/>
  <c r="DE138" i="1"/>
  <c r="DD138" i="1"/>
  <c r="CY138" i="1"/>
  <c r="CX138" i="1"/>
  <c r="CW138" i="1"/>
  <c r="DE137" i="1"/>
  <c r="DD137" i="1"/>
  <c r="CY137" i="1"/>
  <c r="CX137" i="1"/>
  <c r="CW137" i="1"/>
  <c r="DE136" i="1"/>
  <c r="DD136" i="1"/>
  <c r="CY136" i="1"/>
  <c r="CX136" i="1"/>
  <c r="CW136" i="1"/>
  <c r="DE135" i="1"/>
  <c r="DD135" i="1"/>
  <c r="CY135" i="1"/>
  <c r="CX135" i="1"/>
  <c r="CW135" i="1"/>
  <c r="DE134" i="1"/>
  <c r="DD134" i="1"/>
  <c r="CY134" i="1"/>
  <c r="CX134" i="1"/>
  <c r="CW134" i="1"/>
  <c r="DE133" i="1"/>
  <c r="DD133" i="1"/>
  <c r="CY133" i="1"/>
  <c r="CX133" i="1"/>
  <c r="CW133" i="1"/>
  <c r="DE132" i="1"/>
  <c r="DD132" i="1"/>
  <c r="CY132" i="1"/>
  <c r="CX132" i="1"/>
  <c r="CW132" i="1"/>
  <c r="DE131" i="1"/>
  <c r="DD131" i="1"/>
  <c r="CY131" i="1"/>
  <c r="CX131" i="1"/>
  <c r="CW131" i="1"/>
  <c r="DE130" i="1"/>
  <c r="DD130" i="1"/>
  <c r="CY130" i="1"/>
  <c r="CX130" i="1"/>
  <c r="CW130" i="1"/>
  <c r="DE129" i="1"/>
  <c r="DD129" i="1"/>
  <c r="CY129" i="1"/>
  <c r="CX129" i="1"/>
  <c r="CW129" i="1"/>
  <c r="DE128" i="1"/>
  <c r="DD128" i="1"/>
  <c r="CY128" i="1"/>
  <c r="CX128" i="1"/>
  <c r="CW128" i="1"/>
  <c r="DE127" i="1"/>
  <c r="DD127" i="1"/>
  <c r="CY127" i="1"/>
  <c r="CX127" i="1"/>
  <c r="CW127" i="1"/>
  <c r="DE126" i="1"/>
  <c r="DD126" i="1"/>
  <c r="CY126" i="1"/>
  <c r="CX126" i="1"/>
  <c r="CW126" i="1"/>
  <c r="DE125" i="1"/>
  <c r="DD125" i="1"/>
  <c r="CY125" i="1"/>
  <c r="CX125" i="1"/>
  <c r="CW125" i="1"/>
  <c r="DE124" i="1"/>
  <c r="DD124" i="1"/>
  <c r="CY124" i="1"/>
  <c r="CX124" i="1"/>
  <c r="CW124" i="1"/>
  <c r="DE123" i="1"/>
  <c r="DD123" i="1"/>
  <c r="CY123" i="1"/>
  <c r="CX123" i="1"/>
  <c r="CW123" i="1"/>
  <c r="DE122" i="1"/>
  <c r="DD122" i="1"/>
  <c r="CY122" i="1"/>
  <c r="CX122" i="1"/>
  <c r="CW122" i="1"/>
  <c r="DE121" i="1"/>
  <c r="DD121" i="1"/>
  <c r="CY121" i="1"/>
  <c r="CX121" i="1"/>
  <c r="CW121" i="1"/>
  <c r="DE120" i="1"/>
  <c r="DD120" i="1"/>
  <c r="CY120" i="1"/>
  <c r="CX120" i="1"/>
  <c r="CW120" i="1"/>
  <c r="DE119" i="1"/>
  <c r="DD119" i="1"/>
  <c r="CY119" i="1"/>
  <c r="CX119" i="1"/>
  <c r="CW119" i="1"/>
  <c r="DE118" i="1"/>
  <c r="DD118" i="1"/>
  <c r="CY118" i="1"/>
  <c r="CX118" i="1"/>
  <c r="CW118" i="1"/>
  <c r="DE117" i="1"/>
  <c r="DD117" i="1"/>
  <c r="CY117" i="1"/>
  <c r="CX117" i="1"/>
  <c r="CW117" i="1"/>
  <c r="DE116" i="1"/>
  <c r="DD116" i="1"/>
  <c r="CY116" i="1"/>
  <c r="CX116" i="1"/>
  <c r="CW116" i="1"/>
  <c r="DE115" i="1"/>
  <c r="DD115" i="1"/>
  <c r="CY115" i="1"/>
  <c r="CX115" i="1"/>
  <c r="CW115" i="1"/>
  <c r="DE114" i="1"/>
  <c r="DD114" i="1"/>
  <c r="CY114" i="1"/>
  <c r="CX114" i="1"/>
  <c r="CW114" i="1"/>
  <c r="DE113" i="1"/>
  <c r="DD113" i="1"/>
  <c r="CY113" i="1"/>
  <c r="CX113" i="1"/>
  <c r="CW113" i="1"/>
  <c r="DE112" i="1"/>
  <c r="DD112" i="1"/>
  <c r="CY112" i="1"/>
  <c r="CX112" i="1"/>
  <c r="CW112" i="1"/>
  <c r="DE111" i="1"/>
  <c r="DD111" i="1"/>
  <c r="CY111" i="1"/>
  <c r="CX111" i="1"/>
  <c r="CW111" i="1"/>
  <c r="DE110" i="1"/>
  <c r="DD110" i="1"/>
  <c r="CY110" i="1"/>
  <c r="CX110" i="1"/>
  <c r="CW110" i="1"/>
  <c r="DE109" i="1"/>
  <c r="DD109" i="1"/>
  <c r="CY109" i="1"/>
  <c r="CX109" i="1"/>
  <c r="CW109" i="1"/>
  <c r="DE108" i="1"/>
  <c r="DD108" i="1"/>
  <c r="CY108" i="1"/>
  <c r="CX108" i="1"/>
  <c r="CW108" i="1"/>
  <c r="DE107" i="1"/>
  <c r="DD107" i="1"/>
  <c r="CY107" i="1"/>
  <c r="CX107" i="1"/>
  <c r="CW107" i="1"/>
  <c r="DE106" i="1"/>
  <c r="DD106" i="1"/>
  <c r="CY106" i="1"/>
  <c r="CX106" i="1"/>
  <c r="CW106" i="1"/>
  <c r="DE105" i="1"/>
  <c r="DD105" i="1"/>
  <c r="CY105" i="1"/>
  <c r="CX105" i="1"/>
  <c r="CW105" i="1"/>
  <c r="DE104" i="1"/>
  <c r="DD104" i="1"/>
  <c r="CY104" i="1"/>
  <c r="CX104" i="1"/>
  <c r="CW104" i="1"/>
  <c r="DE103" i="1"/>
  <c r="DD103" i="1"/>
  <c r="CY103" i="1"/>
  <c r="CX103" i="1"/>
  <c r="CW103" i="1"/>
  <c r="DE102" i="1"/>
  <c r="DD102" i="1"/>
  <c r="CY102" i="1"/>
  <c r="CX102" i="1"/>
  <c r="CW102" i="1"/>
  <c r="DE101" i="1"/>
  <c r="DD101" i="1"/>
  <c r="CY101" i="1"/>
  <c r="CX101" i="1"/>
  <c r="CW101" i="1"/>
  <c r="DE100" i="1"/>
  <c r="DD100" i="1"/>
  <c r="CY100" i="1"/>
  <c r="CX100" i="1"/>
  <c r="CW100" i="1"/>
  <c r="CU290" i="1"/>
  <c r="CT290" i="1"/>
  <c r="CO290" i="1"/>
  <c r="CN290" i="1"/>
  <c r="CM290" i="1"/>
  <c r="CU289" i="1"/>
  <c r="CT289" i="1"/>
  <c r="CO289" i="1"/>
  <c r="CN289" i="1"/>
  <c r="CM289" i="1"/>
  <c r="CU288" i="1"/>
  <c r="CT288" i="1"/>
  <c r="CO288" i="1"/>
  <c r="CN288" i="1"/>
  <c r="CM288" i="1"/>
  <c r="CU287" i="1"/>
  <c r="CT287" i="1"/>
  <c r="CO287" i="1"/>
  <c r="CN287" i="1"/>
  <c r="CM287" i="1"/>
  <c r="CU286" i="1"/>
  <c r="CT286" i="1"/>
  <c r="CO286" i="1"/>
  <c r="CN286" i="1"/>
  <c r="CM286" i="1"/>
  <c r="CU285" i="1"/>
  <c r="CT285" i="1"/>
  <c r="CO285" i="1"/>
  <c r="CN285" i="1"/>
  <c r="CM285" i="1"/>
  <c r="CU284" i="1"/>
  <c r="CT284" i="1"/>
  <c r="CO284" i="1"/>
  <c r="CN284" i="1"/>
  <c r="CM284" i="1"/>
  <c r="CU283" i="1"/>
  <c r="CT283" i="1"/>
  <c r="CO283" i="1"/>
  <c r="CN283" i="1"/>
  <c r="CM283" i="1"/>
  <c r="CU282" i="1"/>
  <c r="CT282" i="1"/>
  <c r="CO282" i="1"/>
  <c r="CN282" i="1"/>
  <c r="CM282" i="1"/>
  <c r="CU281" i="1"/>
  <c r="CT281" i="1"/>
  <c r="CO281" i="1"/>
  <c r="CN281" i="1"/>
  <c r="CM281" i="1"/>
  <c r="CU280" i="1"/>
  <c r="CT280" i="1"/>
  <c r="CO280" i="1"/>
  <c r="CN280" i="1"/>
  <c r="CM280" i="1"/>
  <c r="CU279" i="1"/>
  <c r="CT279" i="1"/>
  <c r="CO279" i="1"/>
  <c r="CN279" i="1"/>
  <c r="CM279" i="1"/>
  <c r="CU278" i="1"/>
  <c r="CT278" i="1"/>
  <c r="CO278" i="1"/>
  <c r="CN278" i="1"/>
  <c r="CM278" i="1"/>
  <c r="CU277" i="1"/>
  <c r="CT277" i="1"/>
  <c r="CO277" i="1"/>
  <c r="CN277" i="1"/>
  <c r="CM277" i="1"/>
  <c r="CU276" i="1"/>
  <c r="CT276" i="1"/>
  <c r="CO276" i="1"/>
  <c r="CN276" i="1"/>
  <c r="CM276" i="1"/>
  <c r="CU275" i="1"/>
  <c r="CT275" i="1"/>
  <c r="CO275" i="1"/>
  <c r="CN275" i="1"/>
  <c r="CM275" i="1"/>
  <c r="CU274" i="1"/>
  <c r="CT274" i="1"/>
  <c r="CO274" i="1"/>
  <c r="CN274" i="1"/>
  <c r="CM274" i="1"/>
  <c r="CU273" i="1"/>
  <c r="CT273" i="1"/>
  <c r="CO273" i="1"/>
  <c r="CN273" i="1"/>
  <c r="CM273" i="1"/>
  <c r="CU272" i="1"/>
  <c r="CT272" i="1"/>
  <c r="CO272" i="1"/>
  <c r="CN272" i="1"/>
  <c r="CM272" i="1"/>
  <c r="CU271" i="1"/>
  <c r="CT271" i="1"/>
  <c r="CO271" i="1"/>
  <c r="CN271" i="1"/>
  <c r="CM271" i="1"/>
  <c r="CU270" i="1"/>
  <c r="CT270" i="1"/>
  <c r="CO270" i="1"/>
  <c r="CN270" i="1"/>
  <c r="CM270" i="1"/>
  <c r="CU269" i="1"/>
  <c r="CT269" i="1"/>
  <c r="CO269" i="1"/>
  <c r="CN269" i="1"/>
  <c r="CM269" i="1"/>
  <c r="CU268" i="1"/>
  <c r="CT268" i="1"/>
  <c r="CO268" i="1"/>
  <c r="CN268" i="1"/>
  <c r="CM268" i="1"/>
  <c r="CU267" i="1"/>
  <c r="CT267" i="1"/>
  <c r="CO267" i="1"/>
  <c r="CN267" i="1"/>
  <c r="CM267" i="1"/>
  <c r="CU266" i="1"/>
  <c r="CT266" i="1"/>
  <c r="CO266" i="1"/>
  <c r="CN266" i="1"/>
  <c r="CM266" i="1"/>
  <c r="CU265" i="1"/>
  <c r="CT265" i="1"/>
  <c r="CO265" i="1"/>
  <c r="CN265" i="1"/>
  <c r="CM265" i="1"/>
  <c r="CU264" i="1"/>
  <c r="CT264" i="1"/>
  <c r="CO264" i="1"/>
  <c r="CN264" i="1"/>
  <c r="CM264" i="1"/>
  <c r="CU263" i="1"/>
  <c r="CT263" i="1"/>
  <c r="CO263" i="1"/>
  <c r="CN263" i="1"/>
  <c r="CM263" i="1"/>
  <c r="CU262" i="1"/>
  <c r="CT262" i="1"/>
  <c r="CO262" i="1"/>
  <c r="CN262" i="1"/>
  <c r="CM262" i="1"/>
  <c r="CU261" i="1"/>
  <c r="CT261" i="1"/>
  <c r="CO261" i="1"/>
  <c r="CN261" i="1"/>
  <c r="CM261" i="1"/>
  <c r="CU260" i="1"/>
  <c r="CT260" i="1"/>
  <c r="CO260" i="1"/>
  <c r="CN260" i="1"/>
  <c r="CM260" i="1"/>
  <c r="CU259" i="1"/>
  <c r="CT259" i="1"/>
  <c r="CO259" i="1"/>
  <c r="CN259" i="1"/>
  <c r="CM259" i="1"/>
  <c r="CU258" i="1"/>
  <c r="CT258" i="1"/>
  <c r="CO258" i="1"/>
  <c r="CN258" i="1"/>
  <c r="CM258" i="1"/>
  <c r="CU257" i="1"/>
  <c r="CT257" i="1"/>
  <c r="CO257" i="1"/>
  <c r="CN257" i="1"/>
  <c r="CM257" i="1"/>
  <c r="CU256" i="1"/>
  <c r="CT256" i="1"/>
  <c r="CO256" i="1"/>
  <c r="CN256" i="1"/>
  <c r="CM256" i="1"/>
  <c r="CU255" i="1"/>
  <c r="CT255" i="1"/>
  <c r="CO255" i="1"/>
  <c r="CN255" i="1"/>
  <c r="CM255" i="1"/>
  <c r="CU254" i="1"/>
  <c r="CT254" i="1"/>
  <c r="CO254" i="1"/>
  <c r="CN254" i="1"/>
  <c r="CM254" i="1"/>
  <c r="CU253" i="1"/>
  <c r="CT253" i="1"/>
  <c r="CO253" i="1"/>
  <c r="CN253" i="1"/>
  <c r="CM253" i="1"/>
  <c r="CU252" i="1"/>
  <c r="CT252" i="1"/>
  <c r="CO252" i="1"/>
  <c r="CN252" i="1"/>
  <c r="CM252" i="1"/>
  <c r="CU251" i="1"/>
  <c r="CT251" i="1"/>
  <c r="CO251" i="1"/>
  <c r="CN251" i="1"/>
  <c r="CM251" i="1"/>
  <c r="CU250" i="1"/>
  <c r="CT250" i="1"/>
  <c r="CO250" i="1"/>
  <c r="CN250" i="1"/>
  <c r="CM250" i="1"/>
  <c r="CU249" i="1"/>
  <c r="CT249" i="1"/>
  <c r="CO249" i="1"/>
  <c r="CN249" i="1"/>
  <c r="CM249" i="1"/>
  <c r="CU248" i="1"/>
  <c r="CT248" i="1"/>
  <c r="CO248" i="1"/>
  <c r="CN248" i="1"/>
  <c r="CM248" i="1"/>
  <c r="CU247" i="1"/>
  <c r="CT247" i="1"/>
  <c r="CO247" i="1"/>
  <c r="CN247" i="1"/>
  <c r="CM247" i="1"/>
  <c r="CU246" i="1"/>
  <c r="CT246" i="1"/>
  <c r="CO246" i="1"/>
  <c r="CN246" i="1"/>
  <c r="CM246" i="1"/>
  <c r="CU245" i="1"/>
  <c r="CT245" i="1"/>
  <c r="CO245" i="1"/>
  <c r="CN245" i="1"/>
  <c r="CM245" i="1"/>
  <c r="CU244" i="1"/>
  <c r="CT244" i="1"/>
  <c r="CO244" i="1"/>
  <c r="CN244" i="1"/>
  <c r="CM244" i="1"/>
  <c r="CU243" i="1"/>
  <c r="CT243" i="1"/>
  <c r="CO243" i="1"/>
  <c r="CN243" i="1"/>
  <c r="CM243" i="1"/>
  <c r="CU242" i="1"/>
  <c r="CT242" i="1"/>
  <c r="CO242" i="1"/>
  <c r="CN242" i="1"/>
  <c r="CM242" i="1"/>
  <c r="CU241" i="1"/>
  <c r="CT241" i="1"/>
  <c r="CO241" i="1"/>
  <c r="CN241" i="1"/>
  <c r="CM241" i="1"/>
  <c r="CU240" i="1"/>
  <c r="CT240" i="1"/>
  <c r="CO240" i="1"/>
  <c r="CN240" i="1"/>
  <c r="CM240" i="1"/>
  <c r="CU239" i="1"/>
  <c r="CT239" i="1"/>
  <c r="CO239" i="1"/>
  <c r="CN239" i="1"/>
  <c r="CM239" i="1"/>
  <c r="CU238" i="1"/>
  <c r="CT238" i="1"/>
  <c r="CO238" i="1"/>
  <c r="CN238" i="1"/>
  <c r="CM238" i="1"/>
  <c r="CU237" i="1"/>
  <c r="CT237" i="1"/>
  <c r="CO237" i="1"/>
  <c r="CN237" i="1"/>
  <c r="CM237" i="1"/>
  <c r="CU236" i="1"/>
  <c r="CT236" i="1"/>
  <c r="CO236" i="1"/>
  <c r="CN236" i="1"/>
  <c r="CM236" i="1"/>
  <c r="CU235" i="1"/>
  <c r="CT235" i="1"/>
  <c r="CO235" i="1"/>
  <c r="CN235" i="1"/>
  <c r="CM235" i="1"/>
  <c r="CU234" i="1"/>
  <c r="CT234" i="1"/>
  <c r="CO234" i="1"/>
  <c r="CN234" i="1"/>
  <c r="CM234" i="1"/>
  <c r="CU233" i="1"/>
  <c r="CT233" i="1"/>
  <c r="CO233" i="1"/>
  <c r="CN233" i="1"/>
  <c r="CM233" i="1"/>
  <c r="CU232" i="1"/>
  <c r="CT232" i="1"/>
  <c r="CO232" i="1"/>
  <c r="CN232" i="1"/>
  <c r="CM232" i="1"/>
  <c r="CU231" i="1"/>
  <c r="CT231" i="1"/>
  <c r="CO231" i="1"/>
  <c r="CN231" i="1"/>
  <c r="CM231" i="1"/>
  <c r="CU230" i="1"/>
  <c r="CT230" i="1"/>
  <c r="CO230" i="1"/>
  <c r="CN230" i="1"/>
  <c r="CM230" i="1"/>
  <c r="CU229" i="1"/>
  <c r="CT229" i="1"/>
  <c r="CO229" i="1"/>
  <c r="CN229" i="1"/>
  <c r="CM229" i="1"/>
  <c r="CU228" i="1"/>
  <c r="CT228" i="1"/>
  <c r="CO228" i="1"/>
  <c r="CN228" i="1"/>
  <c r="CM228" i="1"/>
  <c r="CU227" i="1"/>
  <c r="CT227" i="1"/>
  <c r="CO227" i="1"/>
  <c r="CN227" i="1"/>
  <c r="CM227" i="1"/>
  <c r="CU226" i="1"/>
  <c r="CT226" i="1"/>
  <c r="CO226" i="1"/>
  <c r="CN226" i="1"/>
  <c r="CM226" i="1"/>
  <c r="CU225" i="1"/>
  <c r="CT225" i="1"/>
  <c r="CO225" i="1"/>
  <c r="CN225" i="1"/>
  <c r="CM225" i="1"/>
  <c r="CU224" i="1"/>
  <c r="CT224" i="1"/>
  <c r="CO224" i="1"/>
  <c r="CN224" i="1"/>
  <c r="CM224" i="1"/>
  <c r="CU223" i="1"/>
  <c r="CT223" i="1"/>
  <c r="CO223" i="1"/>
  <c r="CN223" i="1"/>
  <c r="CM223" i="1"/>
  <c r="CU222" i="1"/>
  <c r="CT222" i="1"/>
  <c r="CO222" i="1"/>
  <c r="CN222" i="1"/>
  <c r="CM222" i="1"/>
  <c r="CU221" i="1"/>
  <c r="CT221" i="1"/>
  <c r="CO221" i="1"/>
  <c r="CN221" i="1"/>
  <c r="CM221" i="1"/>
  <c r="CU220" i="1"/>
  <c r="CT220" i="1"/>
  <c r="CO220" i="1"/>
  <c r="CN220" i="1"/>
  <c r="CM220" i="1"/>
  <c r="CU219" i="1"/>
  <c r="CT219" i="1"/>
  <c r="CO219" i="1"/>
  <c r="CN219" i="1"/>
  <c r="CM219" i="1"/>
  <c r="CU218" i="1"/>
  <c r="CT218" i="1"/>
  <c r="CO218" i="1"/>
  <c r="CN218" i="1"/>
  <c r="CM218" i="1"/>
  <c r="CU217" i="1"/>
  <c r="CT217" i="1"/>
  <c r="CO217" i="1"/>
  <c r="CN217" i="1"/>
  <c r="CM217" i="1"/>
  <c r="CU216" i="1"/>
  <c r="CT216" i="1"/>
  <c r="CO216" i="1"/>
  <c r="CN216" i="1"/>
  <c r="CM216" i="1"/>
  <c r="CU215" i="1"/>
  <c r="CT215" i="1"/>
  <c r="CO215" i="1"/>
  <c r="CN215" i="1"/>
  <c r="CM215" i="1"/>
  <c r="CU214" i="1"/>
  <c r="CT214" i="1"/>
  <c r="CO214" i="1"/>
  <c r="CN214" i="1"/>
  <c r="CM214" i="1"/>
  <c r="CU213" i="1"/>
  <c r="CT213" i="1"/>
  <c r="CO213" i="1"/>
  <c r="CN213" i="1"/>
  <c r="CM213" i="1"/>
  <c r="CU212" i="1"/>
  <c r="CT212" i="1"/>
  <c r="CO212" i="1"/>
  <c r="CN212" i="1"/>
  <c r="CM212" i="1"/>
  <c r="CU211" i="1"/>
  <c r="CT211" i="1"/>
  <c r="CO211" i="1"/>
  <c r="CN211" i="1"/>
  <c r="CM211" i="1"/>
  <c r="CU210" i="1"/>
  <c r="CT210" i="1"/>
  <c r="CO210" i="1"/>
  <c r="CN210" i="1"/>
  <c r="CM210" i="1"/>
  <c r="CU209" i="1"/>
  <c r="CT209" i="1"/>
  <c r="CO209" i="1"/>
  <c r="CN209" i="1"/>
  <c r="CM209" i="1"/>
  <c r="CU208" i="1"/>
  <c r="CT208" i="1"/>
  <c r="CO208" i="1"/>
  <c r="CN208" i="1"/>
  <c r="CM208" i="1"/>
  <c r="CU207" i="1"/>
  <c r="CT207" i="1"/>
  <c r="CO207" i="1"/>
  <c r="CN207" i="1"/>
  <c r="CM207" i="1"/>
  <c r="CU206" i="1"/>
  <c r="CT206" i="1"/>
  <c r="CO206" i="1"/>
  <c r="CN206" i="1"/>
  <c r="CM206" i="1"/>
  <c r="CU205" i="1"/>
  <c r="CT205" i="1"/>
  <c r="CO205" i="1"/>
  <c r="CN205" i="1"/>
  <c r="CM205" i="1"/>
  <c r="CU204" i="1"/>
  <c r="CT204" i="1"/>
  <c r="CO204" i="1"/>
  <c r="CN204" i="1"/>
  <c r="CM204" i="1"/>
  <c r="CU203" i="1"/>
  <c r="CT203" i="1"/>
  <c r="CO203" i="1"/>
  <c r="CN203" i="1"/>
  <c r="CM203" i="1"/>
  <c r="CU202" i="1"/>
  <c r="CT202" i="1"/>
  <c r="CO202" i="1"/>
  <c r="CN202" i="1"/>
  <c r="CM202" i="1"/>
  <c r="CU201" i="1"/>
  <c r="CT201" i="1"/>
  <c r="CO201" i="1"/>
  <c r="CN201" i="1"/>
  <c r="CM201" i="1"/>
  <c r="CU200" i="1"/>
  <c r="CT200" i="1"/>
  <c r="CO200" i="1"/>
  <c r="CN200" i="1"/>
  <c r="CM200" i="1"/>
  <c r="CU199" i="1"/>
  <c r="CT199" i="1"/>
  <c r="CO199" i="1"/>
  <c r="CN199" i="1"/>
  <c r="CM199" i="1"/>
  <c r="CU198" i="1"/>
  <c r="CT198" i="1"/>
  <c r="CO198" i="1"/>
  <c r="CN198" i="1"/>
  <c r="CM198" i="1"/>
  <c r="CU197" i="1"/>
  <c r="CT197" i="1"/>
  <c r="CO197" i="1"/>
  <c r="CN197" i="1"/>
  <c r="CM197" i="1"/>
  <c r="CU196" i="1"/>
  <c r="CT196" i="1"/>
  <c r="CO196" i="1"/>
  <c r="CN196" i="1"/>
  <c r="CM196" i="1"/>
  <c r="CU195" i="1"/>
  <c r="CT195" i="1"/>
  <c r="CO195" i="1"/>
  <c r="CN195" i="1"/>
  <c r="CM195" i="1"/>
  <c r="CU194" i="1"/>
  <c r="CT194" i="1"/>
  <c r="CO194" i="1"/>
  <c r="CN194" i="1"/>
  <c r="CM194" i="1"/>
  <c r="CU193" i="1"/>
  <c r="CT193" i="1"/>
  <c r="CO193" i="1"/>
  <c r="CN193" i="1"/>
  <c r="CM193" i="1"/>
  <c r="CU192" i="1"/>
  <c r="CT192" i="1"/>
  <c r="CO192" i="1"/>
  <c r="CN192" i="1"/>
  <c r="CM192" i="1"/>
  <c r="CU191" i="1"/>
  <c r="CT191" i="1"/>
  <c r="CO191" i="1"/>
  <c r="CN191" i="1"/>
  <c r="CM191" i="1"/>
  <c r="CU190" i="1"/>
  <c r="CT190" i="1"/>
  <c r="CO190" i="1"/>
  <c r="CN190" i="1"/>
  <c r="CM190" i="1"/>
  <c r="CU189" i="1"/>
  <c r="CT189" i="1"/>
  <c r="CO189" i="1"/>
  <c r="CN189" i="1"/>
  <c r="CM189" i="1"/>
  <c r="CU188" i="1"/>
  <c r="CT188" i="1"/>
  <c r="CO188" i="1"/>
  <c r="CN188" i="1"/>
  <c r="CM188" i="1"/>
  <c r="CU187" i="1"/>
  <c r="CT187" i="1"/>
  <c r="CO187" i="1"/>
  <c r="CN187" i="1"/>
  <c r="CM187" i="1"/>
  <c r="CU186" i="1"/>
  <c r="CT186" i="1"/>
  <c r="CO186" i="1"/>
  <c r="CN186" i="1"/>
  <c r="CM186" i="1"/>
  <c r="CU185" i="1"/>
  <c r="CT185" i="1"/>
  <c r="CO185" i="1"/>
  <c r="CN185" i="1"/>
  <c r="CM185" i="1"/>
  <c r="CU184" i="1"/>
  <c r="CT184" i="1"/>
  <c r="CO184" i="1"/>
  <c r="CN184" i="1"/>
  <c r="CM184" i="1"/>
  <c r="CU183" i="1"/>
  <c r="CT183" i="1"/>
  <c r="CO183" i="1"/>
  <c r="CN183" i="1"/>
  <c r="CM183" i="1"/>
  <c r="CU182" i="1"/>
  <c r="CT182" i="1"/>
  <c r="CO182" i="1"/>
  <c r="CN182" i="1"/>
  <c r="CM182" i="1"/>
  <c r="CU181" i="1"/>
  <c r="CT181" i="1"/>
  <c r="CO181" i="1"/>
  <c r="CN181" i="1"/>
  <c r="CM181" i="1"/>
  <c r="CU180" i="1"/>
  <c r="CT180" i="1"/>
  <c r="CO180" i="1"/>
  <c r="CN180" i="1"/>
  <c r="CM180" i="1"/>
  <c r="CU179" i="1"/>
  <c r="CT179" i="1"/>
  <c r="CO179" i="1"/>
  <c r="CN179" i="1"/>
  <c r="CM179" i="1"/>
  <c r="CU178" i="1"/>
  <c r="CT178" i="1"/>
  <c r="CO178" i="1"/>
  <c r="CN178" i="1"/>
  <c r="CM178" i="1"/>
  <c r="CU177" i="1"/>
  <c r="CT177" i="1"/>
  <c r="CO177" i="1"/>
  <c r="CN177" i="1"/>
  <c r="CM177" i="1"/>
  <c r="CU176" i="1"/>
  <c r="CT176" i="1"/>
  <c r="CO176" i="1"/>
  <c r="CN176" i="1"/>
  <c r="CM176" i="1"/>
  <c r="CU175" i="1"/>
  <c r="CT175" i="1"/>
  <c r="CO175" i="1"/>
  <c r="CN175" i="1"/>
  <c r="CM175" i="1"/>
  <c r="CU174" i="1"/>
  <c r="CT174" i="1"/>
  <c r="CO174" i="1"/>
  <c r="CN174" i="1"/>
  <c r="CM174" i="1"/>
  <c r="CU173" i="1"/>
  <c r="CT173" i="1"/>
  <c r="CO173" i="1"/>
  <c r="CN173" i="1"/>
  <c r="CM173" i="1"/>
  <c r="CU172" i="1"/>
  <c r="CT172" i="1"/>
  <c r="CO172" i="1"/>
  <c r="CN172" i="1"/>
  <c r="CM172" i="1"/>
  <c r="CU171" i="1"/>
  <c r="CT171" i="1"/>
  <c r="CO171" i="1"/>
  <c r="CN171" i="1"/>
  <c r="CM171" i="1"/>
  <c r="CU170" i="1"/>
  <c r="CT170" i="1"/>
  <c r="CO170" i="1"/>
  <c r="CN170" i="1"/>
  <c r="CM170" i="1"/>
  <c r="CU169" i="1"/>
  <c r="CT169" i="1"/>
  <c r="CO169" i="1"/>
  <c r="CN169" i="1"/>
  <c r="CM169" i="1"/>
  <c r="CU168" i="1"/>
  <c r="CT168" i="1"/>
  <c r="CO168" i="1"/>
  <c r="CN168" i="1"/>
  <c r="CM168" i="1"/>
  <c r="CU167" i="1"/>
  <c r="CT167" i="1"/>
  <c r="CO167" i="1"/>
  <c r="CN167" i="1"/>
  <c r="CM167" i="1"/>
  <c r="CU166" i="1"/>
  <c r="CT166" i="1"/>
  <c r="CO166" i="1"/>
  <c r="CN166" i="1"/>
  <c r="CM166" i="1"/>
  <c r="CU165" i="1"/>
  <c r="CT165" i="1"/>
  <c r="CO165" i="1"/>
  <c r="CN165" i="1"/>
  <c r="CM165" i="1"/>
  <c r="CU164" i="1"/>
  <c r="CT164" i="1"/>
  <c r="CO164" i="1"/>
  <c r="CN164" i="1"/>
  <c r="CM164" i="1"/>
  <c r="CU163" i="1"/>
  <c r="CT163" i="1"/>
  <c r="CO163" i="1"/>
  <c r="CN163" i="1"/>
  <c r="CM163" i="1"/>
  <c r="CU162" i="1"/>
  <c r="CT162" i="1"/>
  <c r="CO162" i="1"/>
  <c r="CN162" i="1"/>
  <c r="CM162" i="1"/>
  <c r="CU161" i="1"/>
  <c r="CT161" i="1"/>
  <c r="CO161" i="1"/>
  <c r="CN161" i="1"/>
  <c r="CM161" i="1"/>
  <c r="CU160" i="1"/>
  <c r="CT160" i="1"/>
  <c r="CO160" i="1"/>
  <c r="CN160" i="1"/>
  <c r="CM160" i="1"/>
  <c r="CU159" i="1"/>
  <c r="CT159" i="1"/>
  <c r="CO159" i="1"/>
  <c r="CN159" i="1"/>
  <c r="CM159" i="1"/>
  <c r="CU158" i="1"/>
  <c r="CT158" i="1"/>
  <c r="CO158" i="1"/>
  <c r="CN158" i="1"/>
  <c r="CM158" i="1"/>
  <c r="CU157" i="1"/>
  <c r="CT157" i="1"/>
  <c r="CO157" i="1"/>
  <c r="CN157" i="1"/>
  <c r="CM157" i="1"/>
  <c r="CU156" i="1"/>
  <c r="CT156" i="1"/>
  <c r="CO156" i="1"/>
  <c r="CN156" i="1"/>
  <c r="CM156" i="1"/>
  <c r="CU155" i="1"/>
  <c r="CT155" i="1"/>
  <c r="CO155" i="1"/>
  <c r="CN155" i="1"/>
  <c r="CM155" i="1"/>
  <c r="CU154" i="1"/>
  <c r="CT154" i="1"/>
  <c r="CO154" i="1"/>
  <c r="CN154" i="1"/>
  <c r="CM154" i="1"/>
  <c r="CU153" i="1"/>
  <c r="CT153" i="1"/>
  <c r="CO153" i="1"/>
  <c r="CN153" i="1"/>
  <c r="CM153" i="1"/>
  <c r="CU152" i="1"/>
  <c r="CT152" i="1"/>
  <c r="CO152" i="1"/>
  <c r="CN152" i="1"/>
  <c r="CM152" i="1"/>
  <c r="CU151" i="1"/>
  <c r="CT151" i="1"/>
  <c r="CO151" i="1"/>
  <c r="CN151" i="1"/>
  <c r="CM151" i="1"/>
  <c r="CU150" i="1"/>
  <c r="CT150" i="1"/>
  <c r="CO150" i="1"/>
  <c r="CN150" i="1"/>
  <c r="CM150" i="1"/>
  <c r="CU149" i="1"/>
  <c r="CT149" i="1"/>
  <c r="CO149" i="1"/>
  <c r="CN149" i="1"/>
  <c r="CM149" i="1"/>
  <c r="CU148" i="1"/>
  <c r="CT148" i="1"/>
  <c r="CO148" i="1"/>
  <c r="CN148" i="1"/>
  <c r="CM148" i="1"/>
  <c r="CU147" i="1"/>
  <c r="CT147" i="1"/>
  <c r="CO147" i="1"/>
  <c r="CN147" i="1"/>
  <c r="CM147" i="1"/>
  <c r="CU146" i="1"/>
  <c r="CT146" i="1"/>
  <c r="CO146" i="1"/>
  <c r="CN146" i="1"/>
  <c r="CM146" i="1"/>
  <c r="CU145" i="1"/>
  <c r="CT145" i="1"/>
  <c r="CO145" i="1"/>
  <c r="CN145" i="1"/>
  <c r="CM145" i="1"/>
  <c r="CU144" i="1"/>
  <c r="CT144" i="1"/>
  <c r="CO144" i="1"/>
  <c r="CN144" i="1"/>
  <c r="CM144" i="1"/>
  <c r="CU143" i="1"/>
  <c r="CT143" i="1"/>
  <c r="CO143" i="1"/>
  <c r="CN143" i="1"/>
  <c r="CM143" i="1"/>
  <c r="CU142" i="1"/>
  <c r="CT142" i="1"/>
  <c r="CO142" i="1"/>
  <c r="CN142" i="1"/>
  <c r="CM142" i="1"/>
  <c r="CU141" i="1"/>
  <c r="CT141" i="1"/>
  <c r="CO141" i="1"/>
  <c r="CN141" i="1"/>
  <c r="CM141" i="1"/>
  <c r="CU140" i="1"/>
  <c r="CT140" i="1"/>
  <c r="CO140" i="1"/>
  <c r="CN140" i="1"/>
  <c r="CM140" i="1"/>
  <c r="CU139" i="1"/>
  <c r="CT139" i="1"/>
  <c r="CO139" i="1"/>
  <c r="CN139" i="1"/>
  <c r="CM139" i="1"/>
  <c r="CU138" i="1"/>
  <c r="CT138" i="1"/>
  <c r="CO138" i="1"/>
  <c r="CN138" i="1"/>
  <c r="CM138" i="1"/>
  <c r="CU137" i="1"/>
  <c r="CT137" i="1"/>
  <c r="CO137" i="1"/>
  <c r="CN137" i="1"/>
  <c r="CM137" i="1"/>
  <c r="CU136" i="1"/>
  <c r="CT136" i="1"/>
  <c r="CO136" i="1"/>
  <c r="CN136" i="1"/>
  <c r="CM136" i="1"/>
  <c r="CU135" i="1"/>
  <c r="CT135" i="1"/>
  <c r="CO135" i="1"/>
  <c r="CN135" i="1"/>
  <c r="CM135" i="1"/>
  <c r="CU134" i="1"/>
  <c r="CT134" i="1"/>
  <c r="CO134" i="1"/>
  <c r="CN134" i="1"/>
  <c r="CM134" i="1"/>
  <c r="CU133" i="1"/>
  <c r="CT133" i="1"/>
  <c r="CO133" i="1"/>
  <c r="CN133" i="1"/>
  <c r="CM133" i="1"/>
  <c r="CU132" i="1"/>
  <c r="CT132" i="1"/>
  <c r="CO132" i="1"/>
  <c r="CN132" i="1"/>
  <c r="CM132" i="1"/>
  <c r="CU131" i="1"/>
  <c r="CT131" i="1"/>
  <c r="CO131" i="1"/>
  <c r="CN131" i="1"/>
  <c r="CM131" i="1"/>
  <c r="CU130" i="1"/>
  <c r="CT130" i="1"/>
  <c r="CO130" i="1"/>
  <c r="CN130" i="1"/>
  <c r="CM130" i="1"/>
  <c r="CU129" i="1"/>
  <c r="CT129" i="1"/>
  <c r="CO129" i="1"/>
  <c r="CN129" i="1"/>
  <c r="CM129" i="1"/>
  <c r="CU128" i="1"/>
  <c r="CT128" i="1"/>
  <c r="CO128" i="1"/>
  <c r="CN128" i="1"/>
  <c r="CM128" i="1"/>
  <c r="CU127" i="1"/>
  <c r="CT127" i="1"/>
  <c r="CO127" i="1"/>
  <c r="CN127" i="1"/>
  <c r="CM127" i="1"/>
  <c r="CU126" i="1"/>
  <c r="CT126" i="1"/>
  <c r="CO126" i="1"/>
  <c r="CN126" i="1"/>
  <c r="CM126" i="1"/>
  <c r="CU125" i="1"/>
  <c r="CT125" i="1"/>
  <c r="CO125" i="1"/>
  <c r="CN125" i="1"/>
  <c r="CM125" i="1"/>
  <c r="CU124" i="1"/>
  <c r="CT124" i="1"/>
  <c r="CO124" i="1"/>
  <c r="CN124" i="1"/>
  <c r="CM124" i="1"/>
  <c r="CU123" i="1"/>
  <c r="CT123" i="1"/>
  <c r="CO123" i="1"/>
  <c r="CN123" i="1"/>
  <c r="CM123" i="1"/>
  <c r="CU122" i="1"/>
  <c r="CT122" i="1"/>
  <c r="CO122" i="1"/>
  <c r="CN122" i="1"/>
  <c r="CM122" i="1"/>
  <c r="CU121" i="1"/>
  <c r="CT121" i="1"/>
  <c r="CO121" i="1"/>
  <c r="CN121" i="1"/>
  <c r="CM121" i="1"/>
  <c r="CU120" i="1"/>
  <c r="CT120" i="1"/>
  <c r="CO120" i="1"/>
  <c r="CN120" i="1"/>
  <c r="CM120" i="1"/>
  <c r="CU119" i="1"/>
  <c r="CT119" i="1"/>
  <c r="CO119" i="1"/>
  <c r="CN119" i="1"/>
  <c r="CM119" i="1"/>
  <c r="CU118" i="1"/>
  <c r="CT118" i="1"/>
  <c r="CO118" i="1"/>
  <c r="CN118" i="1"/>
  <c r="CM118" i="1"/>
  <c r="CU117" i="1"/>
  <c r="CT117" i="1"/>
  <c r="CO117" i="1"/>
  <c r="CN117" i="1"/>
  <c r="CM117" i="1"/>
  <c r="CU116" i="1"/>
  <c r="CT116" i="1"/>
  <c r="CO116" i="1"/>
  <c r="CN116" i="1"/>
  <c r="CM116" i="1"/>
  <c r="CU115" i="1"/>
  <c r="CT115" i="1"/>
  <c r="CO115" i="1"/>
  <c r="CN115" i="1"/>
  <c r="CM115" i="1"/>
  <c r="CU114" i="1"/>
  <c r="CT114" i="1"/>
  <c r="CO114" i="1"/>
  <c r="CN114" i="1"/>
  <c r="CM114" i="1"/>
  <c r="CU113" i="1"/>
  <c r="CT113" i="1"/>
  <c r="CO113" i="1"/>
  <c r="CN113" i="1"/>
  <c r="CM113" i="1"/>
  <c r="CU112" i="1"/>
  <c r="CT112" i="1"/>
  <c r="CO112" i="1"/>
  <c r="CN112" i="1"/>
  <c r="CM112" i="1"/>
  <c r="CU111" i="1"/>
  <c r="CT111" i="1"/>
  <c r="CO111" i="1"/>
  <c r="CN111" i="1"/>
  <c r="CM111" i="1"/>
  <c r="CU110" i="1"/>
  <c r="CT110" i="1"/>
  <c r="CO110" i="1"/>
  <c r="CN110" i="1"/>
  <c r="CM110" i="1"/>
  <c r="CU109" i="1"/>
  <c r="CT109" i="1"/>
  <c r="CO109" i="1"/>
  <c r="CN109" i="1"/>
  <c r="CM109" i="1"/>
  <c r="CU108" i="1"/>
  <c r="CT108" i="1"/>
  <c r="CO108" i="1"/>
  <c r="CN108" i="1"/>
  <c r="CM108" i="1"/>
  <c r="CU107" i="1"/>
  <c r="CT107" i="1"/>
  <c r="CO107" i="1"/>
  <c r="CN107" i="1"/>
  <c r="CM107" i="1"/>
  <c r="CU106" i="1"/>
  <c r="CT106" i="1"/>
  <c r="CO106" i="1"/>
  <c r="CN106" i="1"/>
  <c r="CM106" i="1"/>
  <c r="CU105" i="1"/>
  <c r="CT105" i="1"/>
  <c r="CO105" i="1"/>
  <c r="CN105" i="1"/>
  <c r="CM105" i="1"/>
  <c r="CU104" i="1"/>
  <c r="CT104" i="1"/>
  <c r="CO104" i="1"/>
  <c r="CN104" i="1"/>
  <c r="CM104" i="1"/>
  <c r="CU103" i="1"/>
  <c r="CT103" i="1"/>
  <c r="CO103" i="1"/>
  <c r="CN103" i="1"/>
  <c r="CM103" i="1"/>
  <c r="CU102" i="1"/>
  <c r="CT102" i="1"/>
  <c r="CO102" i="1"/>
  <c r="CN102" i="1"/>
  <c r="CM102" i="1"/>
  <c r="CU101" i="1"/>
  <c r="CT101" i="1"/>
  <c r="CO101" i="1"/>
  <c r="CN101" i="1"/>
  <c r="CM101" i="1"/>
  <c r="CU100" i="1"/>
  <c r="CT100" i="1"/>
  <c r="CO100" i="1"/>
  <c r="CN100" i="1"/>
  <c r="CM100" i="1"/>
  <c r="W290" i="1"/>
  <c r="V290" i="1"/>
  <c r="U290" i="1"/>
  <c r="O290" i="1"/>
  <c r="W289" i="1"/>
  <c r="V289" i="1"/>
  <c r="U289" i="1"/>
  <c r="O289" i="1"/>
  <c r="W288" i="1"/>
  <c r="V288" i="1"/>
  <c r="U288" i="1"/>
  <c r="O288" i="1"/>
  <c r="W287" i="1"/>
  <c r="V287" i="1"/>
  <c r="U287" i="1"/>
  <c r="O287" i="1"/>
  <c r="W286" i="1"/>
  <c r="V286" i="1"/>
  <c r="U286" i="1"/>
  <c r="O286" i="1"/>
  <c r="W285" i="1"/>
  <c r="V285" i="1"/>
  <c r="U285" i="1"/>
  <c r="O285" i="1"/>
  <c r="W284" i="1"/>
  <c r="V284" i="1"/>
  <c r="U284" i="1"/>
  <c r="O284" i="1"/>
  <c r="W283" i="1"/>
  <c r="V283" i="1"/>
  <c r="U283" i="1"/>
  <c r="O283" i="1"/>
  <c r="W282" i="1"/>
  <c r="V282" i="1"/>
  <c r="U282" i="1"/>
  <c r="O282" i="1"/>
  <c r="W281" i="1"/>
  <c r="V281" i="1"/>
  <c r="U281" i="1"/>
  <c r="O281" i="1"/>
  <c r="W280" i="1"/>
  <c r="V280" i="1"/>
  <c r="U280" i="1"/>
  <c r="O280" i="1"/>
  <c r="W279" i="1"/>
  <c r="V279" i="1"/>
  <c r="U279" i="1"/>
  <c r="O279" i="1"/>
  <c r="W278" i="1"/>
  <c r="V278" i="1"/>
  <c r="U278" i="1"/>
  <c r="O278" i="1"/>
  <c r="W277" i="1"/>
  <c r="V277" i="1"/>
  <c r="U277" i="1"/>
  <c r="O277" i="1"/>
  <c r="W276" i="1"/>
  <c r="V276" i="1"/>
  <c r="U276" i="1"/>
  <c r="O276" i="1"/>
  <c r="W275" i="1"/>
  <c r="V275" i="1"/>
  <c r="U275" i="1"/>
  <c r="O275" i="1"/>
  <c r="W274" i="1"/>
  <c r="V274" i="1"/>
  <c r="U274" i="1"/>
  <c r="O274" i="1"/>
  <c r="W273" i="1"/>
  <c r="V273" i="1"/>
  <c r="U273" i="1"/>
  <c r="O273" i="1"/>
  <c r="W272" i="1"/>
  <c r="V272" i="1"/>
  <c r="U272" i="1"/>
  <c r="O272" i="1"/>
  <c r="W271" i="1"/>
  <c r="V271" i="1"/>
  <c r="U271" i="1"/>
  <c r="O271" i="1"/>
  <c r="W270" i="1"/>
  <c r="V270" i="1"/>
  <c r="U270" i="1"/>
  <c r="O270" i="1"/>
  <c r="W269" i="1"/>
  <c r="V269" i="1"/>
  <c r="U269" i="1"/>
  <c r="O269" i="1"/>
  <c r="W268" i="1"/>
  <c r="V268" i="1"/>
  <c r="U268" i="1"/>
  <c r="O268" i="1"/>
  <c r="W267" i="1"/>
  <c r="V267" i="1"/>
  <c r="U267" i="1"/>
  <c r="O267" i="1"/>
  <c r="W266" i="1"/>
  <c r="V266" i="1"/>
  <c r="U266" i="1"/>
  <c r="O266" i="1"/>
  <c r="W265" i="1"/>
  <c r="V265" i="1"/>
  <c r="U265" i="1"/>
  <c r="O265" i="1"/>
  <c r="W264" i="1"/>
  <c r="V264" i="1"/>
  <c r="U264" i="1"/>
  <c r="O264" i="1"/>
  <c r="W263" i="1"/>
  <c r="V263" i="1"/>
  <c r="U263" i="1"/>
  <c r="O263" i="1"/>
  <c r="W262" i="1"/>
  <c r="V262" i="1"/>
  <c r="U262" i="1"/>
  <c r="O262" i="1"/>
  <c r="W261" i="1"/>
  <c r="V261" i="1"/>
  <c r="U261" i="1"/>
  <c r="O261" i="1"/>
  <c r="W260" i="1"/>
  <c r="V260" i="1"/>
  <c r="U260" i="1"/>
  <c r="O260" i="1"/>
  <c r="W259" i="1"/>
  <c r="V259" i="1"/>
  <c r="U259" i="1"/>
  <c r="O259" i="1"/>
  <c r="W258" i="1"/>
  <c r="V258" i="1"/>
  <c r="U258" i="1"/>
  <c r="O258" i="1"/>
  <c r="W257" i="1"/>
  <c r="V257" i="1"/>
  <c r="U257" i="1"/>
  <c r="O257" i="1"/>
  <c r="W256" i="1"/>
  <c r="V256" i="1"/>
  <c r="U256" i="1"/>
  <c r="O256" i="1"/>
  <c r="W255" i="1"/>
  <c r="V255" i="1"/>
  <c r="U255" i="1"/>
  <c r="O255" i="1"/>
  <c r="W254" i="1"/>
  <c r="V254" i="1"/>
  <c r="U254" i="1"/>
  <c r="O254" i="1"/>
  <c r="W253" i="1"/>
  <c r="V253" i="1"/>
  <c r="U253" i="1"/>
  <c r="O253" i="1"/>
  <c r="W252" i="1"/>
  <c r="V252" i="1"/>
  <c r="U252" i="1"/>
  <c r="O252" i="1"/>
  <c r="W251" i="1"/>
  <c r="V251" i="1"/>
  <c r="U251" i="1"/>
  <c r="O251" i="1"/>
  <c r="W250" i="1"/>
  <c r="V250" i="1"/>
  <c r="U250" i="1"/>
  <c r="O250" i="1"/>
  <c r="W249" i="1"/>
  <c r="V249" i="1"/>
  <c r="U249" i="1"/>
  <c r="O249" i="1"/>
  <c r="W248" i="1"/>
  <c r="V248" i="1"/>
  <c r="U248" i="1"/>
  <c r="O248" i="1"/>
  <c r="W247" i="1"/>
  <c r="V247" i="1"/>
  <c r="U247" i="1"/>
  <c r="O247" i="1"/>
  <c r="W246" i="1"/>
  <c r="V246" i="1"/>
  <c r="U246" i="1"/>
  <c r="O246" i="1"/>
  <c r="W245" i="1"/>
  <c r="V245" i="1"/>
  <c r="U245" i="1"/>
  <c r="O245" i="1"/>
  <c r="W244" i="1"/>
  <c r="V244" i="1"/>
  <c r="U244" i="1"/>
  <c r="O244" i="1"/>
  <c r="W243" i="1"/>
  <c r="V243" i="1"/>
  <c r="U243" i="1"/>
  <c r="O243" i="1"/>
  <c r="W242" i="1"/>
  <c r="V242" i="1"/>
  <c r="U242" i="1"/>
  <c r="O242" i="1"/>
  <c r="W241" i="1"/>
  <c r="V241" i="1"/>
  <c r="U241" i="1"/>
  <c r="O241" i="1"/>
  <c r="W240" i="1"/>
  <c r="V240" i="1"/>
  <c r="U240" i="1"/>
  <c r="O240" i="1"/>
  <c r="W239" i="1"/>
  <c r="V239" i="1"/>
  <c r="U239" i="1"/>
  <c r="O239" i="1"/>
  <c r="W238" i="1"/>
  <c r="V238" i="1"/>
  <c r="U238" i="1"/>
  <c r="O238" i="1"/>
  <c r="W237" i="1"/>
  <c r="V237" i="1"/>
  <c r="U237" i="1"/>
  <c r="O237" i="1"/>
  <c r="W236" i="1"/>
  <c r="V236" i="1"/>
  <c r="U236" i="1"/>
  <c r="O236" i="1"/>
  <c r="W235" i="1"/>
  <c r="V235" i="1"/>
  <c r="U235" i="1"/>
  <c r="O235" i="1"/>
  <c r="W234" i="1"/>
  <c r="V234" i="1"/>
  <c r="U234" i="1"/>
  <c r="O234" i="1"/>
  <c r="W233" i="1"/>
  <c r="V233" i="1"/>
  <c r="U233" i="1"/>
  <c r="O233" i="1"/>
  <c r="W232" i="1"/>
  <c r="V232" i="1"/>
  <c r="U232" i="1"/>
  <c r="O232" i="1"/>
  <c r="W231" i="1"/>
  <c r="V231" i="1"/>
  <c r="U231" i="1"/>
  <c r="O231" i="1"/>
  <c r="W230" i="1"/>
  <c r="V230" i="1"/>
  <c r="U230" i="1"/>
  <c r="O230" i="1"/>
  <c r="W229" i="1"/>
  <c r="V229" i="1"/>
  <c r="U229" i="1"/>
  <c r="O229" i="1"/>
  <c r="W228" i="1"/>
  <c r="V228" i="1"/>
  <c r="U228" i="1"/>
  <c r="O228" i="1"/>
  <c r="W227" i="1"/>
  <c r="V227" i="1"/>
  <c r="U227" i="1"/>
  <c r="O227" i="1"/>
  <c r="W226" i="1"/>
  <c r="V226" i="1"/>
  <c r="U226" i="1"/>
  <c r="O226" i="1"/>
  <c r="W225" i="1"/>
  <c r="V225" i="1"/>
  <c r="U225" i="1"/>
  <c r="O225" i="1"/>
  <c r="W224" i="1"/>
  <c r="V224" i="1"/>
  <c r="U224" i="1"/>
  <c r="O224" i="1"/>
  <c r="W223" i="1"/>
  <c r="V223" i="1"/>
  <c r="U223" i="1"/>
  <c r="O223" i="1"/>
  <c r="W222" i="1"/>
  <c r="V222" i="1"/>
  <c r="U222" i="1"/>
  <c r="O222" i="1"/>
  <c r="W221" i="1"/>
  <c r="V221" i="1"/>
  <c r="U221" i="1"/>
  <c r="O221" i="1"/>
  <c r="W220" i="1"/>
  <c r="V220" i="1"/>
  <c r="U220" i="1"/>
  <c r="O220" i="1"/>
  <c r="W219" i="1"/>
  <c r="V219" i="1"/>
  <c r="U219" i="1"/>
  <c r="O219" i="1"/>
  <c r="W218" i="1"/>
  <c r="V218" i="1"/>
  <c r="U218" i="1"/>
  <c r="O218" i="1"/>
  <c r="W217" i="1"/>
  <c r="V217" i="1"/>
  <c r="U217" i="1"/>
  <c r="O217" i="1"/>
  <c r="W216" i="1"/>
  <c r="V216" i="1"/>
  <c r="U216" i="1"/>
  <c r="O216" i="1"/>
  <c r="W215" i="1"/>
  <c r="V215" i="1"/>
  <c r="U215" i="1"/>
  <c r="O215" i="1"/>
  <c r="W214" i="1"/>
  <c r="V214" i="1"/>
  <c r="U214" i="1"/>
  <c r="O214" i="1"/>
  <c r="W213" i="1"/>
  <c r="V213" i="1"/>
  <c r="U213" i="1"/>
  <c r="O213" i="1"/>
  <c r="W212" i="1"/>
  <c r="V212" i="1"/>
  <c r="U212" i="1"/>
  <c r="O212" i="1"/>
  <c r="W211" i="1"/>
  <c r="V211" i="1"/>
  <c r="U211" i="1"/>
  <c r="O211" i="1"/>
  <c r="W210" i="1"/>
  <c r="V210" i="1"/>
  <c r="U210" i="1"/>
  <c r="O210" i="1"/>
  <c r="W209" i="1"/>
  <c r="V209" i="1"/>
  <c r="U209" i="1"/>
  <c r="O209" i="1"/>
  <c r="W208" i="1"/>
  <c r="V208" i="1"/>
  <c r="U208" i="1"/>
  <c r="O208" i="1"/>
  <c r="W207" i="1"/>
  <c r="V207" i="1"/>
  <c r="U207" i="1"/>
  <c r="O207" i="1"/>
  <c r="W206" i="1"/>
  <c r="V206" i="1"/>
  <c r="U206" i="1"/>
  <c r="O206" i="1"/>
  <c r="W205" i="1"/>
  <c r="V205" i="1"/>
  <c r="U205" i="1"/>
  <c r="O205" i="1"/>
  <c r="W204" i="1"/>
  <c r="V204" i="1"/>
  <c r="U204" i="1"/>
  <c r="O204" i="1"/>
  <c r="W203" i="1"/>
  <c r="V203" i="1"/>
  <c r="U203" i="1"/>
  <c r="O203" i="1"/>
  <c r="W202" i="1"/>
  <c r="V202" i="1"/>
  <c r="U202" i="1"/>
  <c r="O202" i="1"/>
  <c r="W201" i="1"/>
  <c r="V201" i="1"/>
  <c r="U201" i="1"/>
  <c r="O201" i="1"/>
  <c r="W200" i="1"/>
  <c r="V200" i="1"/>
  <c r="U200" i="1"/>
  <c r="O200" i="1"/>
  <c r="W199" i="1"/>
  <c r="V199" i="1"/>
  <c r="U199" i="1"/>
  <c r="O199" i="1"/>
  <c r="W198" i="1"/>
  <c r="V198" i="1"/>
  <c r="U198" i="1"/>
  <c r="O198" i="1"/>
  <c r="W197" i="1"/>
  <c r="V197" i="1"/>
  <c r="U197" i="1"/>
  <c r="O197" i="1"/>
  <c r="W196" i="1"/>
  <c r="V196" i="1"/>
  <c r="U196" i="1"/>
  <c r="O196" i="1"/>
  <c r="W195" i="1"/>
  <c r="V195" i="1"/>
  <c r="U195" i="1"/>
  <c r="O195" i="1"/>
  <c r="W194" i="1"/>
  <c r="V194" i="1"/>
  <c r="U194" i="1"/>
  <c r="O194" i="1"/>
  <c r="W193" i="1"/>
  <c r="V193" i="1"/>
  <c r="U193" i="1"/>
  <c r="O193" i="1"/>
  <c r="W192" i="1"/>
  <c r="V192" i="1"/>
  <c r="U192" i="1"/>
  <c r="O192" i="1"/>
  <c r="W191" i="1"/>
  <c r="V191" i="1"/>
  <c r="U191" i="1"/>
  <c r="O191" i="1"/>
  <c r="W190" i="1"/>
  <c r="V190" i="1"/>
  <c r="U190" i="1"/>
  <c r="O190" i="1"/>
  <c r="W189" i="1"/>
  <c r="V189" i="1"/>
  <c r="U189" i="1"/>
  <c r="O189" i="1"/>
  <c r="W188" i="1"/>
  <c r="V188" i="1"/>
  <c r="U188" i="1"/>
  <c r="O188" i="1"/>
  <c r="W187" i="1"/>
  <c r="V187" i="1"/>
  <c r="U187" i="1"/>
  <c r="O187" i="1"/>
  <c r="W186" i="1"/>
  <c r="V186" i="1"/>
  <c r="U186" i="1"/>
  <c r="O186" i="1"/>
  <c r="W185" i="1"/>
  <c r="V185" i="1"/>
  <c r="U185" i="1"/>
  <c r="O185" i="1"/>
  <c r="W184" i="1"/>
  <c r="V184" i="1"/>
  <c r="U184" i="1"/>
  <c r="O184" i="1"/>
  <c r="W183" i="1"/>
  <c r="V183" i="1"/>
  <c r="U183" i="1"/>
  <c r="O183" i="1"/>
  <c r="W182" i="1"/>
  <c r="V182" i="1"/>
  <c r="U182" i="1"/>
  <c r="O182" i="1"/>
  <c r="W181" i="1"/>
  <c r="V181" i="1"/>
  <c r="U181" i="1"/>
  <c r="O181" i="1"/>
  <c r="W180" i="1"/>
  <c r="V180" i="1"/>
  <c r="U180" i="1"/>
  <c r="O180" i="1"/>
  <c r="W179" i="1"/>
  <c r="V179" i="1"/>
  <c r="U179" i="1"/>
  <c r="O179" i="1"/>
  <c r="W178" i="1"/>
  <c r="V178" i="1"/>
  <c r="U178" i="1"/>
  <c r="O178" i="1"/>
  <c r="W177" i="1"/>
  <c r="V177" i="1"/>
  <c r="U177" i="1"/>
  <c r="O177" i="1"/>
  <c r="W176" i="1"/>
  <c r="V176" i="1"/>
  <c r="U176" i="1"/>
  <c r="O176" i="1"/>
  <c r="W175" i="1"/>
  <c r="V175" i="1"/>
  <c r="U175" i="1"/>
  <c r="O175" i="1"/>
  <c r="W174" i="1"/>
  <c r="V174" i="1"/>
  <c r="U174" i="1"/>
  <c r="O174" i="1"/>
  <c r="W173" i="1"/>
  <c r="V173" i="1"/>
  <c r="U173" i="1"/>
  <c r="O173" i="1"/>
  <c r="W172" i="1"/>
  <c r="V172" i="1"/>
  <c r="U172" i="1"/>
  <c r="O172" i="1"/>
  <c r="W171" i="1"/>
  <c r="V171" i="1"/>
  <c r="U171" i="1"/>
  <c r="O171" i="1"/>
  <c r="W170" i="1"/>
  <c r="V170" i="1"/>
  <c r="U170" i="1"/>
  <c r="O170" i="1"/>
  <c r="W169" i="1"/>
  <c r="V169" i="1"/>
  <c r="U169" i="1"/>
  <c r="O169" i="1"/>
  <c r="W168" i="1"/>
  <c r="V168" i="1"/>
  <c r="U168" i="1"/>
  <c r="O168" i="1"/>
  <c r="W167" i="1"/>
  <c r="V167" i="1"/>
  <c r="U167" i="1"/>
  <c r="O167" i="1"/>
  <c r="W166" i="1"/>
  <c r="V166" i="1"/>
  <c r="U166" i="1"/>
  <c r="O166" i="1"/>
  <c r="W165" i="1"/>
  <c r="V165" i="1"/>
  <c r="U165" i="1"/>
  <c r="O165" i="1"/>
  <c r="W164" i="1"/>
  <c r="V164" i="1"/>
  <c r="U164" i="1"/>
  <c r="O164" i="1"/>
  <c r="W163" i="1"/>
  <c r="V163" i="1"/>
  <c r="U163" i="1"/>
  <c r="O163" i="1"/>
  <c r="W162" i="1"/>
  <c r="V162" i="1"/>
  <c r="U162" i="1"/>
  <c r="O162" i="1"/>
  <c r="W161" i="1"/>
  <c r="V161" i="1"/>
  <c r="U161" i="1"/>
  <c r="O161" i="1"/>
  <c r="W160" i="1"/>
  <c r="V160" i="1"/>
  <c r="U160" i="1"/>
  <c r="O160" i="1"/>
  <c r="W159" i="1"/>
  <c r="V159" i="1"/>
  <c r="U159" i="1"/>
  <c r="O159" i="1"/>
  <c r="W158" i="1"/>
  <c r="V158" i="1"/>
  <c r="U158" i="1"/>
  <c r="O158" i="1"/>
  <c r="W157" i="1"/>
  <c r="V157" i="1"/>
  <c r="U157" i="1"/>
  <c r="O157" i="1"/>
  <c r="W156" i="1"/>
  <c r="V156" i="1"/>
  <c r="U156" i="1"/>
  <c r="O156" i="1"/>
  <c r="W155" i="1"/>
  <c r="V155" i="1"/>
  <c r="U155" i="1"/>
  <c r="O155" i="1"/>
  <c r="W154" i="1"/>
  <c r="V154" i="1"/>
  <c r="U154" i="1"/>
  <c r="O154" i="1"/>
  <c r="W153" i="1"/>
  <c r="V153" i="1"/>
  <c r="U153" i="1"/>
  <c r="O153" i="1"/>
  <c r="W152" i="1"/>
  <c r="V152" i="1"/>
  <c r="U152" i="1"/>
  <c r="O152" i="1"/>
  <c r="W151" i="1"/>
  <c r="V151" i="1"/>
  <c r="U151" i="1"/>
  <c r="O151" i="1"/>
  <c r="W150" i="1"/>
  <c r="V150" i="1"/>
  <c r="U150" i="1"/>
  <c r="O150" i="1"/>
  <c r="W149" i="1"/>
  <c r="V149" i="1"/>
  <c r="U149" i="1"/>
  <c r="O149" i="1"/>
  <c r="W148" i="1"/>
  <c r="V148" i="1"/>
  <c r="U148" i="1"/>
  <c r="O148" i="1"/>
  <c r="W147" i="1"/>
  <c r="V147" i="1"/>
  <c r="U147" i="1"/>
  <c r="O147" i="1"/>
  <c r="W146" i="1"/>
  <c r="V146" i="1"/>
  <c r="U146" i="1"/>
  <c r="O146" i="1"/>
  <c r="W145" i="1"/>
  <c r="V145" i="1"/>
  <c r="U145" i="1"/>
  <c r="O145" i="1"/>
  <c r="W144" i="1"/>
  <c r="V144" i="1"/>
  <c r="U144" i="1"/>
  <c r="O144" i="1"/>
  <c r="W143" i="1"/>
  <c r="V143" i="1"/>
  <c r="U143" i="1"/>
  <c r="O143" i="1"/>
  <c r="W142" i="1"/>
  <c r="V142" i="1"/>
  <c r="U142" i="1"/>
  <c r="O142" i="1"/>
  <c r="W141" i="1"/>
  <c r="V141" i="1"/>
  <c r="U141" i="1"/>
  <c r="O141" i="1"/>
  <c r="W140" i="1"/>
  <c r="V140" i="1"/>
  <c r="U140" i="1"/>
  <c r="O140" i="1"/>
  <c r="W139" i="1"/>
  <c r="V139" i="1"/>
  <c r="U139" i="1"/>
  <c r="O139" i="1"/>
  <c r="W138" i="1"/>
  <c r="V138" i="1"/>
  <c r="U138" i="1"/>
  <c r="O138" i="1"/>
  <c r="W137" i="1"/>
  <c r="V137" i="1"/>
  <c r="U137" i="1"/>
  <c r="O137" i="1"/>
  <c r="W136" i="1"/>
  <c r="V136" i="1"/>
  <c r="U136" i="1"/>
  <c r="O136" i="1"/>
  <c r="W135" i="1"/>
  <c r="V135" i="1"/>
  <c r="U135" i="1"/>
  <c r="O135" i="1"/>
  <c r="W134" i="1"/>
  <c r="V134" i="1"/>
  <c r="U134" i="1"/>
  <c r="O134" i="1"/>
  <c r="W133" i="1"/>
  <c r="V133" i="1"/>
  <c r="U133" i="1"/>
  <c r="O133" i="1"/>
  <c r="W132" i="1"/>
  <c r="V132" i="1"/>
  <c r="U132" i="1"/>
  <c r="O132" i="1"/>
  <c r="W131" i="1"/>
  <c r="V131" i="1"/>
  <c r="U131" i="1"/>
  <c r="O131" i="1"/>
  <c r="W130" i="1"/>
  <c r="V130" i="1"/>
  <c r="U130" i="1"/>
  <c r="O130" i="1"/>
  <c r="W129" i="1"/>
  <c r="V129" i="1"/>
  <c r="U129" i="1"/>
  <c r="O129" i="1"/>
  <c r="W128" i="1"/>
  <c r="V128" i="1"/>
  <c r="U128" i="1"/>
  <c r="O128" i="1"/>
  <c r="W127" i="1"/>
  <c r="V127" i="1"/>
  <c r="U127" i="1"/>
  <c r="O127" i="1"/>
  <c r="W126" i="1"/>
  <c r="V126" i="1"/>
  <c r="U126" i="1"/>
  <c r="O126" i="1"/>
  <c r="W125" i="1"/>
  <c r="V125" i="1"/>
  <c r="U125" i="1"/>
  <c r="O125" i="1"/>
  <c r="W124" i="1"/>
  <c r="V124" i="1"/>
  <c r="U124" i="1"/>
  <c r="O124" i="1"/>
  <c r="W123" i="1"/>
  <c r="V123" i="1"/>
  <c r="U123" i="1"/>
  <c r="O123" i="1"/>
  <c r="W122" i="1"/>
  <c r="V122" i="1"/>
  <c r="U122" i="1"/>
  <c r="O122" i="1"/>
  <c r="W121" i="1"/>
  <c r="V121" i="1"/>
  <c r="U121" i="1"/>
  <c r="O121" i="1"/>
  <c r="W120" i="1"/>
  <c r="V120" i="1"/>
  <c r="U120" i="1"/>
  <c r="O120" i="1"/>
  <c r="W119" i="1"/>
  <c r="V119" i="1"/>
  <c r="U119" i="1"/>
  <c r="O119" i="1"/>
  <c r="W118" i="1"/>
  <c r="V118" i="1"/>
  <c r="U118" i="1"/>
  <c r="O118" i="1"/>
  <c r="W117" i="1"/>
  <c r="V117" i="1"/>
  <c r="U117" i="1"/>
  <c r="O117" i="1"/>
  <c r="W116" i="1"/>
  <c r="V116" i="1"/>
  <c r="U116" i="1"/>
  <c r="O116" i="1"/>
  <c r="W115" i="1"/>
  <c r="V115" i="1"/>
  <c r="U115" i="1"/>
  <c r="O115" i="1"/>
  <c r="W114" i="1"/>
  <c r="V114" i="1"/>
  <c r="U114" i="1"/>
  <c r="O114" i="1"/>
  <c r="W113" i="1"/>
  <c r="V113" i="1"/>
  <c r="U113" i="1"/>
  <c r="O113" i="1"/>
  <c r="W112" i="1"/>
  <c r="V112" i="1"/>
  <c r="U112" i="1"/>
  <c r="O112" i="1"/>
  <c r="W111" i="1"/>
  <c r="V111" i="1"/>
  <c r="U111" i="1"/>
  <c r="O111" i="1"/>
  <c r="W110" i="1"/>
  <c r="V110" i="1"/>
  <c r="U110" i="1"/>
  <c r="O110" i="1"/>
  <c r="W109" i="1"/>
  <c r="V109" i="1"/>
  <c r="U109" i="1"/>
  <c r="O109" i="1"/>
  <c r="W108" i="1"/>
  <c r="V108" i="1"/>
  <c r="U108" i="1"/>
  <c r="O108" i="1"/>
  <c r="W107" i="1"/>
  <c r="V107" i="1"/>
  <c r="U107" i="1"/>
  <c r="O107" i="1"/>
  <c r="W106" i="1"/>
  <c r="V106" i="1"/>
  <c r="U106" i="1"/>
  <c r="O106" i="1"/>
  <c r="W105" i="1"/>
  <c r="V105" i="1"/>
  <c r="U105" i="1"/>
  <c r="O105" i="1"/>
  <c r="W104" i="1"/>
  <c r="V104" i="1"/>
  <c r="U104" i="1"/>
  <c r="O104" i="1"/>
  <c r="W103" i="1"/>
  <c r="V103" i="1"/>
  <c r="U103" i="1"/>
  <c r="O103" i="1"/>
  <c r="Q286" i="1" l="1"/>
  <c r="A6" i="1"/>
  <c r="A7" i="1" s="1"/>
  <c r="BL3" i="1"/>
  <c r="BQ3" i="1" s="1"/>
  <c r="BT3" i="1" s="1"/>
  <c r="AE3" i="1"/>
  <c r="AJ3" i="1" s="1"/>
  <c r="AM3" i="1" s="1"/>
  <c r="AF3" i="1"/>
  <c r="AK3" i="1" s="1"/>
  <c r="AN3" i="1" s="1"/>
  <c r="AG3" i="1"/>
  <c r="AL3" i="1" s="1"/>
  <c r="AO3" i="1" s="1"/>
  <c r="BM3" i="1"/>
  <c r="BR3" i="1" s="1"/>
  <c r="BU3" i="1" s="1"/>
  <c r="BN3" i="1"/>
  <c r="BS3" i="1" s="1"/>
  <c r="BV3" i="1" s="1"/>
  <c r="Q289" i="1"/>
  <c r="Q283" i="1"/>
  <c r="Q280" i="1"/>
  <c r="Q277" i="1"/>
  <c r="Q271" i="1"/>
  <c r="Q268" i="1"/>
  <c r="Q265" i="1"/>
  <c r="Q259" i="1"/>
  <c r="Q256" i="1"/>
  <c r="Q253" i="1"/>
  <c r="Q247" i="1"/>
  <c r="Q244" i="1"/>
  <c r="Q241" i="1"/>
  <c r="Q235" i="1"/>
  <c r="Q232" i="1"/>
  <c r="Q229" i="1"/>
  <c r="Q223" i="1"/>
  <c r="Q220" i="1"/>
  <c r="Q217" i="1"/>
  <c r="Q211" i="1"/>
  <c r="Q208" i="1"/>
  <c r="Q205" i="1"/>
  <c r="Q199" i="1"/>
  <c r="Q196" i="1"/>
  <c r="Q193" i="1"/>
  <c r="Q187" i="1"/>
  <c r="Q184" i="1"/>
  <c r="Q181" i="1"/>
  <c r="Q175" i="1"/>
  <c r="Q172" i="1"/>
  <c r="Q169" i="1"/>
  <c r="Q163" i="1"/>
  <c r="Q160" i="1"/>
  <c r="Q157" i="1"/>
  <c r="Q151" i="1"/>
  <c r="Q148" i="1"/>
  <c r="Q145" i="1"/>
  <c r="Q139" i="1"/>
  <c r="Q136" i="1"/>
  <c r="Q133" i="1"/>
  <c r="Q127" i="1"/>
  <c r="Q124" i="1"/>
  <c r="Q121" i="1"/>
  <c r="Q115" i="1"/>
  <c r="Q112" i="1"/>
  <c r="Q109" i="1"/>
  <c r="Q103" i="1"/>
  <c r="P289" i="1"/>
  <c r="P286" i="1"/>
  <c r="P283" i="1"/>
  <c r="P280" i="1"/>
  <c r="P277" i="1"/>
  <c r="P274" i="1"/>
  <c r="P271" i="1"/>
  <c r="P268" i="1"/>
  <c r="P265" i="1"/>
  <c r="P262" i="1"/>
  <c r="P259" i="1"/>
  <c r="P256" i="1"/>
  <c r="P253" i="1"/>
  <c r="P250" i="1"/>
  <c r="P247" i="1"/>
  <c r="P244" i="1"/>
  <c r="P241" i="1"/>
  <c r="P238" i="1"/>
  <c r="P235" i="1"/>
  <c r="P232" i="1"/>
  <c r="P229" i="1"/>
  <c r="P226" i="1"/>
  <c r="Q276" i="1"/>
  <c r="Q263" i="1"/>
  <c r="Q258" i="1"/>
  <c r="Q240" i="1"/>
  <c r="Q227" i="1"/>
  <c r="Q219" i="1"/>
  <c r="P216" i="1"/>
  <c r="P205" i="1"/>
  <c r="Q194" i="1"/>
  <c r="P191" i="1"/>
  <c r="P180" i="1"/>
  <c r="P169" i="1"/>
  <c r="Q158" i="1"/>
  <c r="P155" i="1"/>
  <c r="Q147" i="1"/>
  <c r="P144" i="1"/>
  <c r="P133" i="1"/>
  <c r="P119" i="1"/>
  <c r="Q111" i="1"/>
  <c r="P108" i="1"/>
  <c r="P161" i="1"/>
  <c r="Q153" i="1"/>
  <c r="P150" i="1"/>
  <c r="P139" i="1"/>
  <c r="Q117" i="1"/>
  <c r="P114" i="1"/>
  <c r="P103" i="1"/>
  <c r="P284" i="1"/>
  <c r="P279" i="1"/>
  <c r="P266" i="1"/>
  <c r="P261" i="1"/>
  <c r="P243" i="1"/>
  <c r="P225" i="1"/>
  <c r="P214" i="1"/>
  <c r="Q203" i="1"/>
  <c r="P200" i="1"/>
  <c r="P189" i="1"/>
  <c r="P178" i="1"/>
  <c r="Q167" i="1"/>
  <c r="P142" i="1"/>
  <c r="Q131" i="1"/>
  <c r="P128" i="1"/>
  <c r="P117" i="1"/>
  <c r="Q264" i="1"/>
  <c r="Q251" i="1"/>
  <c r="Q233" i="1"/>
  <c r="Q228" i="1"/>
  <c r="P217" i="1"/>
  <c r="P203" i="1"/>
  <c r="Q195" i="1"/>
  <c r="P181" i="1"/>
  <c r="Q159" i="1"/>
  <c r="P156" i="1"/>
  <c r="P145" i="1"/>
  <c r="Q123" i="1"/>
  <c r="P120" i="1"/>
  <c r="P109" i="1"/>
  <c r="P195" i="1"/>
  <c r="P184" i="1"/>
  <c r="Q173" i="1"/>
  <c r="P148" i="1"/>
  <c r="Q137" i="1"/>
  <c r="P134" i="1"/>
  <c r="P112" i="1"/>
  <c r="Q267" i="1"/>
  <c r="Q249" i="1"/>
  <c r="Q231" i="1"/>
  <c r="P209" i="1"/>
  <c r="P198" i="1"/>
  <c r="Q165" i="1"/>
  <c r="P151" i="1"/>
  <c r="Q140" i="1"/>
  <c r="P126" i="1"/>
  <c r="P115" i="1"/>
  <c r="P272" i="1"/>
  <c r="P254" i="1"/>
  <c r="P236" i="1"/>
  <c r="P231" i="1"/>
  <c r="P281" i="1"/>
  <c r="P276" i="1"/>
  <c r="P263" i="1"/>
  <c r="P258" i="1"/>
  <c r="P245" i="1"/>
  <c r="P240" i="1"/>
  <c r="P227" i="1"/>
  <c r="Q222" i="1"/>
  <c r="P219" i="1"/>
  <c r="P208" i="1"/>
  <c r="P194" i="1"/>
  <c r="Q186" i="1"/>
  <c r="P183" i="1"/>
  <c r="P172" i="1"/>
  <c r="Q161" i="1"/>
  <c r="P158" i="1"/>
  <c r="Q150" i="1"/>
  <c r="P147" i="1"/>
  <c r="P136" i="1"/>
  <c r="Q125" i="1"/>
  <c r="P122" i="1"/>
  <c r="P111" i="1"/>
  <c r="Q284" i="1"/>
  <c r="Q279" i="1"/>
  <c r="Q261" i="1"/>
  <c r="Q248" i="1"/>
  <c r="Q243" i="1"/>
  <c r="Q225" i="1"/>
  <c r="P222" i="1"/>
  <c r="P211" i="1"/>
  <c r="P197" i="1"/>
  <c r="Q189" i="1"/>
  <c r="P186" i="1"/>
  <c r="P175" i="1"/>
  <c r="Q164" i="1"/>
  <c r="P125" i="1"/>
  <c r="P248" i="1"/>
  <c r="P230" i="1"/>
  <c r="Q192" i="1"/>
  <c r="P164" i="1"/>
  <c r="P153" i="1"/>
  <c r="P106" i="1"/>
  <c r="Q287" i="1"/>
  <c r="Q282" i="1"/>
  <c r="Q269" i="1"/>
  <c r="P192" i="1"/>
  <c r="P167" i="1"/>
  <c r="P131" i="1"/>
  <c r="P287" i="1"/>
  <c r="P282" i="1"/>
  <c r="P269" i="1"/>
  <c r="P264" i="1"/>
  <c r="P251" i="1"/>
  <c r="P246" i="1"/>
  <c r="P233" i="1"/>
  <c r="P228" i="1"/>
  <c r="P220" i="1"/>
  <c r="P206" i="1"/>
  <c r="Q198" i="1"/>
  <c r="P170" i="1"/>
  <c r="P159" i="1"/>
  <c r="P123" i="1"/>
  <c r="Q290" i="1"/>
  <c r="Q285" i="1"/>
  <c r="Q272" i="1"/>
  <c r="P223" i="1"/>
  <c r="Q212" i="1"/>
  <c r="Q201" i="1"/>
  <c r="P187" i="1"/>
  <c r="P173" i="1"/>
  <c r="P162" i="1"/>
  <c r="P137" i="1"/>
  <c r="Q104" i="1"/>
  <c r="P290" i="1"/>
  <c r="P285" i="1"/>
  <c r="P267" i="1"/>
  <c r="P249" i="1"/>
  <c r="Q215" i="1"/>
  <c r="Q257" i="1"/>
  <c r="Q218" i="1"/>
  <c r="P204" i="1"/>
  <c r="Q191" i="1"/>
  <c r="P177" i="1"/>
  <c r="Q168" i="1"/>
  <c r="P157" i="1"/>
  <c r="P107" i="1"/>
  <c r="Q105" i="1"/>
  <c r="Q180" i="1"/>
  <c r="P166" i="1"/>
  <c r="P105" i="1"/>
  <c r="P270" i="1"/>
  <c r="P255" i="1"/>
  <c r="Q144" i="1"/>
  <c r="P130" i="1"/>
  <c r="P110" i="1"/>
  <c r="Q108" i="1"/>
  <c r="P275" i="1"/>
  <c r="P260" i="1"/>
  <c r="P221" i="1"/>
  <c r="P160" i="1"/>
  <c r="Q149" i="1"/>
  <c r="P149" i="1"/>
  <c r="P288" i="1"/>
  <c r="P234" i="1"/>
  <c r="Q210" i="1"/>
  <c r="P190" i="1"/>
  <c r="P176" i="1"/>
  <c r="P113" i="1"/>
  <c r="P278" i="1"/>
  <c r="P239" i="1"/>
  <c r="P224" i="1"/>
  <c r="P215" i="1"/>
  <c r="P199" i="1"/>
  <c r="P188" i="1"/>
  <c r="Q179" i="1"/>
  <c r="P174" i="1"/>
  <c r="P165" i="1"/>
  <c r="Q138" i="1"/>
  <c r="P118" i="1"/>
  <c r="P104" i="1"/>
  <c r="P252" i="1"/>
  <c r="P237" i="1"/>
  <c r="P213" i="1"/>
  <c r="Q204" i="1"/>
  <c r="P193" i="1"/>
  <c r="Q177" i="1"/>
  <c r="P143" i="1"/>
  <c r="P127" i="1"/>
  <c r="P116" i="1"/>
  <c r="Q107" i="1"/>
  <c r="P257" i="1"/>
  <c r="P242" i="1"/>
  <c r="P218" i="1"/>
  <c r="P202" i="1"/>
  <c r="P182" i="1"/>
  <c r="P168" i="1"/>
  <c r="Q146" i="1"/>
  <c r="P141" i="1"/>
  <c r="Q132" i="1"/>
  <c r="P121" i="1"/>
  <c r="Q270" i="1"/>
  <c r="Q255" i="1"/>
  <c r="Q216" i="1"/>
  <c r="P146" i="1"/>
  <c r="P132" i="1"/>
  <c r="Q119" i="1"/>
  <c r="Q110" i="1"/>
  <c r="Q260" i="1"/>
  <c r="Q221" i="1"/>
  <c r="P207" i="1"/>
  <c r="P196" i="1"/>
  <c r="Q171" i="1"/>
  <c r="P185" i="1"/>
  <c r="P171" i="1"/>
  <c r="Q288" i="1"/>
  <c r="Q273" i="1"/>
  <c r="Q234" i="1"/>
  <c r="P212" i="1"/>
  <c r="P135" i="1"/>
  <c r="P124" i="1"/>
  <c r="P273" i="1"/>
  <c r="Q239" i="1"/>
  <c r="Q224" i="1"/>
  <c r="P210" i="1"/>
  <c r="P201" i="1"/>
  <c r="Q188" i="1"/>
  <c r="Q174" i="1"/>
  <c r="P154" i="1"/>
  <c r="P140" i="1"/>
  <c r="Q252" i="1"/>
  <c r="Q237" i="1"/>
  <c r="Q213" i="1"/>
  <c r="P179" i="1"/>
  <c r="P163" i="1"/>
  <c r="P152" i="1"/>
  <c r="Q143" i="1"/>
  <c r="P138" i="1"/>
  <c r="P129" i="1"/>
  <c r="Q116" i="1"/>
  <c r="Q278" i="1" l="1"/>
  <c r="Q135" i="1"/>
  <c r="Q275" i="1"/>
  <c r="Q155" i="1"/>
  <c r="Q152" i="1"/>
  <c r="Q113" i="1"/>
  <c r="Q185" i="1"/>
  <c r="Q207" i="1"/>
  <c r="Q141" i="1"/>
  <c r="Q182" i="1"/>
  <c r="Q242" i="1"/>
  <c r="Q129" i="1"/>
  <c r="Q254" i="1"/>
  <c r="Q200" i="1"/>
  <c r="Q230" i="1"/>
  <c r="Q266" i="1"/>
  <c r="Q114" i="1"/>
  <c r="Q197" i="1"/>
  <c r="Q176" i="1"/>
  <c r="Q236" i="1"/>
  <c r="Q126" i="1"/>
  <c r="Q162" i="1"/>
  <c r="Q209" i="1"/>
  <c r="Q134" i="1"/>
  <c r="Q170" i="1"/>
  <c r="Q206" i="1"/>
  <c r="Q246" i="1"/>
  <c r="Q120" i="1"/>
  <c r="Q156" i="1"/>
  <c r="Q128" i="1"/>
  <c r="Q122" i="1"/>
  <c r="Q183" i="1"/>
  <c r="Q245" i="1"/>
  <c r="Q281" i="1"/>
  <c r="Q106" i="1"/>
  <c r="Q118" i="1"/>
  <c r="Q130" i="1"/>
  <c r="Q142" i="1"/>
  <c r="Q154" i="1"/>
  <c r="Q166" i="1"/>
  <c r="Q178" i="1"/>
  <c r="Q190" i="1"/>
  <c r="Q202" i="1"/>
  <c r="Q214" i="1"/>
  <c r="Q226" i="1"/>
  <c r="Q238" i="1"/>
  <c r="Q250" i="1"/>
  <c r="Q262" i="1"/>
  <c r="Q274" i="1"/>
  <c r="R264" i="1"/>
  <c r="R260" i="1"/>
  <c r="R232" i="1"/>
  <c r="R228" i="1"/>
  <c r="R200" i="1"/>
  <c r="R196" i="1"/>
  <c r="R281" i="1"/>
  <c r="R277" i="1"/>
  <c r="R249" i="1"/>
  <c r="R245" i="1"/>
  <c r="R217" i="1"/>
  <c r="R213" i="1"/>
  <c r="R185" i="1"/>
  <c r="R181" i="1"/>
  <c r="R153" i="1"/>
  <c r="R149" i="1"/>
  <c r="R121" i="1"/>
  <c r="R117" i="1"/>
  <c r="R290" i="1"/>
  <c r="R286" i="1"/>
  <c r="R258" i="1"/>
  <c r="R254" i="1"/>
  <c r="R226" i="1"/>
  <c r="R222" i="1"/>
  <c r="R194" i="1"/>
  <c r="R190" i="1"/>
  <c r="R162" i="1"/>
  <c r="R158" i="1"/>
  <c r="R130" i="1"/>
  <c r="R118" i="1"/>
  <c r="R211" i="1"/>
  <c r="R195" i="1"/>
  <c r="R151" i="1"/>
  <c r="R135" i="1"/>
  <c r="R103" i="1"/>
  <c r="R116" i="1"/>
  <c r="R160" i="1"/>
  <c r="R144" i="1"/>
  <c r="R263" i="1"/>
  <c r="R231" i="1"/>
  <c r="R172" i="1"/>
  <c r="R164" i="1"/>
  <c r="R132" i="1"/>
  <c r="R124" i="1"/>
  <c r="R207" i="1"/>
  <c r="R152" i="1"/>
  <c r="R235" i="1"/>
  <c r="R219" i="1"/>
  <c r="R163" i="1"/>
  <c r="R155" i="1"/>
  <c r="R123" i="1"/>
  <c r="R107" i="1"/>
  <c r="R120" i="1"/>
  <c r="R112" i="1"/>
  <c r="DA96" i="1"/>
  <c r="R280" i="1"/>
  <c r="CP99" i="1"/>
  <c r="DA98" i="1"/>
  <c r="CP97" i="1"/>
  <c r="CP95" i="1"/>
  <c r="DA94" i="1"/>
  <c r="CP93" i="1"/>
  <c r="CP91" i="1"/>
  <c r="DA90" i="1"/>
  <c r="CP89" i="1"/>
  <c r="CP87" i="1"/>
  <c r="DA86" i="1"/>
  <c r="CP85" i="1"/>
  <c r="CP83" i="1"/>
  <c r="DA82" i="1"/>
  <c r="CP81" i="1"/>
  <c r="CP79" i="1"/>
  <c r="DA78" i="1"/>
  <c r="CP77" i="1"/>
  <c r="CP75" i="1"/>
  <c r="DA74" i="1"/>
  <c r="CP73" i="1"/>
  <c r="CP71" i="1"/>
  <c r="DA70" i="1"/>
  <c r="CP69" i="1"/>
  <c r="CP67" i="1"/>
  <c r="DA66" i="1"/>
  <c r="CP65" i="1"/>
  <c r="CP63" i="1"/>
  <c r="DA62" i="1"/>
  <c r="CP61" i="1"/>
  <c r="CP59" i="1"/>
  <c r="DA58" i="1"/>
  <c r="CZ98" i="1"/>
  <c r="CZ96" i="1"/>
  <c r="CQ96" i="1"/>
  <c r="CZ94" i="1"/>
  <c r="CZ92" i="1"/>
  <c r="CQ92" i="1"/>
  <c r="CZ90" i="1"/>
  <c r="CZ88" i="1"/>
  <c r="CQ88" i="1"/>
  <c r="CZ86" i="1"/>
  <c r="CZ84" i="1"/>
  <c r="CQ84" i="1"/>
  <c r="CZ82" i="1"/>
  <c r="CZ80" i="1"/>
  <c r="CQ80" i="1"/>
  <c r="CZ78" i="1"/>
  <c r="CZ76" i="1"/>
  <c r="CQ76" i="1"/>
  <c r="CZ74" i="1"/>
  <c r="CZ72" i="1"/>
  <c r="CQ72" i="1"/>
  <c r="CZ70" i="1"/>
  <c r="CZ68" i="1"/>
  <c r="CQ68" i="1"/>
  <c r="CZ66" i="1"/>
  <c r="CZ64" i="1"/>
  <c r="CP98" i="1"/>
  <c r="CP96" i="1"/>
  <c r="CP94" i="1"/>
  <c r="CP92" i="1"/>
  <c r="CP90" i="1"/>
  <c r="CP88" i="1"/>
  <c r="CP86" i="1"/>
  <c r="CP84" i="1"/>
  <c r="CP82" i="1"/>
  <c r="CP80" i="1"/>
  <c r="CP78" i="1"/>
  <c r="CP76" i="1"/>
  <c r="CP74" i="1"/>
  <c r="CP72" i="1"/>
  <c r="CP70" i="1"/>
  <c r="CP68" i="1"/>
  <c r="CP66" i="1"/>
  <c r="CQ64" i="1"/>
  <c r="CQ62" i="1"/>
  <c r="DA61" i="1"/>
  <c r="CQ60" i="1"/>
  <c r="CQ58" i="1"/>
  <c r="DA57" i="1"/>
  <c r="CP56" i="1"/>
  <c r="CP54" i="1"/>
  <c r="DA53" i="1"/>
  <c r="CP52" i="1"/>
  <c r="CP50" i="1"/>
  <c r="DA49" i="1"/>
  <c r="CP48" i="1"/>
  <c r="CP46" i="1"/>
  <c r="DA45" i="1"/>
  <c r="CP44" i="1"/>
  <c r="CP42" i="1"/>
  <c r="DA41" i="1"/>
  <c r="CP40" i="1"/>
  <c r="CZ99" i="1"/>
  <c r="DA97" i="1"/>
  <c r="CQ97" i="1"/>
  <c r="CQ93" i="1"/>
  <c r="DA89" i="1"/>
  <c r="CQ89" i="1"/>
  <c r="CQ85" i="1"/>
  <c r="DA81" i="1"/>
  <c r="CQ81" i="1"/>
  <c r="CQ77" i="1"/>
  <c r="DA73" i="1"/>
  <c r="CQ73" i="1"/>
  <c r="CQ69" i="1"/>
  <c r="DA65" i="1"/>
  <c r="CQ65" i="1"/>
  <c r="CZ63" i="1"/>
  <c r="CZ61" i="1"/>
  <c r="CZ59" i="1"/>
  <c r="CZ57" i="1"/>
  <c r="CP57" i="1"/>
  <c r="CZ56" i="1"/>
  <c r="CQ56" i="1"/>
  <c r="CZ55" i="1"/>
  <c r="CP55" i="1"/>
  <c r="CZ54" i="1"/>
  <c r="CQ54" i="1"/>
  <c r="CZ53" i="1"/>
  <c r="CP53" i="1"/>
  <c r="CZ52" i="1"/>
  <c r="CQ52" i="1"/>
  <c r="CZ51" i="1"/>
  <c r="CP51" i="1"/>
  <c r="CZ50" i="1"/>
  <c r="CQ50" i="1"/>
  <c r="CZ49" i="1"/>
  <c r="CP49" i="1"/>
  <c r="CZ48" i="1"/>
  <c r="CQ48" i="1"/>
  <c r="CZ47" i="1"/>
  <c r="CP47" i="1"/>
  <c r="CZ46" i="1"/>
  <c r="CQ46" i="1"/>
  <c r="CZ45" i="1"/>
  <c r="CP45" i="1"/>
  <c r="CZ44" i="1"/>
  <c r="CQ44" i="1"/>
  <c r="CZ43" i="1"/>
  <c r="CP43" i="1"/>
  <c r="CZ42" i="1"/>
  <c r="CQ42" i="1"/>
  <c r="CZ41" i="1"/>
  <c r="CP41" i="1"/>
  <c r="CZ40" i="1"/>
  <c r="CQ40" i="1"/>
  <c r="CZ39" i="1"/>
  <c r="CQ39" i="1"/>
  <c r="CZ37" i="1"/>
  <c r="CQ37" i="1"/>
  <c r="CZ35" i="1"/>
  <c r="CQ35" i="1"/>
  <c r="CZ33" i="1"/>
  <c r="CQ33" i="1"/>
  <c r="CZ31" i="1"/>
  <c r="CQ31" i="1"/>
  <c r="CZ29" i="1"/>
  <c r="CQ29" i="1"/>
  <c r="CZ27" i="1"/>
  <c r="CQ27" i="1"/>
  <c r="CZ25" i="1"/>
  <c r="CQ25" i="1"/>
  <c r="CZ23" i="1"/>
  <c r="CQ23" i="1"/>
  <c r="CZ21" i="1"/>
  <c r="CQ21" i="1"/>
  <c r="CZ19" i="1"/>
  <c r="CQ19" i="1"/>
  <c r="CZ17" i="1"/>
  <c r="CQ17" i="1"/>
  <c r="CZ15" i="1"/>
  <c r="CQ15" i="1"/>
  <c r="CZ13" i="1"/>
  <c r="CQ13" i="1"/>
  <c r="CZ11" i="1"/>
  <c r="CQ11" i="1"/>
  <c r="CZ9" i="1"/>
  <c r="CQ9" i="1"/>
  <c r="CZ7" i="1"/>
  <c r="CQ7" i="1"/>
  <c r="CZ5" i="1"/>
  <c r="CQ5" i="1"/>
  <c r="CZ3" i="1"/>
  <c r="CQ3" i="1"/>
  <c r="CZ288" i="1"/>
  <c r="DA287" i="1"/>
  <c r="CZ284" i="1"/>
  <c r="DA283" i="1"/>
  <c r="CZ280" i="1"/>
  <c r="DA279" i="1"/>
  <c r="CZ276" i="1"/>
  <c r="DA275" i="1"/>
  <c r="CQ61" i="1"/>
  <c r="CQ57" i="1"/>
  <c r="CQ55" i="1"/>
  <c r="CQ53" i="1"/>
  <c r="CQ51" i="1"/>
  <c r="CQ49" i="1"/>
  <c r="CQ47" i="1"/>
  <c r="CQ45" i="1"/>
  <c r="CQ43" i="1"/>
  <c r="CQ41" i="1"/>
  <c r="DA38" i="1"/>
  <c r="CQ38" i="1"/>
  <c r="DA36" i="1"/>
  <c r="CQ36" i="1"/>
  <c r="DA34" i="1"/>
  <c r="CQ34" i="1"/>
  <c r="DA32" i="1"/>
  <c r="CQ32" i="1"/>
  <c r="DA30" i="1"/>
  <c r="CQ30" i="1"/>
  <c r="DA28" i="1"/>
  <c r="CQ28" i="1"/>
  <c r="DA26" i="1"/>
  <c r="CQ26" i="1"/>
  <c r="DA24" i="1"/>
  <c r="CQ24" i="1"/>
  <c r="DA22" i="1"/>
  <c r="CQ22" i="1"/>
  <c r="DA20" i="1"/>
  <c r="CQ20" i="1"/>
  <c r="DA18" i="1"/>
  <c r="CQ18" i="1"/>
  <c r="DA16" i="1"/>
  <c r="CQ16" i="1"/>
  <c r="DA14" i="1"/>
  <c r="CQ14" i="1"/>
  <c r="DA12" i="1"/>
  <c r="CQ12" i="1"/>
  <c r="DA10" i="1"/>
  <c r="CQ10" i="1"/>
  <c r="DA8" i="1"/>
  <c r="CQ8" i="1"/>
  <c r="CP64" i="1"/>
  <c r="CZ62" i="1"/>
  <c r="CP60" i="1"/>
  <c r="CZ58" i="1"/>
  <c r="CP39" i="1"/>
  <c r="CZ38" i="1"/>
  <c r="CP38" i="1"/>
  <c r="DA37" i="1"/>
  <c r="CP37" i="1"/>
  <c r="CZ36" i="1"/>
  <c r="CP36" i="1"/>
  <c r="DA35" i="1"/>
  <c r="CP35" i="1"/>
  <c r="CZ34" i="1"/>
  <c r="CP34" i="1"/>
  <c r="DA33" i="1"/>
  <c r="CP33" i="1"/>
  <c r="CZ32" i="1"/>
  <c r="CP32" i="1"/>
  <c r="DA31" i="1"/>
  <c r="CP31" i="1"/>
  <c r="CZ30" i="1"/>
  <c r="CP30" i="1"/>
  <c r="DA29" i="1"/>
  <c r="CP29" i="1"/>
  <c r="CZ28" i="1"/>
  <c r="CP28" i="1"/>
  <c r="DA27" i="1"/>
  <c r="CP27" i="1"/>
  <c r="CZ26" i="1"/>
  <c r="CP26" i="1"/>
  <c r="DA25" i="1"/>
  <c r="CP25" i="1"/>
  <c r="CZ24" i="1"/>
  <c r="CP24" i="1"/>
  <c r="DA23" i="1"/>
  <c r="CP23" i="1"/>
  <c r="CZ22" i="1"/>
  <c r="CP22" i="1"/>
  <c r="DA21" i="1"/>
  <c r="CP21" i="1"/>
  <c r="CZ20" i="1"/>
  <c r="CP20" i="1"/>
  <c r="DA19" i="1"/>
  <c r="CP19" i="1"/>
  <c r="CZ18" i="1"/>
  <c r="CP18" i="1"/>
  <c r="DA17" i="1"/>
  <c r="CP17" i="1"/>
  <c r="CZ16" i="1"/>
  <c r="CP16" i="1"/>
  <c r="DA15" i="1"/>
  <c r="CP15" i="1"/>
  <c r="CZ14" i="1"/>
  <c r="CP14" i="1"/>
  <c r="DA13" i="1"/>
  <c r="CP13" i="1"/>
  <c r="CZ12" i="1"/>
  <c r="CP12" i="1"/>
  <c r="DA11" i="1"/>
  <c r="CP11" i="1"/>
  <c r="CZ10" i="1"/>
  <c r="CP10" i="1"/>
  <c r="DA9" i="1"/>
  <c r="CP9" i="1"/>
  <c r="CZ8" i="1"/>
  <c r="CP8" i="1"/>
  <c r="DA7" i="1"/>
  <c r="CP7" i="1"/>
  <c r="CZ6" i="1"/>
  <c r="CP6" i="1"/>
  <c r="DA5" i="1"/>
  <c r="CP5" i="1"/>
  <c r="CZ4" i="1"/>
  <c r="CP4" i="1"/>
  <c r="DA3" i="1"/>
  <c r="CP3" i="1"/>
  <c r="CZ290" i="1"/>
  <c r="CZ289" i="1"/>
  <c r="DA288" i="1"/>
  <c r="CZ287" i="1"/>
  <c r="CZ286" i="1"/>
  <c r="CZ285" i="1"/>
  <c r="DA284" i="1"/>
  <c r="CZ283" i="1"/>
  <c r="CZ282" i="1"/>
  <c r="CZ281" i="1"/>
  <c r="DA280" i="1"/>
  <c r="CZ279" i="1"/>
  <c r="CZ278" i="1"/>
  <c r="CZ277" i="1"/>
  <c r="DA276" i="1"/>
  <c r="CZ275" i="1"/>
  <c r="CZ274" i="1"/>
  <c r="CZ273" i="1"/>
  <c r="DA272" i="1"/>
  <c r="CZ269" i="1"/>
  <c r="DA268" i="1"/>
  <c r="CZ265" i="1"/>
  <c r="DA264" i="1"/>
  <c r="CZ261" i="1"/>
  <c r="DA260" i="1"/>
  <c r="CZ257" i="1"/>
  <c r="DA256" i="1"/>
  <c r="CZ253" i="1"/>
  <c r="DA252" i="1"/>
  <c r="CZ249" i="1"/>
  <c r="DA248" i="1"/>
  <c r="CZ245" i="1"/>
  <c r="DA244" i="1"/>
  <c r="CZ241" i="1"/>
  <c r="DA240" i="1"/>
  <c r="CZ237" i="1"/>
  <c r="DA236" i="1"/>
  <c r="CZ233" i="1"/>
  <c r="DA232" i="1"/>
  <c r="CZ229" i="1"/>
  <c r="DA228" i="1"/>
  <c r="CZ225" i="1"/>
  <c r="DA224" i="1"/>
  <c r="CZ221" i="1"/>
  <c r="DA220" i="1"/>
  <c r="CZ217" i="1"/>
  <c r="DA216" i="1"/>
  <c r="CZ213" i="1"/>
  <c r="DA212" i="1"/>
  <c r="CZ209" i="1"/>
  <c r="DA208" i="1"/>
  <c r="CZ205" i="1"/>
  <c r="DA204" i="1"/>
  <c r="CZ201" i="1"/>
  <c r="DA200" i="1"/>
  <c r="CZ197" i="1"/>
  <c r="DA196" i="1"/>
  <c r="CZ193" i="1"/>
  <c r="DA192" i="1"/>
  <c r="CZ189" i="1"/>
  <c r="DA188" i="1"/>
  <c r="CZ185" i="1"/>
  <c r="DA184" i="1"/>
  <c r="CQ99" i="1"/>
  <c r="DA95" i="1"/>
  <c r="CQ95" i="1"/>
  <c r="DA91" i="1"/>
  <c r="CQ91" i="1"/>
  <c r="DA87" i="1"/>
  <c r="CQ87" i="1"/>
  <c r="DA83" i="1"/>
  <c r="CQ83" i="1"/>
  <c r="DA79" i="1"/>
  <c r="CQ79" i="1"/>
  <c r="DA75" i="1"/>
  <c r="CQ75" i="1"/>
  <c r="DA71" i="1"/>
  <c r="CQ71" i="1"/>
  <c r="DA67" i="1"/>
  <c r="CQ67" i="1"/>
  <c r="CQ63" i="1"/>
  <c r="CQ59" i="1"/>
  <c r="CZ272" i="1"/>
  <c r="DA271" i="1"/>
  <c r="CZ268" i="1"/>
  <c r="DA267" i="1"/>
  <c r="CZ264" i="1"/>
  <c r="DA263" i="1"/>
  <c r="DA99" i="1"/>
  <c r="CZ93" i="1"/>
  <c r="CZ83" i="1"/>
  <c r="CZ77" i="1"/>
  <c r="CZ67" i="1"/>
  <c r="CZ60" i="1"/>
  <c r="DA56" i="1"/>
  <c r="DA52" i="1"/>
  <c r="DA48" i="1"/>
  <c r="DA44" i="1"/>
  <c r="DA40" i="1"/>
  <c r="DA6" i="1"/>
  <c r="DA4" i="1"/>
  <c r="DA290" i="1"/>
  <c r="DA286" i="1"/>
  <c r="DA282" i="1"/>
  <c r="DA278" i="1"/>
  <c r="DA274" i="1"/>
  <c r="CZ270" i="1"/>
  <c r="CZ266" i="1"/>
  <c r="CZ262" i="1"/>
  <c r="CZ181" i="1"/>
  <c r="DA180" i="1"/>
  <c r="CZ177" i="1"/>
  <c r="DA176" i="1"/>
  <c r="CZ173" i="1"/>
  <c r="DA172" i="1"/>
  <c r="CZ169" i="1"/>
  <c r="DA168" i="1"/>
  <c r="CZ165" i="1"/>
  <c r="DA164" i="1"/>
  <c r="CZ161" i="1"/>
  <c r="DA160" i="1"/>
  <c r="CZ157" i="1"/>
  <c r="DA156" i="1"/>
  <c r="CZ153" i="1"/>
  <c r="CZ97" i="1"/>
  <c r="CZ87" i="1"/>
  <c r="CZ81" i="1"/>
  <c r="CZ71" i="1"/>
  <c r="CZ65" i="1"/>
  <c r="CZ271" i="1"/>
  <c r="CZ267" i="1"/>
  <c r="CZ263" i="1"/>
  <c r="CZ180" i="1"/>
  <c r="DA179" i="1"/>
  <c r="CZ176" i="1"/>
  <c r="DA175" i="1"/>
  <c r="CZ172" i="1"/>
  <c r="DA171" i="1"/>
  <c r="CZ168" i="1"/>
  <c r="DA167" i="1"/>
  <c r="CZ164" i="1"/>
  <c r="DA163" i="1"/>
  <c r="CZ160" i="1"/>
  <c r="DA159" i="1"/>
  <c r="CZ156" i="1"/>
  <c r="DA155" i="1"/>
  <c r="CZ152" i="1"/>
  <c r="DA151" i="1"/>
  <c r="CZ148" i="1"/>
  <c r="DA147" i="1"/>
  <c r="CZ144" i="1"/>
  <c r="DA143" i="1"/>
  <c r="CZ140" i="1"/>
  <c r="DA139" i="1"/>
  <c r="CZ136" i="1"/>
  <c r="DA135" i="1"/>
  <c r="CZ132" i="1"/>
  <c r="DA131" i="1"/>
  <c r="CZ128" i="1"/>
  <c r="DA127" i="1"/>
  <c r="CZ124" i="1"/>
  <c r="DA123" i="1"/>
  <c r="CZ120" i="1"/>
  <c r="DA119" i="1"/>
  <c r="CZ91" i="1"/>
  <c r="CZ85" i="1"/>
  <c r="CZ75" i="1"/>
  <c r="CZ69" i="1"/>
  <c r="DA54" i="1"/>
  <c r="DA50" i="1"/>
  <c r="DA46" i="1"/>
  <c r="DA42" i="1"/>
  <c r="DA259" i="1"/>
  <c r="DA258" i="1"/>
  <c r="DA255" i="1"/>
  <c r="DA254" i="1"/>
  <c r="DA251" i="1"/>
  <c r="DA250" i="1"/>
  <c r="DA247" i="1"/>
  <c r="DA246" i="1"/>
  <c r="DA243" i="1"/>
  <c r="DA242" i="1"/>
  <c r="DA239" i="1"/>
  <c r="DA238" i="1"/>
  <c r="DA235" i="1"/>
  <c r="DA234" i="1"/>
  <c r="DA231" i="1"/>
  <c r="DA230" i="1"/>
  <c r="DA227" i="1"/>
  <c r="DA226" i="1"/>
  <c r="DA223" i="1"/>
  <c r="DA222" i="1"/>
  <c r="DA219" i="1"/>
  <c r="DA218" i="1"/>
  <c r="DA215" i="1"/>
  <c r="DA214" i="1"/>
  <c r="DA211" i="1"/>
  <c r="DA210" i="1"/>
  <c r="DA207" i="1"/>
  <c r="DA206" i="1"/>
  <c r="DA203" i="1"/>
  <c r="DA202" i="1"/>
  <c r="DA199" i="1"/>
  <c r="DA198" i="1"/>
  <c r="DA195" i="1"/>
  <c r="DA194" i="1"/>
  <c r="DA191" i="1"/>
  <c r="DA190" i="1"/>
  <c r="DA187" i="1"/>
  <c r="DA186" i="1"/>
  <c r="DA183" i="1"/>
  <c r="DA182" i="1"/>
  <c r="CZ179" i="1"/>
  <c r="DA178" i="1"/>
  <c r="CZ175" i="1"/>
  <c r="DA174" i="1"/>
  <c r="CZ171" i="1"/>
  <c r="DA170" i="1"/>
  <c r="CZ167" i="1"/>
  <c r="DA166" i="1"/>
  <c r="CZ163" i="1"/>
  <c r="DA162" i="1"/>
  <c r="CZ159" i="1"/>
  <c r="DA158" i="1"/>
  <c r="CZ155" i="1"/>
  <c r="DA154" i="1"/>
  <c r="CZ151" i="1"/>
  <c r="DA150" i="1"/>
  <c r="CZ73" i="1"/>
  <c r="CZ150" i="1"/>
  <c r="CZ149" i="1"/>
  <c r="DA148" i="1"/>
  <c r="CZ147" i="1"/>
  <c r="CZ146" i="1"/>
  <c r="CZ145" i="1"/>
  <c r="DA144" i="1"/>
  <c r="CZ143" i="1"/>
  <c r="CZ142" i="1"/>
  <c r="CZ141" i="1"/>
  <c r="DA140" i="1"/>
  <c r="CZ139" i="1"/>
  <c r="CZ138" i="1"/>
  <c r="CZ137" i="1"/>
  <c r="DA136" i="1"/>
  <c r="CZ135" i="1"/>
  <c r="CZ134" i="1"/>
  <c r="CZ133" i="1"/>
  <c r="DA132" i="1"/>
  <c r="CZ131" i="1"/>
  <c r="CZ130" i="1"/>
  <c r="CZ129" i="1"/>
  <c r="DA128" i="1"/>
  <c r="CZ127" i="1"/>
  <c r="CZ126" i="1"/>
  <c r="CZ125" i="1"/>
  <c r="CZ89" i="1"/>
  <c r="CP62" i="1"/>
  <c r="CQ6" i="1"/>
  <c r="DA289" i="1"/>
  <c r="DA281" i="1"/>
  <c r="DA273" i="1"/>
  <c r="DA270" i="1"/>
  <c r="DA265" i="1"/>
  <c r="DA262" i="1"/>
  <c r="CZ260" i="1"/>
  <c r="CZ258" i="1"/>
  <c r="CZ256" i="1"/>
  <c r="CZ254" i="1"/>
  <c r="CZ252" i="1"/>
  <c r="CZ250" i="1"/>
  <c r="CZ248" i="1"/>
  <c r="CZ246" i="1"/>
  <c r="CZ244" i="1"/>
  <c r="CZ242" i="1"/>
  <c r="CZ240" i="1"/>
  <c r="CZ238" i="1"/>
  <c r="CZ236" i="1"/>
  <c r="CZ234" i="1"/>
  <c r="CZ232" i="1"/>
  <c r="CZ230" i="1"/>
  <c r="CZ228" i="1"/>
  <c r="CZ226" i="1"/>
  <c r="CZ224" i="1"/>
  <c r="CZ222" i="1"/>
  <c r="CZ220" i="1"/>
  <c r="CZ218" i="1"/>
  <c r="CZ216" i="1"/>
  <c r="CZ214" i="1"/>
  <c r="CZ212" i="1"/>
  <c r="CZ210" i="1"/>
  <c r="CZ208" i="1"/>
  <c r="CZ206" i="1"/>
  <c r="CZ204" i="1"/>
  <c r="CZ202" i="1"/>
  <c r="CZ200" i="1"/>
  <c r="CZ198" i="1"/>
  <c r="CZ196" i="1"/>
  <c r="CZ194" i="1"/>
  <c r="CZ192" i="1"/>
  <c r="CZ190" i="1"/>
  <c r="CZ188" i="1"/>
  <c r="CZ186" i="1"/>
  <c r="CZ184" i="1"/>
  <c r="CZ182" i="1"/>
  <c r="CZ178" i="1"/>
  <c r="CZ174" i="1"/>
  <c r="CZ170" i="1"/>
  <c r="CZ166" i="1"/>
  <c r="CZ162" i="1"/>
  <c r="CZ158" i="1"/>
  <c r="CZ154" i="1"/>
  <c r="CZ116" i="1"/>
  <c r="DA115" i="1"/>
  <c r="CZ112" i="1"/>
  <c r="DA111" i="1"/>
  <c r="CZ108" i="1"/>
  <c r="DA107" i="1"/>
  <c r="CZ104" i="1"/>
  <c r="DA103" i="1"/>
  <c r="CZ79" i="1"/>
  <c r="DA152" i="1"/>
  <c r="CZ115" i="1"/>
  <c r="DA114" i="1"/>
  <c r="CZ111" i="1"/>
  <c r="DA110" i="1"/>
  <c r="CZ107" i="1"/>
  <c r="DA106" i="1"/>
  <c r="CZ103" i="1"/>
  <c r="DA102" i="1"/>
  <c r="CP290" i="1"/>
  <c r="CQ289" i="1"/>
  <c r="CP286" i="1"/>
  <c r="CQ285" i="1"/>
  <c r="CP282" i="1"/>
  <c r="CQ281" i="1"/>
  <c r="CP278" i="1"/>
  <c r="CQ277" i="1"/>
  <c r="CP274" i="1"/>
  <c r="CQ273" i="1"/>
  <c r="CP270" i="1"/>
  <c r="CQ269" i="1"/>
  <c r="CP266" i="1"/>
  <c r="CQ265" i="1"/>
  <c r="CP262" i="1"/>
  <c r="CQ261" i="1"/>
  <c r="CP58" i="1"/>
  <c r="DA285" i="1"/>
  <c r="DA269" i="1"/>
  <c r="DA266" i="1"/>
  <c r="DA257" i="1"/>
  <c r="DA249" i="1"/>
  <c r="DA241" i="1"/>
  <c r="DA233" i="1"/>
  <c r="DA225" i="1"/>
  <c r="DA217" i="1"/>
  <c r="DA209" i="1"/>
  <c r="DA201" i="1"/>
  <c r="DA193" i="1"/>
  <c r="DA185" i="1"/>
  <c r="DA177" i="1"/>
  <c r="DA169" i="1"/>
  <c r="DA161" i="1"/>
  <c r="DA153" i="1"/>
  <c r="DA146" i="1"/>
  <c r="DA142" i="1"/>
  <c r="DA138" i="1"/>
  <c r="DA134" i="1"/>
  <c r="DA130" i="1"/>
  <c r="DA126" i="1"/>
  <c r="CZ123" i="1"/>
  <c r="CZ119" i="1"/>
  <c r="CZ102" i="1"/>
  <c r="CZ101" i="1"/>
  <c r="CZ100" i="1"/>
  <c r="CQ290" i="1"/>
  <c r="CP289" i="1"/>
  <c r="CP288" i="1"/>
  <c r="CP287" i="1"/>
  <c r="CQ286" i="1"/>
  <c r="CP285" i="1"/>
  <c r="CP284" i="1"/>
  <c r="CP283" i="1"/>
  <c r="CQ282" i="1"/>
  <c r="CP281" i="1"/>
  <c r="CP280" i="1"/>
  <c r="CP279" i="1"/>
  <c r="CQ278" i="1"/>
  <c r="CP277" i="1"/>
  <c r="CP276" i="1"/>
  <c r="CP275" i="1"/>
  <c r="CQ274" i="1"/>
  <c r="CP273" i="1"/>
  <c r="CP272" i="1"/>
  <c r="CQ4" i="1"/>
  <c r="DA277" i="1"/>
  <c r="DA261" i="1"/>
  <c r="DA253" i="1"/>
  <c r="DA245" i="1"/>
  <c r="DA237" i="1"/>
  <c r="DA229" i="1"/>
  <c r="DA221" i="1"/>
  <c r="DA213" i="1"/>
  <c r="DA205" i="1"/>
  <c r="DA197" i="1"/>
  <c r="DA189" i="1"/>
  <c r="DA181" i="1"/>
  <c r="DA173" i="1"/>
  <c r="DA165" i="1"/>
  <c r="DA157" i="1"/>
  <c r="DA149" i="1"/>
  <c r="DA145" i="1"/>
  <c r="DA141" i="1"/>
  <c r="DA137" i="1"/>
  <c r="DA133" i="1"/>
  <c r="DA129" i="1"/>
  <c r="DA125" i="1"/>
  <c r="DA122" i="1"/>
  <c r="CZ121" i="1"/>
  <c r="DA118" i="1"/>
  <c r="CZ117" i="1"/>
  <c r="CZ113" i="1"/>
  <c r="CZ109" i="1"/>
  <c r="CZ105" i="1"/>
  <c r="CP257" i="1"/>
  <c r="CQ256" i="1"/>
  <c r="CP253" i="1"/>
  <c r="CQ252" i="1"/>
  <c r="CP249" i="1"/>
  <c r="CQ248" i="1"/>
  <c r="CP245" i="1"/>
  <c r="CQ244" i="1"/>
  <c r="CP241" i="1"/>
  <c r="CQ240" i="1"/>
  <c r="CP237" i="1"/>
  <c r="CQ236" i="1"/>
  <c r="CP233" i="1"/>
  <c r="CQ232" i="1"/>
  <c r="CP229" i="1"/>
  <c r="CQ228" i="1"/>
  <c r="CP225" i="1"/>
  <c r="CQ224" i="1"/>
  <c r="CP221" i="1"/>
  <c r="CQ220" i="1"/>
  <c r="CP217" i="1"/>
  <c r="CQ216" i="1"/>
  <c r="CP213" i="1"/>
  <c r="CQ212" i="1"/>
  <c r="CP209" i="1"/>
  <c r="CQ208" i="1"/>
  <c r="CP205" i="1"/>
  <c r="CQ204" i="1"/>
  <c r="CP201" i="1"/>
  <c r="CQ200" i="1"/>
  <c r="CP197" i="1"/>
  <c r="CQ196" i="1"/>
  <c r="CP193" i="1"/>
  <c r="CQ192" i="1"/>
  <c r="CP189" i="1"/>
  <c r="CQ188" i="1"/>
  <c r="CP185" i="1"/>
  <c r="CQ184" i="1"/>
  <c r="CP181" i="1"/>
  <c r="CQ180" i="1"/>
  <c r="CP177" i="1"/>
  <c r="CQ176" i="1"/>
  <c r="CP173" i="1"/>
  <c r="CQ172" i="1"/>
  <c r="CP169" i="1"/>
  <c r="CQ168" i="1"/>
  <c r="CP165" i="1"/>
  <c r="CZ247" i="1"/>
  <c r="CZ231" i="1"/>
  <c r="CZ215" i="1"/>
  <c r="CZ199" i="1"/>
  <c r="CZ183" i="1"/>
  <c r="CP271" i="1"/>
  <c r="CQ268" i="1"/>
  <c r="CP267" i="1"/>
  <c r="CQ264" i="1"/>
  <c r="CP263" i="1"/>
  <c r="CQ260" i="1"/>
  <c r="CP259" i="1"/>
  <c r="CP258" i="1"/>
  <c r="CQ257" i="1"/>
  <c r="CP256" i="1"/>
  <c r="CP255" i="1"/>
  <c r="CP254" i="1"/>
  <c r="CQ253" i="1"/>
  <c r="CP252" i="1"/>
  <c r="CP251" i="1"/>
  <c r="CP250" i="1"/>
  <c r="CQ249" i="1"/>
  <c r="CP248" i="1"/>
  <c r="CP247" i="1"/>
  <c r="CP246" i="1"/>
  <c r="CQ245" i="1"/>
  <c r="CP244" i="1"/>
  <c r="CP243" i="1"/>
  <c r="CP242" i="1"/>
  <c r="CQ241" i="1"/>
  <c r="CP240" i="1"/>
  <c r="CP239" i="1"/>
  <c r="CP238" i="1"/>
  <c r="CQ237" i="1"/>
  <c r="CP236" i="1"/>
  <c r="CP235" i="1"/>
  <c r="CP234" i="1"/>
  <c r="CQ233" i="1"/>
  <c r="CP232" i="1"/>
  <c r="CP231" i="1"/>
  <c r="CP230" i="1"/>
  <c r="CQ229" i="1"/>
  <c r="CP228" i="1"/>
  <c r="CP227" i="1"/>
  <c r="CP226" i="1"/>
  <c r="CQ225" i="1"/>
  <c r="CP224" i="1"/>
  <c r="CP223" i="1"/>
  <c r="CP222" i="1"/>
  <c r="CQ221" i="1"/>
  <c r="CP220" i="1"/>
  <c r="CP219" i="1"/>
  <c r="CP218" i="1"/>
  <c r="CQ217" i="1"/>
  <c r="CP216" i="1"/>
  <c r="CP215" i="1"/>
  <c r="CP214" i="1"/>
  <c r="CQ213" i="1"/>
  <c r="CP212" i="1"/>
  <c r="CP211" i="1"/>
  <c r="CP210" i="1"/>
  <c r="CQ209" i="1"/>
  <c r="CP208" i="1"/>
  <c r="CP207" i="1"/>
  <c r="CP206" i="1"/>
  <c r="CQ205" i="1"/>
  <c r="CP204" i="1"/>
  <c r="CP203" i="1"/>
  <c r="CP202" i="1"/>
  <c r="CQ201" i="1"/>
  <c r="CP200" i="1"/>
  <c r="CP199" i="1"/>
  <c r="CP198" i="1"/>
  <c r="CQ197" i="1"/>
  <c r="CP196" i="1"/>
  <c r="CP195" i="1"/>
  <c r="CP194" i="1"/>
  <c r="CQ193" i="1"/>
  <c r="CP192" i="1"/>
  <c r="CP191" i="1"/>
  <c r="CP190" i="1"/>
  <c r="CQ189" i="1"/>
  <c r="CP188" i="1"/>
  <c r="CP187" i="1"/>
  <c r="CP186" i="1"/>
  <c r="CQ185" i="1"/>
  <c r="CP184" i="1"/>
  <c r="CP183" i="1"/>
  <c r="CP182" i="1"/>
  <c r="CQ181" i="1"/>
  <c r="CP180" i="1"/>
  <c r="CP179" i="1"/>
  <c r="CP178" i="1"/>
  <c r="CQ177" i="1"/>
  <c r="CP176" i="1"/>
  <c r="CP175" i="1"/>
  <c r="CP174" i="1"/>
  <c r="CQ173" i="1"/>
  <c r="CP172" i="1"/>
  <c r="CP171" i="1"/>
  <c r="CP170" i="1"/>
  <c r="CQ169" i="1"/>
  <c r="CP168" i="1"/>
  <c r="CP167" i="1"/>
  <c r="CP166" i="1"/>
  <c r="CQ165" i="1"/>
  <c r="CQ164" i="1"/>
  <c r="CP161" i="1"/>
  <c r="CQ160" i="1"/>
  <c r="CP157" i="1"/>
  <c r="CQ156" i="1"/>
  <c r="CP153" i="1"/>
  <c r="CQ152" i="1"/>
  <c r="CP149" i="1"/>
  <c r="CQ148" i="1"/>
  <c r="CP145" i="1"/>
  <c r="CQ144" i="1"/>
  <c r="CP141" i="1"/>
  <c r="CQ140" i="1"/>
  <c r="CP137" i="1"/>
  <c r="CQ136" i="1"/>
  <c r="CP133" i="1"/>
  <c r="CQ132" i="1"/>
  <c r="CP129" i="1"/>
  <c r="CQ128" i="1"/>
  <c r="CP125" i="1"/>
  <c r="CQ124" i="1"/>
  <c r="CP121" i="1"/>
  <c r="CQ120" i="1"/>
  <c r="CP117" i="1"/>
  <c r="CQ116" i="1"/>
  <c r="CP113" i="1"/>
  <c r="CQ112" i="1"/>
  <c r="CP109" i="1"/>
  <c r="CQ108" i="1"/>
  <c r="CP105" i="1"/>
  <c r="CQ104" i="1"/>
  <c r="CP101" i="1"/>
  <c r="CQ100" i="1"/>
  <c r="CZ259" i="1"/>
  <c r="CZ243" i="1"/>
  <c r="CZ227" i="1"/>
  <c r="CZ211" i="1"/>
  <c r="CZ195" i="1"/>
  <c r="DA121" i="1"/>
  <c r="DA117" i="1"/>
  <c r="DA113" i="1"/>
  <c r="DA109" i="1"/>
  <c r="DA105" i="1"/>
  <c r="DA101" i="1"/>
  <c r="CQ288" i="1"/>
  <c r="CQ284" i="1"/>
  <c r="CQ280" i="1"/>
  <c r="CQ276" i="1"/>
  <c r="CQ272" i="1"/>
  <c r="CP268" i="1"/>
  <c r="CP264" i="1"/>
  <c r="CP260" i="1"/>
  <c r="CP164" i="1"/>
  <c r="CQ163" i="1"/>
  <c r="CP160" i="1"/>
  <c r="CQ159" i="1"/>
  <c r="CP156" i="1"/>
  <c r="CQ155" i="1"/>
  <c r="CP152" i="1"/>
  <c r="CQ151" i="1"/>
  <c r="CP148" i="1"/>
  <c r="CQ147" i="1"/>
  <c r="CP144" i="1"/>
  <c r="CQ143" i="1"/>
  <c r="CP140" i="1"/>
  <c r="CQ139" i="1"/>
  <c r="CP136" i="1"/>
  <c r="CQ135" i="1"/>
  <c r="CP132" i="1"/>
  <c r="CQ131" i="1"/>
  <c r="CP128" i="1"/>
  <c r="CQ127" i="1"/>
  <c r="CP124" i="1"/>
  <c r="CQ123" i="1"/>
  <c r="CP120" i="1"/>
  <c r="CQ119" i="1"/>
  <c r="CP116" i="1"/>
  <c r="CQ115" i="1"/>
  <c r="CP112" i="1"/>
  <c r="CQ111" i="1"/>
  <c r="CP108" i="1"/>
  <c r="CQ107" i="1"/>
  <c r="CP104" i="1"/>
  <c r="CQ103" i="1"/>
  <c r="CP100" i="1"/>
  <c r="CQ255" i="1"/>
  <c r="CQ254" i="1"/>
  <c r="CZ255" i="1"/>
  <c r="CZ239" i="1"/>
  <c r="CZ223" i="1"/>
  <c r="CZ207" i="1"/>
  <c r="CZ191" i="1"/>
  <c r="CP269" i="1"/>
  <c r="CP265" i="1"/>
  <c r="CP261" i="1"/>
  <c r="CP163" i="1"/>
  <c r="CQ162" i="1"/>
  <c r="CP159" i="1"/>
  <c r="CQ158" i="1"/>
  <c r="CP155" i="1"/>
  <c r="CQ154" i="1"/>
  <c r="CP151" i="1"/>
  <c r="CQ150" i="1"/>
  <c r="CP147" i="1"/>
  <c r="CQ146" i="1"/>
  <c r="CP143" i="1"/>
  <c r="CQ142" i="1"/>
  <c r="CP139" i="1"/>
  <c r="CQ138" i="1"/>
  <c r="CP135" i="1"/>
  <c r="CQ134" i="1"/>
  <c r="CP131" i="1"/>
  <c r="CQ130" i="1"/>
  <c r="CP127" i="1"/>
  <c r="CQ126" i="1"/>
  <c r="CP123" i="1"/>
  <c r="CQ122" i="1"/>
  <c r="CP119" i="1"/>
  <c r="CQ118" i="1"/>
  <c r="CP115" i="1"/>
  <c r="CQ114" i="1"/>
  <c r="CP111" i="1"/>
  <c r="CQ110" i="1"/>
  <c r="CP107" i="1"/>
  <c r="CQ106" i="1"/>
  <c r="CP103" i="1"/>
  <c r="CQ102" i="1"/>
  <c r="CZ95" i="1"/>
  <c r="CZ251" i="1"/>
  <c r="CZ235" i="1"/>
  <c r="CZ219" i="1"/>
  <c r="CZ203" i="1"/>
  <c r="CZ187" i="1"/>
  <c r="DA124" i="1"/>
  <c r="CZ122" i="1"/>
  <c r="DA120" i="1"/>
  <c r="CZ118" i="1"/>
  <c r="DA116" i="1"/>
  <c r="CZ114" i="1"/>
  <c r="DA112" i="1"/>
  <c r="CZ110" i="1"/>
  <c r="DA108" i="1"/>
  <c r="CZ106" i="1"/>
  <c r="DA104" i="1"/>
  <c r="DA100" i="1"/>
  <c r="CQ287" i="1"/>
  <c r="CQ283" i="1"/>
  <c r="CQ279" i="1"/>
  <c r="CQ275" i="1"/>
  <c r="CQ271" i="1"/>
  <c r="CQ270" i="1"/>
  <c r="CQ267" i="1"/>
  <c r="CQ266" i="1"/>
  <c r="CQ263" i="1"/>
  <c r="CQ262" i="1"/>
  <c r="CQ259" i="1"/>
  <c r="CQ258" i="1"/>
  <c r="CQ251" i="1"/>
  <c r="CQ247" i="1"/>
  <c r="CQ243" i="1"/>
  <c r="CQ239" i="1"/>
  <c r="CQ235" i="1"/>
  <c r="CQ231" i="1"/>
  <c r="CQ227" i="1"/>
  <c r="CQ223" i="1"/>
  <c r="CQ219" i="1"/>
  <c r="CQ215" i="1"/>
  <c r="CQ211" i="1"/>
  <c r="CQ207" i="1"/>
  <c r="CQ203" i="1"/>
  <c r="CQ199" i="1"/>
  <c r="CQ195" i="1"/>
  <c r="CQ191" i="1"/>
  <c r="CQ187" i="1"/>
  <c r="CQ183" i="1"/>
  <c r="CQ179" i="1"/>
  <c r="CQ175" i="1"/>
  <c r="CQ171" i="1"/>
  <c r="CQ167" i="1"/>
  <c r="CQ161" i="1"/>
  <c r="CQ157" i="1"/>
  <c r="CQ153" i="1"/>
  <c r="CQ149" i="1"/>
  <c r="CQ145" i="1"/>
  <c r="CQ141" i="1"/>
  <c r="CQ137" i="1"/>
  <c r="CQ133" i="1"/>
  <c r="CQ129" i="1"/>
  <c r="CQ125" i="1"/>
  <c r="CQ121" i="1"/>
  <c r="CQ117" i="1"/>
  <c r="CQ113" i="1"/>
  <c r="CQ109" i="1"/>
  <c r="CQ105" i="1"/>
  <c r="CQ101" i="1"/>
  <c r="CQ250" i="1"/>
  <c r="CQ246" i="1"/>
  <c r="CQ242" i="1"/>
  <c r="CQ238" i="1"/>
  <c r="CQ234" i="1"/>
  <c r="CQ230" i="1"/>
  <c r="CQ226" i="1"/>
  <c r="CQ222" i="1"/>
  <c r="CQ218" i="1"/>
  <c r="CQ214" i="1"/>
  <c r="CQ210" i="1"/>
  <c r="CQ206" i="1"/>
  <c r="CQ202" i="1"/>
  <c r="CQ198" i="1"/>
  <c r="CQ194" i="1"/>
  <c r="CQ190" i="1"/>
  <c r="CQ186" i="1"/>
  <c r="CQ182" i="1"/>
  <c r="CQ178" i="1"/>
  <c r="CQ174" i="1"/>
  <c r="CQ170" i="1"/>
  <c r="CQ166" i="1"/>
  <c r="CP162" i="1"/>
  <c r="CP158" i="1"/>
  <c r="CP154" i="1"/>
  <c r="CP150" i="1"/>
  <c r="CP146" i="1"/>
  <c r="CP142" i="1"/>
  <c r="CP138" i="1"/>
  <c r="CP134" i="1"/>
  <c r="CP130" i="1"/>
  <c r="CP126" i="1"/>
  <c r="CP122" i="1"/>
  <c r="CP118" i="1"/>
  <c r="CP114" i="1"/>
  <c r="CP110" i="1"/>
  <c r="CP106" i="1"/>
  <c r="CP102" i="1"/>
  <c r="B6" i="1"/>
  <c r="I6" i="1" s="1"/>
  <c r="AA7" i="1" s="1"/>
  <c r="B7" i="1"/>
  <c r="I7" i="1" s="1"/>
  <c r="A8" i="1"/>
  <c r="AP3" i="1"/>
  <c r="AQ3" i="1" s="1"/>
  <c r="AT3" i="1" s="1"/>
  <c r="BF5" i="1"/>
  <c r="N4" i="1"/>
  <c r="BJ6" i="1"/>
  <c r="N5" i="1"/>
  <c r="BK4" i="1"/>
  <c r="N3" i="1"/>
  <c r="BW3" i="1"/>
  <c r="BX3" i="1" s="1"/>
  <c r="CA3" i="1" s="1"/>
  <c r="AH3" i="1"/>
  <c r="AI3" i="1" s="1"/>
  <c r="BO3" i="1"/>
  <c r="BP3" i="1" s="1"/>
  <c r="H5" i="1"/>
  <c r="H3" i="1"/>
  <c r="O36" i="1"/>
  <c r="O8" i="1"/>
  <c r="O42" i="1"/>
  <c r="O76" i="1"/>
  <c r="O35" i="1"/>
  <c r="O12" i="1"/>
  <c r="O81" i="1"/>
  <c r="O15" i="1"/>
  <c r="O51" i="1"/>
  <c r="O82" i="1"/>
  <c r="O73" i="1"/>
  <c r="O75" i="1"/>
  <c r="O49" i="1"/>
  <c r="O17" i="1"/>
  <c r="O54" i="1"/>
  <c r="O88" i="1"/>
  <c r="O69" i="1"/>
  <c r="O55" i="1"/>
  <c r="O94" i="1"/>
  <c r="O21" i="1"/>
  <c r="O63" i="1"/>
  <c r="O99" i="1"/>
  <c r="O33" i="1"/>
  <c r="O18" i="1"/>
  <c r="O60" i="1"/>
  <c r="O23" i="1"/>
  <c r="O64" i="1"/>
  <c r="O93" i="1"/>
  <c r="O20" i="1"/>
  <c r="O30" i="1"/>
  <c r="O67" i="1"/>
  <c r="P80" i="1"/>
  <c r="P77" i="1"/>
  <c r="P74" i="1"/>
  <c r="P71" i="1"/>
  <c r="O101" i="1"/>
  <c r="O98" i="1"/>
  <c r="O95" i="1"/>
  <c r="O92" i="1"/>
  <c r="O89" i="1"/>
  <c r="O86" i="1"/>
  <c r="O83" i="1"/>
  <c r="O80" i="1"/>
  <c r="O77" i="1"/>
  <c r="O74" i="1"/>
  <c r="O71" i="1"/>
  <c r="O68" i="1"/>
  <c r="O65" i="1"/>
  <c r="O62" i="1"/>
  <c r="O59" i="1"/>
  <c r="O56" i="1"/>
  <c r="O53" i="1"/>
  <c r="O50" i="1"/>
  <c r="O47" i="1"/>
  <c r="O44" i="1"/>
  <c r="O41" i="1"/>
  <c r="P19" i="1"/>
  <c r="O6" i="1"/>
  <c r="O102" i="1"/>
  <c r="O97" i="1"/>
  <c r="O84" i="1"/>
  <c r="O79" i="1"/>
  <c r="O66" i="1"/>
  <c r="O61" i="1"/>
  <c r="O48" i="1"/>
  <c r="O43" i="1"/>
  <c r="O37" i="1"/>
  <c r="O34" i="1"/>
  <c r="O31" i="1"/>
  <c r="O28" i="1"/>
  <c r="O25" i="1"/>
  <c r="O22" i="1"/>
  <c r="O19" i="1"/>
  <c r="O16" i="1"/>
  <c r="O13" i="1"/>
  <c r="O10" i="1"/>
  <c r="O7" i="1"/>
  <c r="P32" i="1"/>
  <c r="O5" i="1"/>
  <c r="O91" i="1"/>
  <c r="O85" i="1"/>
  <c r="O78" i="1"/>
  <c r="O72" i="1"/>
  <c r="O40" i="1"/>
  <c r="O14" i="1"/>
  <c r="O9" i="1"/>
  <c r="O52" i="1"/>
  <c r="O45" i="1"/>
  <c r="O11" i="1"/>
  <c r="O32" i="1"/>
  <c r="O27" i="1"/>
  <c r="P11" i="1"/>
  <c r="O96" i="1"/>
  <c r="O90" i="1"/>
  <c r="O58" i="1"/>
  <c r="O46" i="1"/>
  <c r="O29" i="1"/>
  <c r="O24" i="1"/>
  <c r="O26" i="1"/>
  <c r="O38" i="1"/>
  <c r="O39" i="1"/>
  <c r="O57" i="1"/>
  <c r="O70" i="1"/>
  <c r="O87" i="1"/>
  <c r="O100" i="1"/>
  <c r="O3" i="1"/>
  <c r="O4" i="1"/>
  <c r="R168" i="1" l="1"/>
  <c r="R131" i="1"/>
  <c r="R171" i="1"/>
  <c r="R267" i="1"/>
  <c r="R223" i="1"/>
  <c r="R140" i="1"/>
  <c r="R199" i="1"/>
  <c r="R279" i="1"/>
  <c r="R176" i="1"/>
  <c r="R119" i="1"/>
  <c r="R159" i="1"/>
  <c r="R259" i="1"/>
  <c r="R142" i="1"/>
  <c r="R174" i="1"/>
  <c r="R206" i="1"/>
  <c r="R238" i="1"/>
  <c r="R270" i="1"/>
  <c r="R126" i="1"/>
  <c r="R133" i="1"/>
  <c r="R165" i="1"/>
  <c r="R197" i="1"/>
  <c r="R229" i="1"/>
  <c r="R261" i="1"/>
  <c r="R180" i="1"/>
  <c r="R212" i="1"/>
  <c r="R244" i="1"/>
  <c r="R276" i="1"/>
  <c r="R255" i="1"/>
  <c r="R139" i="1"/>
  <c r="R203" i="1"/>
  <c r="R283" i="1"/>
  <c r="R271" i="1"/>
  <c r="R156" i="1"/>
  <c r="R215" i="1"/>
  <c r="R104" i="1"/>
  <c r="R287" i="1"/>
  <c r="R127" i="1"/>
  <c r="R167" i="1"/>
  <c r="R275" i="1"/>
  <c r="R146" i="1"/>
  <c r="R178" i="1"/>
  <c r="R210" i="1"/>
  <c r="R242" i="1"/>
  <c r="R274" i="1"/>
  <c r="R105" i="1"/>
  <c r="R137" i="1"/>
  <c r="R169" i="1"/>
  <c r="R201" i="1"/>
  <c r="R233" i="1"/>
  <c r="R265" i="1"/>
  <c r="R184" i="1"/>
  <c r="R216" i="1"/>
  <c r="R248" i="1"/>
  <c r="DA69" i="1"/>
  <c r="DA77" i="1"/>
  <c r="DA85" i="1"/>
  <c r="DA93" i="1"/>
  <c r="DA39" i="1"/>
  <c r="DA43" i="1"/>
  <c r="DA47" i="1"/>
  <c r="DA51" i="1"/>
  <c r="DA55" i="1"/>
  <c r="DA59" i="1"/>
  <c r="DA63" i="1"/>
  <c r="CQ66" i="1"/>
  <c r="CQ70" i="1"/>
  <c r="CQ74" i="1"/>
  <c r="CQ78" i="1"/>
  <c r="CQ82" i="1"/>
  <c r="CQ86" i="1"/>
  <c r="CQ90" i="1"/>
  <c r="CQ94" i="1"/>
  <c r="CQ98" i="1"/>
  <c r="DA60" i="1"/>
  <c r="DA64" i="1"/>
  <c r="DA68" i="1"/>
  <c r="DA72" i="1"/>
  <c r="DA76" i="1"/>
  <c r="DA80" i="1"/>
  <c r="DA84" i="1"/>
  <c r="DA88" i="1"/>
  <c r="DA92" i="1"/>
  <c r="S232" i="1"/>
  <c r="R128" i="1"/>
  <c r="R115" i="1"/>
  <c r="R147" i="1"/>
  <c r="R187" i="1"/>
  <c r="R251" i="1"/>
  <c r="R191" i="1"/>
  <c r="R108" i="1"/>
  <c r="R148" i="1"/>
  <c r="R183" i="1"/>
  <c r="R247" i="1"/>
  <c r="R136" i="1"/>
  <c r="R239" i="1"/>
  <c r="R111" i="1"/>
  <c r="R143" i="1"/>
  <c r="R175" i="1"/>
  <c r="R227" i="1"/>
  <c r="R106" i="1"/>
  <c r="R134" i="1"/>
  <c r="R150" i="1"/>
  <c r="R166" i="1"/>
  <c r="R182" i="1"/>
  <c r="R198" i="1"/>
  <c r="R214" i="1"/>
  <c r="R230" i="1"/>
  <c r="R246" i="1"/>
  <c r="R262" i="1"/>
  <c r="R278" i="1"/>
  <c r="R114" i="1"/>
  <c r="R109" i="1"/>
  <c r="R125" i="1"/>
  <c r="R141" i="1"/>
  <c r="R157" i="1"/>
  <c r="R173" i="1"/>
  <c r="R189" i="1"/>
  <c r="R205" i="1"/>
  <c r="R221" i="1"/>
  <c r="R237" i="1"/>
  <c r="R253" i="1"/>
  <c r="R269" i="1"/>
  <c r="R285" i="1"/>
  <c r="R188" i="1"/>
  <c r="R204" i="1"/>
  <c r="R220" i="1"/>
  <c r="R236" i="1"/>
  <c r="R252" i="1"/>
  <c r="R268" i="1"/>
  <c r="R284" i="1"/>
  <c r="CR86" i="1"/>
  <c r="CR84" i="1"/>
  <c r="CR70" i="1"/>
  <c r="CR68" i="1"/>
  <c r="DB93" i="1"/>
  <c r="DB71" i="1"/>
  <c r="CR59" i="1"/>
  <c r="CR47" i="1"/>
  <c r="CR45" i="1"/>
  <c r="DB78" i="1"/>
  <c r="DB30" i="1"/>
  <c r="DB16" i="1"/>
  <c r="DB14" i="1"/>
  <c r="DB282" i="1"/>
  <c r="CR35" i="1"/>
  <c r="DB33" i="1"/>
  <c r="CR27" i="1"/>
  <c r="DB25" i="1"/>
  <c r="CR19" i="1"/>
  <c r="DB17" i="1"/>
  <c r="CR11" i="1"/>
  <c r="DB9" i="1"/>
  <c r="CR91" i="1"/>
  <c r="CR89" i="1"/>
  <c r="CR75" i="1"/>
  <c r="CR73" i="1"/>
  <c r="DB55" i="1"/>
  <c r="DB53" i="1"/>
  <c r="DB271" i="1"/>
  <c r="DB243" i="1"/>
  <c r="DB239" i="1"/>
  <c r="DB207" i="1"/>
  <c r="DB56" i="1"/>
  <c r="CR56" i="1"/>
  <c r="CR48" i="1"/>
  <c r="DB40" i="1"/>
  <c r="CR40" i="1"/>
  <c r="CR38" i="1"/>
  <c r="CR36" i="1"/>
  <c r="CR22" i="1"/>
  <c r="CR20" i="1"/>
  <c r="DB175" i="1"/>
  <c r="DB68" i="1"/>
  <c r="CR7" i="1"/>
  <c r="DB254" i="1"/>
  <c r="DB226" i="1"/>
  <c r="DB222" i="1"/>
  <c r="DB190" i="1"/>
  <c r="DB174" i="1"/>
  <c r="DB166" i="1"/>
  <c r="DB146" i="1"/>
  <c r="DB130" i="1"/>
  <c r="DB126" i="1"/>
  <c r="DB5" i="1"/>
  <c r="DB288" i="1"/>
  <c r="DB285" i="1"/>
  <c r="DB276" i="1"/>
  <c r="DB268" i="1"/>
  <c r="DB264" i="1"/>
  <c r="DB253" i="1"/>
  <c r="DB245" i="1"/>
  <c r="DB244" i="1"/>
  <c r="DB233" i="1"/>
  <c r="DB228" i="1"/>
  <c r="DB225" i="1"/>
  <c r="DB217" i="1"/>
  <c r="DB212" i="1"/>
  <c r="DB209" i="1"/>
  <c r="DB201" i="1"/>
  <c r="DB196" i="1"/>
  <c r="DB193" i="1"/>
  <c r="DB185" i="1"/>
  <c r="DB177" i="1"/>
  <c r="DB173" i="1"/>
  <c r="DB157" i="1"/>
  <c r="DB76" i="1"/>
  <c r="DB63" i="1"/>
  <c r="DB172" i="1"/>
  <c r="DB168" i="1"/>
  <c r="DB164" i="1"/>
  <c r="DB152" i="1"/>
  <c r="DB151" i="1"/>
  <c r="DB110" i="1"/>
  <c r="DB92" i="1"/>
  <c r="DB145" i="1"/>
  <c r="DB141" i="1"/>
  <c r="DB129" i="1"/>
  <c r="DB125" i="1"/>
  <c r="DB121" i="1"/>
  <c r="DB109" i="1"/>
  <c r="DB105" i="1"/>
  <c r="CR288" i="1"/>
  <c r="CR284" i="1"/>
  <c r="CR280" i="1"/>
  <c r="CR272" i="1"/>
  <c r="CR268" i="1"/>
  <c r="CR264" i="1"/>
  <c r="DB59" i="1"/>
  <c r="DB148" i="1"/>
  <c r="DB144" i="1"/>
  <c r="DB132" i="1"/>
  <c r="DB128" i="1"/>
  <c r="DB120" i="1"/>
  <c r="DB115" i="1"/>
  <c r="DB111" i="1"/>
  <c r="DB108" i="1"/>
  <c r="DB103" i="1"/>
  <c r="DB147" i="1"/>
  <c r="DB143" i="1"/>
  <c r="DB131" i="1"/>
  <c r="DB127" i="1"/>
  <c r="CR287" i="1"/>
  <c r="CR283" i="1"/>
  <c r="CR279" i="1"/>
  <c r="CR271" i="1"/>
  <c r="CR267" i="1"/>
  <c r="CR263" i="1"/>
  <c r="CR255" i="1"/>
  <c r="CR251" i="1"/>
  <c r="CR247" i="1"/>
  <c r="CR239" i="1"/>
  <c r="CR235" i="1"/>
  <c r="CR231" i="1"/>
  <c r="CR223" i="1"/>
  <c r="CR219" i="1"/>
  <c r="CR215" i="1"/>
  <c r="CR207" i="1"/>
  <c r="CR203" i="1"/>
  <c r="CR199" i="1"/>
  <c r="CR191" i="1"/>
  <c r="CR187" i="1"/>
  <c r="CR183" i="1"/>
  <c r="CR175" i="1"/>
  <c r="CR171" i="1"/>
  <c r="CR167" i="1"/>
  <c r="CR159" i="1"/>
  <c r="CR155" i="1"/>
  <c r="CR151" i="1"/>
  <c r="CR143" i="1"/>
  <c r="CR139" i="1"/>
  <c r="CR135" i="1"/>
  <c r="CR127" i="1"/>
  <c r="CR123" i="1"/>
  <c r="CR119" i="1"/>
  <c r="CR111" i="1"/>
  <c r="CR107" i="1"/>
  <c r="CR103" i="1"/>
  <c r="DB119" i="1"/>
  <c r="CR290" i="1"/>
  <c r="CR286" i="1"/>
  <c r="CR278" i="1"/>
  <c r="CR274" i="1"/>
  <c r="CR269" i="1"/>
  <c r="CR261" i="1"/>
  <c r="CR162" i="1"/>
  <c r="CR158" i="1"/>
  <c r="CR150" i="1"/>
  <c r="CR146" i="1"/>
  <c r="CR142" i="1"/>
  <c r="CR134" i="1"/>
  <c r="CR130" i="1"/>
  <c r="CR126" i="1"/>
  <c r="CR118" i="1"/>
  <c r="CR114" i="1"/>
  <c r="CR110" i="1"/>
  <c r="CR102" i="1"/>
  <c r="CR256" i="1"/>
  <c r="CR270" i="1"/>
  <c r="CR262" i="1"/>
  <c r="CR258" i="1"/>
  <c r="CR254" i="1"/>
  <c r="CR246" i="1"/>
  <c r="CR242" i="1"/>
  <c r="CR238" i="1"/>
  <c r="CR230" i="1"/>
  <c r="CR226" i="1"/>
  <c r="CR222" i="1"/>
  <c r="CR214" i="1"/>
  <c r="CR210" i="1"/>
  <c r="CR206" i="1"/>
  <c r="CR198" i="1"/>
  <c r="CR194" i="1"/>
  <c r="CR190" i="1"/>
  <c r="CR182" i="1"/>
  <c r="CR178" i="1"/>
  <c r="CR174" i="1"/>
  <c r="CR166" i="1"/>
  <c r="CR161" i="1"/>
  <c r="CR157" i="1"/>
  <c r="CR149" i="1"/>
  <c r="CR145" i="1"/>
  <c r="CR141" i="1"/>
  <c r="CR133" i="1"/>
  <c r="CR129" i="1"/>
  <c r="CR125" i="1"/>
  <c r="CR117" i="1"/>
  <c r="CR113" i="1"/>
  <c r="CR109" i="1"/>
  <c r="CR101" i="1"/>
  <c r="DB102" i="1"/>
  <c r="CR289" i="1"/>
  <c r="CR281" i="1"/>
  <c r="CR277" i="1"/>
  <c r="CR273" i="1"/>
  <c r="CR253" i="1"/>
  <c r="CR249" i="1"/>
  <c r="CR245" i="1"/>
  <c r="CR237" i="1"/>
  <c r="CR233" i="1"/>
  <c r="CR229" i="1"/>
  <c r="CR221" i="1"/>
  <c r="CR217" i="1"/>
  <c r="CR213" i="1"/>
  <c r="CR205" i="1"/>
  <c r="CR201" i="1"/>
  <c r="CR197" i="1"/>
  <c r="CR189" i="1"/>
  <c r="CR185" i="1"/>
  <c r="CR181" i="1"/>
  <c r="CR173" i="1"/>
  <c r="CR169" i="1"/>
  <c r="CR165" i="1"/>
  <c r="CR248" i="1"/>
  <c r="CR244" i="1"/>
  <c r="CR240" i="1"/>
  <c r="CR232" i="1"/>
  <c r="CR228" i="1"/>
  <c r="CR224" i="1"/>
  <c r="CR216" i="1"/>
  <c r="CR212" i="1"/>
  <c r="CR208" i="1"/>
  <c r="CR200" i="1"/>
  <c r="CR196" i="1"/>
  <c r="CR192" i="1"/>
  <c r="CR184" i="1"/>
  <c r="CR180" i="1"/>
  <c r="CR176" i="1"/>
  <c r="CR168" i="1"/>
  <c r="CR164" i="1"/>
  <c r="CR160" i="1"/>
  <c r="CR152" i="1"/>
  <c r="CR148" i="1"/>
  <c r="CR144" i="1"/>
  <c r="CR136" i="1"/>
  <c r="CR132" i="1"/>
  <c r="CR128" i="1"/>
  <c r="CR120" i="1"/>
  <c r="CR116" i="1"/>
  <c r="CR112" i="1"/>
  <c r="CR104" i="1"/>
  <c r="CR100" i="1"/>
  <c r="R179" i="1"/>
  <c r="R243" i="1"/>
  <c r="R110" i="1"/>
  <c r="R138" i="1"/>
  <c r="R154" i="1"/>
  <c r="R170" i="1"/>
  <c r="R186" i="1"/>
  <c r="R202" i="1"/>
  <c r="R218" i="1"/>
  <c r="R234" i="1"/>
  <c r="R250" i="1"/>
  <c r="R266" i="1"/>
  <c r="R282" i="1"/>
  <c r="R122" i="1"/>
  <c r="R113" i="1"/>
  <c r="R129" i="1"/>
  <c r="R145" i="1"/>
  <c r="R161" i="1"/>
  <c r="R177" i="1"/>
  <c r="R193" i="1"/>
  <c r="R209" i="1"/>
  <c r="R225" i="1"/>
  <c r="R241" i="1"/>
  <c r="R257" i="1"/>
  <c r="R273" i="1"/>
  <c r="R289" i="1"/>
  <c r="R192" i="1"/>
  <c r="R208" i="1"/>
  <c r="R224" i="1"/>
  <c r="R240" i="1"/>
  <c r="R256" i="1"/>
  <c r="R272" i="1"/>
  <c r="R288" i="1"/>
  <c r="H6" i="1"/>
  <c r="N6" i="1"/>
  <c r="N7" i="1"/>
  <c r="H7" i="1"/>
  <c r="AU3" i="1"/>
  <c r="AR3" i="1"/>
  <c r="AS3" i="1"/>
  <c r="BY3" i="1"/>
  <c r="CC3" i="1" s="1"/>
  <c r="CG3" i="1" s="1"/>
  <c r="CI3" i="1" s="1"/>
  <c r="CK3" i="1" s="1"/>
  <c r="CL3" i="1" s="1"/>
  <c r="M3" i="1" s="1"/>
  <c r="A9" i="1"/>
  <c r="B8" i="1"/>
  <c r="I8" i="1" s="1"/>
  <c r="BZ3" i="1"/>
  <c r="CB3" i="1"/>
  <c r="BH5" i="1"/>
  <c r="H4" i="1"/>
  <c r="Y5" i="1"/>
  <c r="BK7" i="1"/>
  <c r="AD8" i="1"/>
  <c r="AA8" i="1"/>
  <c r="BJ8" i="1"/>
  <c r="Z8" i="1"/>
  <c r="AB7" i="1"/>
  <c r="AC5" i="1"/>
  <c r="AD5" i="1"/>
  <c r="BK5" i="1"/>
  <c r="AA5" i="1"/>
  <c r="BJ5" i="1"/>
  <c r="Z5" i="1"/>
  <c r="BI5" i="1"/>
  <c r="BL5" i="1" s="1"/>
  <c r="BQ5" i="1" s="1"/>
  <c r="BT5" i="1" s="1"/>
  <c r="AC7" i="1"/>
  <c r="BF7" i="1"/>
  <c r="AB5" i="1"/>
  <c r="BG5" i="1"/>
  <c r="BG7" i="1"/>
  <c r="BH7" i="1"/>
  <c r="Y7" i="1"/>
  <c r="BI7" i="1"/>
  <c r="BG8" i="1"/>
  <c r="Z7" i="1"/>
  <c r="BH8" i="1"/>
  <c r="BJ7" i="1"/>
  <c r="BF8" i="1"/>
  <c r="AD7" i="1"/>
  <c r="AG7" i="1" s="1"/>
  <c r="AL7" i="1" s="1"/>
  <c r="AO7" i="1" s="1"/>
  <c r="BK8" i="1"/>
  <c r="Y8" i="1"/>
  <c r="BI8" i="1"/>
  <c r="Z4" i="1"/>
  <c r="AC6" i="1"/>
  <c r="AB8" i="1"/>
  <c r="AA4" i="1"/>
  <c r="AC8" i="1"/>
  <c r="Y4" i="1"/>
  <c r="BG6" i="1"/>
  <c r="BM6" i="1" s="1"/>
  <c r="BR6" i="1" s="1"/>
  <c r="BU6" i="1" s="1"/>
  <c r="BH6" i="1"/>
  <c r="Z6" i="1"/>
  <c r="Y6" i="1"/>
  <c r="BK6" i="1"/>
  <c r="AA6" i="1"/>
  <c r="AD4" i="1"/>
  <c r="AB6" i="1"/>
  <c r="BH4" i="1"/>
  <c r="BN4" i="1" s="1"/>
  <c r="BS4" i="1" s="1"/>
  <c r="BV4" i="1" s="1"/>
  <c r="AC4" i="1"/>
  <c r="BG4" i="1"/>
  <c r="BF4" i="1"/>
  <c r="AB4" i="1"/>
  <c r="BI4" i="1"/>
  <c r="BJ4" i="1"/>
  <c r="BI6" i="1"/>
  <c r="BF6" i="1"/>
  <c r="AD6" i="1"/>
  <c r="AV3" i="1"/>
  <c r="P78" i="1"/>
  <c r="P57" i="1"/>
  <c r="P85" i="1"/>
  <c r="P48" i="1"/>
  <c r="P37" i="1"/>
  <c r="P43" i="1"/>
  <c r="P50" i="1"/>
  <c r="P26" i="1"/>
  <c r="P91" i="1"/>
  <c r="P61" i="1"/>
  <c r="P66" i="1"/>
  <c r="P68" i="1"/>
  <c r="P39" i="1"/>
  <c r="P75" i="1"/>
  <c r="P40" i="1"/>
  <c r="P31" i="1"/>
  <c r="P62" i="1"/>
  <c r="P38" i="1"/>
  <c r="P12" i="1"/>
  <c r="P72" i="1"/>
  <c r="P34" i="1"/>
  <c r="P65" i="1"/>
  <c r="P3" i="1"/>
  <c r="P24" i="1"/>
  <c r="P29" i="1"/>
  <c r="P7" i="1"/>
  <c r="P79" i="1"/>
  <c r="P83" i="1"/>
  <c r="P45" i="1"/>
  <c r="P96" i="1"/>
  <c r="P9" i="1"/>
  <c r="P10" i="1"/>
  <c r="P84" i="1"/>
  <c r="P41" i="1"/>
  <c r="P86" i="1"/>
  <c r="P87" i="1"/>
  <c r="P52" i="1"/>
  <c r="P14" i="1"/>
  <c r="P13" i="1"/>
  <c r="P44" i="1"/>
  <c r="P98" i="1"/>
  <c r="P70" i="1"/>
  <c r="P27" i="1"/>
  <c r="P16" i="1"/>
  <c r="P47" i="1"/>
  <c r="P101" i="1"/>
  <c r="P88" i="1"/>
  <c r="P22" i="1"/>
  <c r="P97" i="1"/>
  <c r="P53" i="1"/>
  <c r="P89" i="1"/>
  <c r="Q40" i="1"/>
  <c r="Q52" i="1"/>
  <c r="Q83" i="1"/>
  <c r="Q34" i="1"/>
  <c r="Q65" i="1"/>
  <c r="Q59" i="1"/>
  <c r="Q102" i="1"/>
  <c r="P93" i="1"/>
  <c r="P76" i="1"/>
  <c r="P94" i="1"/>
  <c r="P81" i="1"/>
  <c r="P17" i="1"/>
  <c r="Q12" i="1"/>
  <c r="Q49" i="1"/>
  <c r="Q28" i="1"/>
  <c r="Q27" i="1"/>
  <c r="Q15" i="1"/>
  <c r="P63" i="1"/>
  <c r="P49" i="1"/>
  <c r="P15" i="1"/>
  <c r="P67" i="1"/>
  <c r="P54" i="1"/>
  <c r="P30" i="1"/>
  <c r="P18" i="1"/>
  <c r="P82" i="1"/>
  <c r="Q73" i="1"/>
  <c r="Q42" i="1"/>
  <c r="P21" i="1"/>
  <c r="Q9" i="1"/>
  <c r="P73" i="1"/>
  <c r="P51" i="1"/>
  <c r="P42" i="1"/>
  <c r="Q5" i="1"/>
  <c r="P5" i="1"/>
  <c r="P8" i="1"/>
  <c r="P99" i="1"/>
  <c r="Q72" i="1"/>
  <c r="Q60" i="1"/>
  <c r="P69" i="1"/>
  <c r="Q56" i="1"/>
  <c r="P36" i="1"/>
  <c r="Q78" i="1"/>
  <c r="Q82" i="1"/>
  <c r="P60" i="1"/>
  <c r="Q32" i="1"/>
  <c r="P55" i="1"/>
  <c r="P35" i="1"/>
  <c r="P6" i="1"/>
  <c r="P64" i="1"/>
  <c r="P20" i="1"/>
  <c r="Q6" i="1"/>
  <c r="P4" i="1"/>
  <c r="Q33" i="1"/>
  <c r="Q41" i="1"/>
  <c r="P33" i="1"/>
  <c r="P23" i="1"/>
  <c r="P46" i="1"/>
  <c r="P58" i="1"/>
  <c r="P25" i="1"/>
  <c r="P102" i="1"/>
  <c r="P56" i="1"/>
  <c r="P92" i="1"/>
  <c r="P100" i="1"/>
  <c r="P90" i="1"/>
  <c r="P28" i="1"/>
  <c r="P59" i="1"/>
  <c r="P95" i="1"/>
  <c r="S285" i="1" l="1"/>
  <c r="S281" i="1"/>
  <c r="S217" i="1"/>
  <c r="S270" i="1"/>
  <c r="S206" i="1"/>
  <c r="S142" i="1"/>
  <c r="S279" i="1"/>
  <c r="S215" i="1"/>
  <c r="S151" i="1"/>
  <c r="S172" i="1"/>
  <c r="S220" i="1"/>
  <c r="S173" i="1"/>
  <c r="S152" i="1"/>
  <c r="S265" i="1"/>
  <c r="S201" i="1"/>
  <c r="S254" i="1"/>
  <c r="S190" i="1"/>
  <c r="S126" i="1"/>
  <c r="S263" i="1"/>
  <c r="S199" i="1"/>
  <c r="S135" i="1"/>
  <c r="S140" i="1"/>
  <c r="S161" i="1"/>
  <c r="S133" i="1"/>
  <c r="S120" i="1"/>
  <c r="S185" i="1"/>
  <c r="S174" i="1"/>
  <c r="S247" i="1"/>
  <c r="S111" i="1"/>
  <c r="S129" i="1"/>
  <c r="S244" i="1"/>
  <c r="S249" i="1"/>
  <c r="S238" i="1"/>
  <c r="S110" i="1"/>
  <c r="S183" i="1"/>
  <c r="S108" i="1"/>
  <c r="S256" i="1"/>
  <c r="S233" i="1"/>
  <c r="S222" i="1"/>
  <c r="S107" i="1"/>
  <c r="S167" i="1"/>
  <c r="S284" i="1"/>
  <c r="S192" i="1"/>
  <c r="S158" i="1"/>
  <c r="DB135" i="1"/>
  <c r="DB107" i="1"/>
  <c r="DB116" i="1"/>
  <c r="DB136" i="1"/>
  <c r="DB113" i="1"/>
  <c r="DB137" i="1"/>
  <c r="DB106" i="1"/>
  <c r="DB156" i="1"/>
  <c r="DB180" i="1"/>
  <c r="DB161" i="1"/>
  <c r="DB188" i="1"/>
  <c r="DB204" i="1"/>
  <c r="DB220" i="1"/>
  <c r="DB236" i="1"/>
  <c r="DB256" i="1"/>
  <c r="DB277" i="1"/>
  <c r="DB72" i="1"/>
  <c r="DB150" i="1"/>
  <c r="DB194" i="1"/>
  <c r="DB258" i="1"/>
  <c r="DB179" i="1"/>
  <c r="DB48" i="1"/>
  <c r="DB211" i="1"/>
  <c r="DB39" i="1"/>
  <c r="DB286" i="1"/>
  <c r="DB32" i="1"/>
  <c r="DB75" i="1"/>
  <c r="CR98" i="1"/>
  <c r="CR90" i="1"/>
  <c r="CR82" i="1"/>
  <c r="CR74" i="1"/>
  <c r="CR66" i="1"/>
  <c r="CR58" i="1"/>
  <c r="DB91" i="1"/>
  <c r="DB79" i="1"/>
  <c r="DB69" i="1"/>
  <c r="DB62" i="1"/>
  <c r="DB58" i="1"/>
  <c r="CR51" i="1"/>
  <c r="CR43" i="1"/>
  <c r="DB90" i="1"/>
  <c r="DB74" i="1"/>
  <c r="DB36" i="1"/>
  <c r="DB28" i="1"/>
  <c r="DB20" i="1"/>
  <c r="DB12" i="1"/>
  <c r="DB4" i="1"/>
  <c r="DB278" i="1"/>
  <c r="CR37" i="1"/>
  <c r="CR33" i="1"/>
  <c r="CR29" i="1"/>
  <c r="CR25" i="1"/>
  <c r="CR21" i="1"/>
  <c r="CR17" i="1"/>
  <c r="CR13" i="1"/>
  <c r="CR9" i="1"/>
  <c r="CR95" i="1"/>
  <c r="CR87" i="1"/>
  <c r="CR79" i="1"/>
  <c r="CR71" i="1"/>
  <c r="DB61" i="1"/>
  <c r="DB51" i="1"/>
  <c r="DB43" i="1"/>
  <c r="DB267" i="1"/>
  <c r="DB251" i="1"/>
  <c r="DB235" i="1"/>
  <c r="DB219" i="1"/>
  <c r="DB203" i="1"/>
  <c r="DB187" i="1"/>
  <c r="DB54" i="1"/>
  <c r="DB50" i="1"/>
  <c r="DB46" i="1"/>
  <c r="DB42" i="1"/>
  <c r="DB270" i="1"/>
  <c r="DB80" i="1"/>
  <c r="CR34" i="1"/>
  <c r="CR26" i="1"/>
  <c r="CR18" i="1"/>
  <c r="CR10" i="1"/>
  <c r="DB171" i="1"/>
  <c r="DB155" i="1"/>
  <c r="CR5" i="1"/>
  <c r="DB279" i="1"/>
  <c r="DB250" i="1"/>
  <c r="DB234" i="1"/>
  <c r="DB218" i="1"/>
  <c r="DB202" i="1"/>
  <c r="DB186" i="1"/>
  <c r="DB170" i="1"/>
  <c r="DB154" i="1"/>
  <c r="DB138" i="1"/>
  <c r="DB122" i="1"/>
  <c r="CR6" i="1"/>
  <c r="DB289" i="1"/>
  <c r="DB281" i="1"/>
  <c r="DB273" i="1"/>
  <c r="DB265" i="1"/>
  <c r="DB257" i="1"/>
  <c r="DB249" i="1"/>
  <c r="DB241" i="1"/>
  <c r="CR96" i="1"/>
  <c r="CR88" i="1"/>
  <c r="CR80" i="1"/>
  <c r="CR72" i="1"/>
  <c r="CR64" i="1"/>
  <c r="DB99" i="1"/>
  <c r="DB87" i="1"/>
  <c r="DB77" i="1"/>
  <c r="DB67" i="1"/>
  <c r="CR61" i="1"/>
  <c r="CR57" i="1"/>
  <c r="CR49" i="1"/>
  <c r="CR41" i="1"/>
  <c r="DB86" i="1"/>
  <c r="DB70" i="1"/>
  <c r="DB34" i="1"/>
  <c r="DB26" i="1"/>
  <c r="DB18" i="1"/>
  <c r="DB10" i="1"/>
  <c r="DB290" i="1"/>
  <c r="DB274" i="1"/>
  <c r="DB35" i="1"/>
  <c r="DB31" i="1"/>
  <c r="DB27" i="1"/>
  <c r="DB23" i="1"/>
  <c r="DB19" i="1"/>
  <c r="DB15" i="1"/>
  <c r="DB11" i="1"/>
  <c r="DB7" i="1"/>
  <c r="CR93" i="1"/>
  <c r="CR85" i="1"/>
  <c r="CR77" i="1"/>
  <c r="CR69" i="1"/>
  <c r="DB57" i="1"/>
  <c r="DB49" i="1"/>
  <c r="DB41" i="1"/>
  <c r="DB263" i="1"/>
  <c r="DB247" i="1"/>
  <c r="DB231" i="1"/>
  <c r="DB215" i="1"/>
  <c r="DB199" i="1"/>
  <c r="DB183" i="1"/>
  <c r="CR54" i="1"/>
  <c r="CR50" i="1"/>
  <c r="CR46" i="1"/>
  <c r="CR42" i="1"/>
  <c r="DB266" i="1"/>
  <c r="DB64" i="1"/>
  <c r="CR32" i="1"/>
  <c r="CR24" i="1"/>
  <c r="CR16" i="1"/>
  <c r="CR8" i="1"/>
  <c r="DB167" i="1"/>
  <c r="DB84" i="1"/>
  <c r="CR3" i="1"/>
  <c r="DB275" i="1"/>
  <c r="DB246" i="1"/>
  <c r="DB230" i="1"/>
  <c r="DB214" i="1"/>
  <c r="DB198" i="1"/>
  <c r="CR94" i="1"/>
  <c r="CR78" i="1"/>
  <c r="CR62" i="1"/>
  <c r="DB85" i="1"/>
  <c r="DB65" i="1"/>
  <c r="CR55" i="1"/>
  <c r="DB98" i="1"/>
  <c r="DB66" i="1"/>
  <c r="DB24" i="1"/>
  <c r="DB8" i="1"/>
  <c r="CR39" i="1"/>
  <c r="CR31" i="1"/>
  <c r="CR23" i="1"/>
  <c r="CR15" i="1"/>
  <c r="CR99" i="1"/>
  <c r="CR83" i="1"/>
  <c r="CR67" i="1"/>
  <c r="DB47" i="1"/>
  <c r="DB259" i="1"/>
  <c r="DB227" i="1"/>
  <c r="DB195" i="1"/>
  <c r="DB52" i="1"/>
  <c r="DB44" i="1"/>
  <c r="DB262" i="1"/>
  <c r="CR30" i="1"/>
  <c r="CR14" i="1"/>
  <c r="DB163" i="1"/>
  <c r="DB287" i="1"/>
  <c r="DB242" i="1"/>
  <c r="DB210" i="1"/>
  <c r="DB182" i="1"/>
  <c r="DB162" i="1"/>
  <c r="DB142" i="1"/>
  <c r="DB118" i="1"/>
  <c r="CR4" i="1"/>
  <c r="DB284" i="1"/>
  <c r="DB272" i="1"/>
  <c r="DB261" i="1"/>
  <c r="DB252" i="1"/>
  <c r="DB240" i="1"/>
  <c r="DB232" i="1"/>
  <c r="DB224" i="1"/>
  <c r="DB216" i="1"/>
  <c r="DB208" i="1"/>
  <c r="DB200" i="1"/>
  <c r="DB192" i="1"/>
  <c r="DB184" i="1"/>
  <c r="DB169" i="1"/>
  <c r="DB153" i="1"/>
  <c r="DB176" i="1"/>
  <c r="DB160" i="1"/>
  <c r="DB114" i="1"/>
  <c r="DB149" i="1"/>
  <c r="DB133" i="1"/>
  <c r="DB117" i="1"/>
  <c r="DB101" i="1"/>
  <c r="CR276" i="1"/>
  <c r="CR260" i="1"/>
  <c r="DB140" i="1"/>
  <c r="DB124" i="1"/>
  <c r="DB112" i="1"/>
  <c r="DB104" i="1"/>
  <c r="DB139" i="1"/>
  <c r="DB100" i="1"/>
  <c r="CR275" i="1"/>
  <c r="CR259" i="1"/>
  <c r="CR243" i="1"/>
  <c r="CR227" i="1"/>
  <c r="CR211" i="1"/>
  <c r="CR195" i="1"/>
  <c r="CR179" i="1"/>
  <c r="CR163" i="1"/>
  <c r="CR147" i="1"/>
  <c r="CR131" i="1"/>
  <c r="CR115" i="1"/>
  <c r="DB123" i="1"/>
  <c r="CR282" i="1"/>
  <c r="CR265" i="1"/>
  <c r="CR154" i="1"/>
  <c r="CR138" i="1"/>
  <c r="CR122" i="1"/>
  <c r="CR106" i="1"/>
  <c r="CR266" i="1"/>
  <c r="CR250" i="1"/>
  <c r="CR234" i="1"/>
  <c r="CR218" i="1"/>
  <c r="CR202" i="1"/>
  <c r="CR186" i="1"/>
  <c r="CR170" i="1"/>
  <c r="CR153" i="1"/>
  <c r="CR137" i="1"/>
  <c r="CR121" i="1"/>
  <c r="CR105" i="1"/>
  <c r="CR285" i="1"/>
  <c r="CR257" i="1"/>
  <c r="CR241" i="1"/>
  <c r="CR225" i="1"/>
  <c r="CR209" i="1"/>
  <c r="CR193" i="1"/>
  <c r="CR177" i="1"/>
  <c r="CR252" i="1"/>
  <c r="CR236" i="1"/>
  <c r="CR220" i="1"/>
  <c r="CR204" i="1"/>
  <c r="CR188" i="1"/>
  <c r="CR172" i="1"/>
  <c r="CR156" i="1"/>
  <c r="CR140" i="1"/>
  <c r="CR124" i="1"/>
  <c r="CR108" i="1"/>
  <c r="CR92" i="1"/>
  <c r="CR76" i="1"/>
  <c r="CR60" i="1"/>
  <c r="DB83" i="1"/>
  <c r="CR63" i="1"/>
  <c r="CR53" i="1"/>
  <c r="DB94" i="1"/>
  <c r="DB38" i="1"/>
  <c r="DB22" i="1"/>
  <c r="DB6" i="1"/>
  <c r="DB37" i="1"/>
  <c r="DB29" i="1"/>
  <c r="DB21" i="1"/>
  <c r="DB13" i="1"/>
  <c r="CR97" i="1"/>
  <c r="CR81" i="1"/>
  <c r="CR65" i="1"/>
  <c r="DB45" i="1"/>
  <c r="DB255" i="1"/>
  <c r="DB223" i="1"/>
  <c r="DB191" i="1"/>
  <c r="CR52" i="1"/>
  <c r="CR44" i="1"/>
  <c r="DB96" i="1"/>
  <c r="CR28" i="1"/>
  <c r="CR12" i="1"/>
  <c r="DB159" i="1"/>
  <c r="DB283" i="1"/>
  <c r="DB238" i="1"/>
  <c r="DB206" i="1"/>
  <c r="DB178" i="1"/>
  <c r="DB158" i="1"/>
  <c r="DB134" i="1"/>
  <c r="DB88" i="1"/>
  <c r="DB3" i="1"/>
  <c r="DB280" i="1"/>
  <c r="DB269" i="1"/>
  <c r="DB260" i="1"/>
  <c r="DB248" i="1"/>
  <c r="DB237" i="1"/>
  <c r="DB229" i="1"/>
  <c r="DB221" i="1"/>
  <c r="DB213" i="1"/>
  <c r="DB205" i="1"/>
  <c r="DB197" i="1"/>
  <c r="DB189" i="1"/>
  <c r="DB181" i="1"/>
  <c r="DB165" i="1"/>
  <c r="S276" i="1"/>
  <c r="S286" i="1"/>
  <c r="DB82" i="1"/>
  <c r="DB60" i="1"/>
  <c r="DB95" i="1"/>
  <c r="S231" i="1"/>
  <c r="S260" i="1"/>
  <c r="S128" i="1"/>
  <c r="S160" i="1"/>
  <c r="S208" i="1"/>
  <c r="S272" i="1"/>
  <c r="S141" i="1"/>
  <c r="S180" i="1"/>
  <c r="S105" i="1"/>
  <c r="S137" i="1"/>
  <c r="S169" i="1"/>
  <c r="S236" i="1"/>
  <c r="S109" i="1"/>
  <c r="S116" i="1"/>
  <c r="S148" i="1"/>
  <c r="S184" i="1"/>
  <c r="S248" i="1"/>
  <c r="S115" i="1"/>
  <c r="S139" i="1"/>
  <c r="S155" i="1"/>
  <c r="S171" i="1"/>
  <c r="S187" i="1"/>
  <c r="S203" i="1"/>
  <c r="S219" i="1"/>
  <c r="S235" i="1"/>
  <c r="S251" i="1"/>
  <c r="S267" i="1"/>
  <c r="S283" i="1"/>
  <c r="S123" i="1"/>
  <c r="S114" i="1"/>
  <c r="S130" i="1"/>
  <c r="S146" i="1"/>
  <c r="S162" i="1"/>
  <c r="S178" i="1"/>
  <c r="S194" i="1"/>
  <c r="S210" i="1"/>
  <c r="S226" i="1"/>
  <c r="S242" i="1"/>
  <c r="S258" i="1"/>
  <c r="S274" i="1"/>
  <c r="S290" i="1"/>
  <c r="S189" i="1"/>
  <c r="S205" i="1"/>
  <c r="S221" i="1"/>
  <c r="S237" i="1"/>
  <c r="S253" i="1"/>
  <c r="S269" i="1"/>
  <c r="T290" i="1"/>
  <c r="T286" i="1"/>
  <c r="T282" i="1"/>
  <c r="T278" i="1"/>
  <c r="T274" i="1"/>
  <c r="T270" i="1"/>
  <c r="T266" i="1"/>
  <c r="T262" i="1"/>
  <c r="T258" i="1"/>
  <c r="T254" i="1"/>
  <c r="T250" i="1"/>
  <c r="T246" i="1"/>
  <c r="T242" i="1"/>
  <c r="T238" i="1"/>
  <c r="T234" i="1"/>
  <c r="T230" i="1"/>
  <c r="T226" i="1"/>
  <c r="T222" i="1"/>
  <c r="T218" i="1"/>
  <c r="T214" i="1"/>
  <c r="T210" i="1"/>
  <c r="T206" i="1"/>
  <c r="T202" i="1"/>
  <c r="T198" i="1"/>
  <c r="T194" i="1"/>
  <c r="T190" i="1"/>
  <c r="T186" i="1"/>
  <c r="T182" i="1"/>
  <c r="T178" i="1"/>
  <c r="T287" i="1"/>
  <c r="T283" i="1"/>
  <c r="T279" i="1"/>
  <c r="T275" i="1"/>
  <c r="T271" i="1"/>
  <c r="T267" i="1"/>
  <c r="T263" i="1"/>
  <c r="T259" i="1"/>
  <c r="T255" i="1"/>
  <c r="T251" i="1"/>
  <c r="T247" i="1"/>
  <c r="T243" i="1"/>
  <c r="T239" i="1"/>
  <c r="T235" i="1"/>
  <c r="T231" i="1"/>
  <c r="T227" i="1"/>
  <c r="T223" i="1"/>
  <c r="T219" i="1"/>
  <c r="T215" i="1"/>
  <c r="T211" i="1"/>
  <c r="T207" i="1"/>
  <c r="T203" i="1"/>
  <c r="T199" i="1"/>
  <c r="T195" i="1"/>
  <c r="T191" i="1"/>
  <c r="T187" i="1"/>
  <c r="T183" i="1"/>
  <c r="T179" i="1"/>
  <c r="T175" i="1"/>
  <c r="T171" i="1"/>
  <c r="T167" i="1"/>
  <c r="T163" i="1"/>
  <c r="T159" i="1"/>
  <c r="T155" i="1"/>
  <c r="T151" i="1"/>
  <c r="T147" i="1"/>
  <c r="T143" i="1"/>
  <c r="T139" i="1"/>
  <c r="T135" i="1"/>
  <c r="T131" i="1"/>
  <c r="T127" i="1"/>
  <c r="T123" i="1"/>
  <c r="T119" i="1"/>
  <c r="T115" i="1"/>
  <c r="T111" i="1"/>
  <c r="T107" i="1"/>
  <c r="T103" i="1"/>
  <c r="T128" i="1"/>
  <c r="T124" i="1"/>
  <c r="T112" i="1"/>
  <c r="T108" i="1"/>
  <c r="T288" i="1"/>
  <c r="T284" i="1"/>
  <c r="T280" i="1"/>
  <c r="T276" i="1"/>
  <c r="T272" i="1"/>
  <c r="T268" i="1"/>
  <c r="T264" i="1"/>
  <c r="T260" i="1"/>
  <c r="T256" i="1"/>
  <c r="T252" i="1"/>
  <c r="T248" i="1"/>
  <c r="T244" i="1"/>
  <c r="T240" i="1"/>
  <c r="T236" i="1"/>
  <c r="T232" i="1"/>
  <c r="T228" i="1"/>
  <c r="T224" i="1"/>
  <c r="T220" i="1"/>
  <c r="T216" i="1"/>
  <c r="T212" i="1"/>
  <c r="T208" i="1"/>
  <c r="T204" i="1"/>
  <c r="T200" i="1"/>
  <c r="T196" i="1"/>
  <c r="T192" i="1"/>
  <c r="T188" i="1"/>
  <c r="T184" i="1"/>
  <c r="T180" i="1"/>
  <c r="T176" i="1"/>
  <c r="T172" i="1"/>
  <c r="T168" i="1"/>
  <c r="T164" i="1"/>
  <c r="T160" i="1"/>
  <c r="T156" i="1"/>
  <c r="T152" i="1"/>
  <c r="T148" i="1"/>
  <c r="T144" i="1"/>
  <c r="T140" i="1"/>
  <c r="T136" i="1"/>
  <c r="T132" i="1"/>
  <c r="T120" i="1"/>
  <c r="T116" i="1"/>
  <c r="T104" i="1"/>
  <c r="T285" i="1"/>
  <c r="T269" i="1"/>
  <c r="T253" i="1"/>
  <c r="T237" i="1"/>
  <c r="T221" i="1"/>
  <c r="T205" i="1"/>
  <c r="T189" i="1"/>
  <c r="T169" i="1"/>
  <c r="T161" i="1"/>
  <c r="T153" i="1"/>
  <c r="T145" i="1"/>
  <c r="T137" i="1"/>
  <c r="T129" i="1"/>
  <c r="T121" i="1"/>
  <c r="T113" i="1"/>
  <c r="T105" i="1"/>
  <c r="T265" i="1"/>
  <c r="T249" i="1"/>
  <c r="T154" i="1"/>
  <c r="T138" i="1"/>
  <c r="T114" i="1"/>
  <c r="T106" i="1"/>
  <c r="T289" i="1"/>
  <c r="T273" i="1"/>
  <c r="T257" i="1"/>
  <c r="T241" i="1"/>
  <c r="T225" i="1"/>
  <c r="T209" i="1"/>
  <c r="T193" i="1"/>
  <c r="T177" i="1"/>
  <c r="T174" i="1"/>
  <c r="T166" i="1"/>
  <c r="T158" i="1"/>
  <c r="T150" i="1"/>
  <c r="T142" i="1"/>
  <c r="T134" i="1"/>
  <c r="T126" i="1"/>
  <c r="T118" i="1"/>
  <c r="T110" i="1"/>
  <c r="T233" i="1"/>
  <c r="T217" i="1"/>
  <c r="T185" i="1"/>
  <c r="T162" i="1"/>
  <c r="T146" i="1"/>
  <c r="T130" i="1"/>
  <c r="T122" i="1"/>
  <c r="T277" i="1"/>
  <c r="T261" i="1"/>
  <c r="T245" i="1"/>
  <c r="T229" i="1"/>
  <c r="T213" i="1"/>
  <c r="T197" i="1"/>
  <c r="T181" i="1"/>
  <c r="T173" i="1"/>
  <c r="T165" i="1"/>
  <c r="T157" i="1"/>
  <c r="T149" i="1"/>
  <c r="T141" i="1"/>
  <c r="T133" i="1"/>
  <c r="T125" i="1"/>
  <c r="T117" i="1"/>
  <c r="T109" i="1"/>
  <c r="T281" i="1"/>
  <c r="T201" i="1"/>
  <c r="T170" i="1"/>
  <c r="S104" i="1"/>
  <c r="S136" i="1"/>
  <c r="S168" i="1"/>
  <c r="S224" i="1"/>
  <c r="S288" i="1"/>
  <c r="S149" i="1"/>
  <c r="S212" i="1"/>
  <c r="S113" i="1"/>
  <c r="S145" i="1"/>
  <c r="S188" i="1"/>
  <c r="S252" i="1"/>
  <c r="S165" i="1"/>
  <c r="S124" i="1"/>
  <c r="S156" i="1"/>
  <c r="S200" i="1"/>
  <c r="S264" i="1"/>
  <c r="S119" i="1"/>
  <c r="S143" i="1"/>
  <c r="S159" i="1"/>
  <c r="S175" i="1"/>
  <c r="S191" i="1"/>
  <c r="S207" i="1"/>
  <c r="S223" i="1"/>
  <c r="S239" i="1"/>
  <c r="S255" i="1"/>
  <c r="S271" i="1"/>
  <c r="S287" i="1"/>
  <c r="S127" i="1"/>
  <c r="S118" i="1"/>
  <c r="S134" i="1"/>
  <c r="S150" i="1"/>
  <c r="S166" i="1"/>
  <c r="S182" i="1"/>
  <c r="S198" i="1"/>
  <c r="S214" i="1"/>
  <c r="S230" i="1"/>
  <c r="S246" i="1"/>
  <c r="S262" i="1"/>
  <c r="S278" i="1"/>
  <c r="S177" i="1"/>
  <c r="S193" i="1"/>
  <c r="S209" i="1"/>
  <c r="S225" i="1"/>
  <c r="S241" i="1"/>
  <c r="S257" i="1"/>
  <c r="S273" i="1"/>
  <c r="S289" i="1"/>
  <c r="DB73" i="1"/>
  <c r="DB81" i="1"/>
  <c r="DB89" i="1"/>
  <c r="DB97" i="1"/>
  <c r="DC99" i="1"/>
  <c r="DC97" i="1"/>
  <c r="DC95" i="1"/>
  <c r="DC93" i="1"/>
  <c r="DC91" i="1"/>
  <c r="DC89" i="1"/>
  <c r="DC87" i="1"/>
  <c r="DC85" i="1"/>
  <c r="DC83" i="1"/>
  <c r="DC81" i="1"/>
  <c r="DC79" i="1"/>
  <c r="DC77" i="1"/>
  <c r="DC75" i="1"/>
  <c r="DC73" i="1"/>
  <c r="DC71" i="1"/>
  <c r="DC69" i="1"/>
  <c r="DC67" i="1"/>
  <c r="DC65" i="1"/>
  <c r="DC63" i="1"/>
  <c r="DC61" i="1"/>
  <c r="DC59" i="1"/>
  <c r="DC57" i="1"/>
  <c r="CS99" i="1"/>
  <c r="CS97" i="1"/>
  <c r="CS95" i="1"/>
  <c r="CS93" i="1"/>
  <c r="CS91" i="1"/>
  <c r="CS89" i="1"/>
  <c r="CS87" i="1"/>
  <c r="CS85" i="1"/>
  <c r="CS83" i="1"/>
  <c r="CS81" i="1"/>
  <c r="CS79" i="1"/>
  <c r="CS77" i="1"/>
  <c r="CS75" i="1"/>
  <c r="CS73" i="1"/>
  <c r="CS71" i="1"/>
  <c r="CS69" i="1"/>
  <c r="CS67" i="1"/>
  <c r="CS65" i="1"/>
  <c r="DC98" i="1"/>
  <c r="DC96" i="1"/>
  <c r="DC94" i="1"/>
  <c r="DC92" i="1"/>
  <c r="DC90" i="1"/>
  <c r="DC88" i="1"/>
  <c r="DC86" i="1"/>
  <c r="DC84" i="1"/>
  <c r="DC82" i="1"/>
  <c r="DC80" i="1"/>
  <c r="DC78" i="1"/>
  <c r="DC76" i="1"/>
  <c r="DC74" i="1"/>
  <c r="DC72" i="1"/>
  <c r="DC70" i="1"/>
  <c r="DC68" i="1"/>
  <c r="DC66" i="1"/>
  <c r="DC64" i="1"/>
  <c r="DC56" i="1"/>
  <c r="DC54" i="1"/>
  <c r="DC52" i="1"/>
  <c r="DC50" i="1"/>
  <c r="DC48" i="1"/>
  <c r="DC46" i="1"/>
  <c r="DC44" i="1"/>
  <c r="DC42" i="1"/>
  <c r="DC40" i="1"/>
  <c r="CS96" i="1"/>
  <c r="CS92" i="1"/>
  <c r="CS88" i="1"/>
  <c r="CS84" i="1"/>
  <c r="CS80" i="1"/>
  <c r="CS76" i="1"/>
  <c r="CS72" i="1"/>
  <c r="CS68" i="1"/>
  <c r="CS64" i="1"/>
  <c r="CS62" i="1"/>
  <c r="CS60" i="1"/>
  <c r="CS58" i="1"/>
  <c r="CS38" i="1"/>
  <c r="CS36" i="1"/>
  <c r="CS34" i="1"/>
  <c r="CS32" i="1"/>
  <c r="CS30" i="1"/>
  <c r="CS28" i="1"/>
  <c r="CS26" i="1"/>
  <c r="CS24" i="1"/>
  <c r="CS22" i="1"/>
  <c r="CS20" i="1"/>
  <c r="CS18" i="1"/>
  <c r="CS16" i="1"/>
  <c r="CS14" i="1"/>
  <c r="CS12" i="1"/>
  <c r="CS10" i="1"/>
  <c r="CS8" i="1"/>
  <c r="CS6" i="1"/>
  <c r="CS4" i="1"/>
  <c r="DC289" i="1"/>
  <c r="DC285" i="1"/>
  <c r="DC281" i="1"/>
  <c r="DC277" i="1"/>
  <c r="DC273" i="1"/>
  <c r="DC62" i="1"/>
  <c r="DC58" i="1"/>
  <c r="DC55" i="1"/>
  <c r="DC53" i="1"/>
  <c r="DC51" i="1"/>
  <c r="DC49" i="1"/>
  <c r="DC47" i="1"/>
  <c r="DC45" i="1"/>
  <c r="DC43" i="1"/>
  <c r="DC41" i="1"/>
  <c r="DC39" i="1"/>
  <c r="CS98" i="1"/>
  <c r="CS94" i="1"/>
  <c r="CS90" i="1"/>
  <c r="CS86" i="1"/>
  <c r="CS82" i="1"/>
  <c r="CS78" i="1"/>
  <c r="CS74" i="1"/>
  <c r="CS70" i="1"/>
  <c r="CS66" i="1"/>
  <c r="CS63" i="1"/>
  <c r="CS59" i="1"/>
  <c r="CS56" i="1"/>
  <c r="CS54" i="1"/>
  <c r="CS52" i="1"/>
  <c r="CS50" i="1"/>
  <c r="CS48" i="1"/>
  <c r="CS46" i="1"/>
  <c r="CS44" i="1"/>
  <c r="CS42" i="1"/>
  <c r="CS40" i="1"/>
  <c r="DC270" i="1"/>
  <c r="DC266" i="1"/>
  <c r="DC262" i="1"/>
  <c r="DC258" i="1"/>
  <c r="DC254" i="1"/>
  <c r="DC250" i="1"/>
  <c r="DC246" i="1"/>
  <c r="DC242" i="1"/>
  <c r="DC238" i="1"/>
  <c r="DC234" i="1"/>
  <c r="DC230" i="1"/>
  <c r="DC226" i="1"/>
  <c r="DC222" i="1"/>
  <c r="DC218" i="1"/>
  <c r="DC214" i="1"/>
  <c r="DC210" i="1"/>
  <c r="DC206" i="1"/>
  <c r="DC202" i="1"/>
  <c r="DC198" i="1"/>
  <c r="DC194" i="1"/>
  <c r="DC190" i="1"/>
  <c r="DC186" i="1"/>
  <c r="DC182" i="1"/>
  <c r="DC60" i="1"/>
  <c r="DC269" i="1"/>
  <c r="DC265" i="1"/>
  <c r="DC261" i="1"/>
  <c r="CS55" i="1"/>
  <c r="CS51" i="1"/>
  <c r="CS47" i="1"/>
  <c r="CS43" i="1"/>
  <c r="CS39" i="1"/>
  <c r="CS37" i="1"/>
  <c r="CS35" i="1"/>
  <c r="CS33" i="1"/>
  <c r="CS31" i="1"/>
  <c r="CS29" i="1"/>
  <c r="CS27" i="1"/>
  <c r="CS25" i="1"/>
  <c r="CS23" i="1"/>
  <c r="CS21" i="1"/>
  <c r="CS19" i="1"/>
  <c r="CS17" i="1"/>
  <c r="CS15" i="1"/>
  <c r="CS13" i="1"/>
  <c r="CS11" i="1"/>
  <c r="CS9" i="1"/>
  <c r="CS7" i="1"/>
  <c r="CS5" i="1"/>
  <c r="CS3" i="1"/>
  <c r="DC287" i="1"/>
  <c r="DC283" i="1"/>
  <c r="DC279" i="1"/>
  <c r="DC275" i="1"/>
  <c r="DC271" i="1"/>
  <c r="DC267" i="1"/>
  <c r="DC263" i="1"/>
  <c r="DC178" i="1"/>
  <c r="DC174" i="1"/>
  <c r="DC170" i="1"/>
  <c r="DC166" i="1"/>
  <c r="DC162" i="1"/>
  <c r="DC158" i="1"/>
  <c r="DC154" i="1"/>
  <c r="DC5" i="1"/>
  <c r="DC3" i="1"/>
  <c r="DC288" i="1"/>
  <c r="DC284" i="1"/>
  <c r="DC280" i="1"/>
  <c r="DC276" i="1"/>
  <c r="DC272" i="1"/>
  <c r="DC268" i="1"/>
  <c r="DC264" i="1"/>
  <c r="DC260" i="1"/>
  <c r="DC259" i="1"/>
  <c r="DC257" i="1"/>
  <c r="DC256" i="1"/>
  <c r="DC255" i="1"/>
  <c r="DC253" i="1"/>
  <c r="DC252" i="1"/>
  <c r="DC251" i="1"/>
  <c r="DC249" i="1"/>
  <c r="DC248" i="1"/>
  <c r="DC247" i="1"/>
  <c r="DC245" i="1"/>
  <c r="DC244" i="1"/>
  <c r="DC243" i="1"/>
  <c r="DC241" i="1"/>
  <c r="DC240" i="1"/>
  <c r="DC239" i="1"/>
  <c r="DC237" i="1"/>
  <c r="DC236" i="1"/>
  <c r="DC235" i="1"/>
  <c r="DC233" i="1"/>
  <c r="DC232" i="1"/>
  <c r="DC231" i="1"/>
  <c r="DC229" i="1"/>
  <c r="DC228" i="1"/>
  <c r="DC227" i="1"/>
  <c r="DC225" i="1"/>
  <c r="DC224" i="1"/>
  <c r="DC223" i="1"/>
  <c r="DC221" i="1"/>
  <c r="DC220" i="1"/>
  <c r="DC219" i="1"/>
  <c r="DC217" i="1"/>
  <c r="DC216" i="1"/>
  <c r="DC215" i="1"/>
  <c r="DC213" i="1"/>
  <c r="DC212" i="1"/>
  <c r="DC211" i="1"/>
  <c r="DC209" i="1"/>
  <c r="DC208" i="1"/>
  <c r="DC207" i="1"/>
  <c r="DC205" i="1"/>
  <c r="DC204" i="1"/>
  <c r="DC203" i="1"/>
  <c r="DC201" i="1"/>
  <c r="DC200" i="1"/>
  <c r="DC199" i="1"/>
  <c r="DC197" i="1"/>
  <c r="DC196" i="1"/>
  <c r="DC195" i="1"/>
  <c r="DC193" i="1"/>
  <c r="DC192" i="1"/>
  <c r="DC191" i="1"/>
  <c r="DC189" i="1"/>
  <c r="DC188" i="1"/>
  <c r="DC187" i="1"/>
  <c r="DC185" i="1"/>
  <c r="DC184" i="1"/>
  <c r="DC183" i="1"/>
  <c r="DC181" i="1"/>
  <c r="DC177" i="1"/>
  <c r="DC173" i="1"/>
  <c r="DC169" i="1"/>
  <c r="DC165" i="1"/>
  <c r="DC161" i="1"/>
  <c r="DC157" i="1"/>
  <c r="DC153" i="1"/>
  <c r="DC149" i="1"/>
  <c r="DC145" i="1"/>
  <c r="DC141" i="1"/>
  <c r="DC137" i="1"/>
  <c r="DC133" i="1"/>
  <c r="DC129" i="1"/>
  <c r="DC125" i="1"/>
  <c r="DC121" i="1"/>
  <c r="DC117" i="1"/>
  <c r="CS61" i="1"/>
  <c r="CS57" i="1"/>
  <c r="CS53" i="1"/>
  <c r="CS49" i="1"/>
  <c r="CS45" i="1"/>
  <c r="CS41" i="1"/>
  <c r="DC38" i="1"/>
  <c r="DC37" i="1"/>
  <c r="DC36" i="1"/>
  <c r="DC35" i="1"/>
  <c r="DC34" i="1"/>
  <c r="DC33" i="1"/>
  <c r="DC32" i="1"/>
  <c r="DC31" i="1"/>
  <c r="DC30" i="1"/>
  <c r="DC29" i="1"/>
  <c r="DC28" i="1"/>
  <c r="DC27" i="1"/>
  <c r="DC26" i="1"/>
  <c r="DC25" i="1"/>
  <c r="DC24" i="1"/>
  <c r="DC23" i="1"/>
  <c r="DC22" i="1"/>
  <c r="DC21" i="1"/>
  <c r="DC20" i="1"/>
  <c r="DC19" i="1"/>
  <c r="DC18" i="1"/>
  <c r="DC17" i="1"/>
  <c r="DC16" i="1"/>
  <c r="DC15" i="1"/>
  <c r="DC14" i="1"/>
  <c r="DC13" i="1"/>
  <c r="DC12" i="1"/>
  <c r="DC11" i="1"/>
  <c r="DC10" i="1"/>
  <c r="DC9" i="1"/>
  <c r="DC8" i="1"/>
  <c r="DC7" i="1"/>
  <c r="DC180" i="1"/>
  <c r="DC176" i="1"/>
  <c r="DC172" i="1"/>
  <c r="DC168" i="1"/>
  <c r="DC164" i="1"/>
  <c r="DC160" i="1"/>
  <c r="DC156" i="1"/>
  <c r="DC152" i="1"/>
  <c r="DC151" i="1"/>
  <c r="DC4" i="1"/>
  <c r="DC286" i="1"/>
  <c r="DC278" i="1"/>
  <c r="DC113" i="1"/>
  <c r="DC109" i="1"/>
  <c r="DC105" i="1"/>
  <c r="DC148" i="1"/>
  <c r="DC147" i="1"/>
  <c r="DC146" i="1"/>
  <c r="DC144" i="1"/>
  <c r="DC143" i="1"/>
  <c r="DC142" i="1"/>
  <c r="DC140" i="1"/>
  <c r="DC139" i="1"/>
  <c r="DC138" i="1"/>
  <c r="DC136" i="1"/>
  <c r="DC135" i="1"/>
  <c r="DC134" i="1"/>
  <c r="DC132" i="1"/>
  <c r="DC131" i="1"/>
  <c r="DC130" i="1"/>
  <c r="DC128" i="1"/>
  <c r="DC127" i="1"/>
  <c r="DC126" i="1"/>
  <c r="DC124" i="1"/>
  <c r="DC123" i="1"/>
  <c r="DC122" i="1"/>
  <c r="DC120" i="1"/>
  <c r="DC119" i="1"/>
  <c r="DC118" i="1"/>
  <c r="DC116" i="1"/>
  <c r="DC112" i="1"/>
  <c r="DC108" i="1"/>
  <c r="DC104" i="1"/>
  <c r="DC100" i="1"/>
  <c r="CS287" i="1"/>
  <c r="CS283" i="1"/>
  <c r="CS279" i="1"/>
  <c r="CS275" i="1"/>
  <c r="CS271" i="1"/>
  <c r="CS267" i="1"/>
  <c r="CS263" i="1"/>
  <c r="CS259" i="1"/>
  <c r="DC6" i="1"/>
  <c r="DC282" i="1"/>
  <c r="DC150" i="1"/>
  <c r="DC290" i="1"/>
  <c r="DC274" i="1"/>
  <c r="DC114" i="1"/>
  <c r="DC110" i="1"/>
  <c r="DC106" i="1"/>
  <c r="DC102" i="1"/>
  <c r="DC101" i="1"/>
  <c r="CS290" i="1"/>
  <c r="CS289" i="1"/>
  <c r="CS288" i="1"/>
  <c r="CS286" i="1"/>
  <c r="CS285" i="1"/>
  <c r="CS284" i="1"/>
  <c r="CS282" i="1"/>
  <c r="CS281" i="1"/>
  <c r="CS280" i="1"/>
  <c r="CS278" i="1"/>
  <c r="CS277" i="1"/>
  <c r="CS276" i="1"/>
  <c r="CS274" i="1"/>
  <c r="CS273" i="1"/>
  <c r="CS272" i="1"/>
  <c r="CS270" i="1"/>
  <c r="CS269" i="1"/>
  <c r="CS268" i="1"/>
  <c r="CS266" i="1"/>
  <c r="CS265" i="1"/>
  <c r="CS264" i="1"/>
  <c r="CS262" i="1"/>
  <c r="CS261" i="1"/>
  <c r="CS260" i="1"/>
  <c r="CS258" i="1"/>
  <c r="CS254" i="1"/>
  <c r="CS250" i="1"/>
  <c r="CS246" i="1"/>
  <c r="CS242" i="1"/>
  <c r="CS238" i="1"/>
  <c r="CS234" i="1"/>
  <c r="CS230" i="1"/>
  <c r="CS226" i="1"/>
  <c r="CS222" i="1"/>
  <c r="CS218" i="1"/>
  <c r="CS214" i="1"/>
  <c r="CS210" i="1"/>
  <c r="CS206" i="1"/>
  <c r="CS202" i="1"/>
  <c r="CS198" i="1"/>
  <c r="CS194" i="1"/>
  <c r="CS190" i="1"/>
  <c r="CS186" i="1"/>
  <c r="CS182" i="1"/>
  <c r="CS178" i="1"/>
  <c r="CS174" i="1"/>
  <c r="CS170" i="1"/>
  <c r="CS166" i="1"/>
  <c r="DC167" i="1"/>
  <c r="CS162" i="1"/>
  <c r="CS158" i="1"/>
  <c r="CS154" i="1"/>
  <c r="CS150" i="1"/>
  <c r="CS146" i="1"/>
  <c r="CS142" i="1"/>
  <c r="CS138" i="1"/>
  <c r="CS134" i="1"/>
  <c r="CS130" i="1"/>
  <c r="CS126" i="1"/>
  <c r="CS122" i="1"/>
  <c r="CS118" i="1"/>
  <c r="CS114" i="1"/>
  <c r="CS110" i="1"/>
  <c r="CS106" i="1"/>
  <c r="CS102" i="1"/>
  <c r="DC179" i="1"/>
  <c r="DC163" i="1"/>
  <c r="DC115" i="1"/>
  <c r="DC111" i="1"/>
  <c r="DC107" i="1"/>
  <c r="DC103" i="1"/>
  <c r="CS161" i="1"/>
  <c r="CS157" i="1"/>
  <c r="CS153" i="1"/>
  <c r="CS149" i="1"/>
  <c r="CS145" i="1"/>
  <c r="CS141" i="1"/>
  <c r="CS137" i="1"/>
  <c r="CS133" i="1"/>
  <c r="CS129" i="1"/>
  <c r="CS125" i="1"/>
  <c r="CS121" i="1"/>
  <c r="CS117" i="1"/>
  <c r="CS113" i="1"/>
  <c r="CS109" i="1"/>
  <c r="CS105" i="1"/>
  <c r="CS101" i="1"/>
  <c r="DC171" i="1"/>
  <c r="DC175" i="1"/>
  <c r="DC159" i="1"/>
  <c r="CS257" i="1"/>
  <c r="CS256" i="1"/>
  <c r="CS255" i="1"/>
  <c r="CS253" i="1"/>
  <c r="CS252" i="1"/>
  <c r="CS251" i="1"/>
  <c r="CS249" i="1"/>
  <c r="CS248" i="1"/>
  <c r="CS247" i="1"/>
  <c r="CS245" i="1"/>
  <c r="CS244" i="1"/>
  <c r="CS243" i="1"/>
  <c r="CS241" i="1"/>
  <c r="CS240" i="1"/>
  <c r="CS239" i="1"/>
  <c r="CS237" i="1"/>
  <c r="CS236" i="1"/>
  <c r="CS235" i="1"/>
  <c r="CS233" i="1"/>
  <c r="CS232" i="1"/>
  <c r="CS231" i="1"/>
  <c r="CS229" i="1"/>
  <c r="CS228" i="1"/>
  <c r="CS227" i="1"/>
  <c r="CS225" i="1"/>
  <c r="CS224" i="1"/>
  <c r="CS223" i="1"/>
  <c r="CS221" i="1"/>
  <c r="CS220" i="1"/>
  <c r="CS219" i="1"/>
  <c r="CS217" i="1"/>
  <c r="CS216" i="1"/>
  <c r="CS215" i="1"/>
  <c r="CS213" i="1"/>
  <c r="CS212" i="1"/>
  <c r="CS211" i="1"/>
  <c r="CS209" i="1"/>
  <c r="CS208" i="1"/>
  <c r="CS207" i="1"/>
  <c r="CS205" i="1"/>
  <c r="CS204" i="1"/>
  <c r="CS203" i="1"/>
  <c r="CS201" i="1"/>
  <c r="CS200" i="1"/>
  <c r="CS199" i="1"/>
  <c r="CS197" i="1"/>
  <c r="CS196" i="1"/>
  <c r="CS195" i="1"/>
  <c r="CS193" i="1"/>
  <c r="CS192" i="1"/>
  <c r="CS191" i="1"/>
  <c r="CS189" i="1"/>
  <c r="CS188" i="1"/>
  <c r="CS187" i="1"/>
  <c r="CS185" i="1"/>
  <c r="CS184" i="1"/>
  <c r="CS183" i="1"/>
  <c r="CS181" i="1"/>
  <c r="CS180" i="1"/>
  <c r="CS179" i="1"/>
  <c r="CS177" i="1"/>
  <c r="CS176" i="1"/>
  <c r="CS175" i="1"/>
  <c r="CS173" i="1"/>
  <c r="CS172" i="1"/>
  <c r="CS171" i="1"/>
  <c r="CS169" i="1"/>
  <c r="CS168" i="1"/>
  <c r="CS167" i="1"/>
  <c r="CS165" i="1"/>
  <c r="CS164" i="1"/>
  <c r="CS160" i="1"/>
  <c r="CS156" i="1"/>
  <c r="CS152" i="1"/>
  <c r="CS148" i="1"/>
  <c r="CS144" i="1"/>
  <c r="CS140" i="1"/>
  <c r="CS136" i="1"/>
  <c r="CS132" i="1"/>
  <c r="CS128" i="1"/>
  <c r="CS124" i="1"/>
  <c r="CS120" i="1"/>
  <c r="CS116" i="1"/>
  <c r="CS112" i="1"/>
  <c r="CS108" i="1"/>
  <c r="CS104" i="1"/>
  <c r="CS100" i="1"/>
  <c r="DC155" i="1"/>
  <c r="CS163" i="1"/>
  <c r="CS159" i="1"/>
  <c r="CS155" i="1"/>
  <c r="CS151" i="1"/>
  <c r="CS147" i="1"/>
  <c r="CS143" i="1"/>
  <c r="CS139" i="1"/>
  <c r="CS135" i="1"/>
  <c r="CS131" i="1"/>
  <c r="CS127" i="1"/>
  <c r="CS123" i="1"/>
  <c r="CS119" i="1"/>
  <c r="CS115" i="1"/>
  <c r="CS111" i="1"/>
  <c r="CS107" i="1"/>
  <c r="CS103" i="1"/>
  <c r="S125" i="1"/>
  <c r="S112" i="1"/>
  <c r="S144" i="1"/>
  <c r="S176" i="1"/>
  <c r="S240" i="1"/>
  <c r="S117" i="1"/>
  <c r="S157" i="1"/>
  <c r="S228" i="1"/>
  <c r="S121" i="1"/>
  <c r="S153" i="1"/>
  <c r="S204" i="1"/>
  <c r="S268" i="1"/>
  <c r="S196" i="1"/>
  <c r="S132" i="1"/>
  <c r="S164" i="1"/>
  <c r="S216" i="1"/>
  <c r="S280" i="1"/>
  <c r="S131" i="1"/>
  <c r="S147" i="1"/>
  <c r="S163" i="1"/>
  <c r="S179" i="1"/>
  <c r="S195" i="1"/>
  <c r="S211" i="1"/>
  <c r="S227" i="1"/>
  <c r="S243" i="1"/>
  <c r="S259" i="1"/>
  <c r="S275" i="1"/>
  <c r="S103" i="1"/>
  <c r="S106" i="1"/>
  <c r="S122" i="1"/>
  <c r="S138" i="1"/>
  <c r="S154" i="1"/>
  <c r="S170" i="1"/>
  <c r="S186" i="1"/>
  <c r="S202" i="1"/>
  <c r="S218" i="1"/>
  <c r="S234" i="1"/>
  <c r="S250" i="1"/>
  <c r="S266" i="1"/>
  <c r="S282" i="1"/>
  <c r="S181" i="1"/>
  <c r="S197" i="1"/>
  <c r="S213" i="1"/>
  <c r="S229" i="1"/>
  <c r="S245" i="1"/>
  <c r="S261" i="1"/>
  <c r="S277" i="1"/>
  <c r="AW3" i="1"/>
  <c r="BA3" i="1" s="1"/>
  <c r="BC3" i="1" s="1"/>
  <c r="B9" i="1"/>
  <c r="I9" i="1" s="1"/>
  <c r="A10" i="1"/>
  <c r="N8" i="1"/>
  <c r="H8" i="1"/>
  <c r="CD3" i="1"/>
  <c r="CH3" i="1" s="1"/>
  <c r="CJ3" i="1" s="1"/>
  <c r="BN8" i="1"/>
  <c r="BS8" i="1" s="1"/>
  <c r="BV8" i="1" s="1"/>
  <c r="BL4" i="1"/>
  <c r="BQ4" i="1" s="1"/>
  <c r="BT4" i="1" s="1"/>
  <c r="AG4" i="1"/>
  <c r="AL4" i="1" s="1"/>
  <c r="AO4" i="1" s="1"/>
  <c r="AG5" i="1"/>
  <c r="AL5" i="1" s="1"/>
  <c r="AO5" i="1" s="1"/>
  <c r="BM4" i="1"/>
  <c r="BR4" i="1" s="1"/>
  <c r="BU4" i="1" s="1"/>
  <c r="AF4" i="1"/>
  <c r="AK4" i="1" s="1"/>
  <c r="AN4" i="1" s="1"/>
  <c r="BN5" i="1"/>
  <c r="BS5" i="1" s="1"/>
  <c r="BV5" i="1" s="1"/>
  <c r="AG8" i="1"/>
  <c r="AL8" i="1" s="1"/>
  <c r="AO8" i="1" s="1"/>
  <c r="BM5" i="1"/>
  <c r="BR5" i="1" s="1"/>
  <c r="BU5" i="1" s="1"/>
  <c r="AE5" i="1"/>
  <c r="AJ5" i="1" s="1"/>
  <c r="AM5" i="1" s="1"/>
  <c r="BN7" i="1"/>
  <c r="BS7" i="1" s="1"/>
  <c r="BV7" i="1" s="1"/>
  <c r="AE6" i="1"/>
  <c r="AJ6" i="1" s="1"/>
  <c r="AM6" i="1" s="1"/>
  <c r="AF8" i="1"/>
  <c r="AK8" i="1" s="1"/>
  <c r="AN8" i="1" s="1"/>
  <c r="BM7" i="1"/>
  <c r="BR7" i="1" s="1"/>
  <c r="BU7" i="1" s="1"/>
  <c r="AE8" i="1"/>
  <c r="AJ8" i="1" s="1"/>
  <c r="AM8" i="1" s="1"/>
  <c r="BL8" i="1"/>
  <c r="BQ8" i="1" s="1"/>
  <c r="BT8" i="1" s="1"/>
  <c r="AE7" i="1"/>
  <c r="AJ7" i="1" s="1"/>
  <c r="AM7" i="1" s="1"/>
  <c r="AF5" i="1"/>
  <c r="AK5" i="1" s="1"/>
  <c r="AN5" i="1" s="1"/>
  <c r="BL7" i="1"/>
  <c r="BQ7" i="1" s="1"/>
  <c r="BT7" i="1" s="1"/>
  <c r="BM8" i="1"/>
  <c r="BR8" i="1" s="1"/>
  <c r="BU8" i="1" s="1"/>
  <c r="AF7" i="1"/>
  <c r="AK7" i="1" s="1"/>
  <c r="AN7" i="1" s="1"/>
  <c r="BL6" i="1"/>
  <c r="BQ6" i="1" s="1"/>
  <c r="BT6" i="1" s="1"/>
  <c r="BN6" i="1"/>
  <c r="BS6" i="1" s="1"/>
  <c r="BV6" i="1" s="1"/>
  <c r="AF6" i="1"/>
  <c r="AK6" i="1" s="1"/>
  <c r="AN6" i="1" s="1"/>
  <c r="AG6" i="1"/>
  <c r="AL6" i="1" s="1"/>
  <c r="AO6" i="1" s="1"/>
  <c r="AE4" i="1"/>
  <c r="AZ3" i="1"/>
  <c r="BB3" i="1" s="1"/>
  <c r="BD3" i="1" s="1"/>
  <c r="BE3" i="1" s="1"/>
  <c r="L3" i="1" s="1"/>
  <c r="Q13" i="1"/>
  <c r="Q84" i="1"/>
  <c r="Q3" i="1"/>
  <c r="Q47" i="1"/>
  <c r="Q101" i="1"/>
  <c r="Q11" i="1"/>
  <c r="Q10" i="1"/>
  <c r="Q35" i="1"/>
  <c r="Q19" i="1"/>
  <c r="Q45" i="1"/>
  <c r="Q37" i="1"/>
  <c r="Q39" i="1"/>
  <c r="Q20" i="1"/>
  <c r="Q57" i="1"/>
  <c r="Q53" i="1"/>
  <c r="Q46" i="1"/>
  <c r="Q64" i="1"/>
  <c r="Q99" i="1"/>
  <c r="R89" i="1"/>
  <c r="R81" i="1"/>
  <c r="R76" i="1"/>
  <c r="R40" i="1"/>
  <c r="R97" i="1"/>
  <c r="R52" i="1"/>
  <c r="R64" i="1"/>
  <c r="R51" i="1"/>
  <c r="R57" i="1"/>
  <c r="R39" i="1"/>
  <c r="R34" i="1"/>
  <c r="R26" i="1"/>
  <c r="R75" i="1"/>
  <c r="R74" i="1"/>
  <c r="R67" i="1"/>
  <c r="R54" i="1"/>
  <c r="R31" i="1"/>
  <c r="R18" i="1"/>
  <c r="R17" i="1"/>
  <c r="R41" i="1"/>
  <c r="R33" i="1"/>
  <c r="R20" i="1"/>
  <c r="R78" i="1"/>
  <c r="R86" i="1"/>
  <c r="R10" i="1"/>
  <c r="R7" i="1"/>
  <c r="R47" i="1"/>
  <c r="Q55" i="1"/>
  <c r="Q85" i="1"/>
  <c r="Q90" i="1"/>
  <c r="Q58" i="1"/>
  <c r="Q22" i="1"/>
  <c r="Q44" i="1"/>
  <c r="Q96" i="1"/>
  <c r="Q91" i="1"/>
  <c r="Q48" i="1"/>
  <c r="Q62" i="1"/>
  <c r="Q38" i="1"/>
  <c r="Q95" i="1"/>
  <c r="Q36" i="1"/>
  <c r="Q18" i="1"/>
  <c r="Q61" i="1"/>
  <c r="Q98" i="1"/>
  <c r="Q74" i="1"/>
  <c r="Q7" i="1"/>
  <c r="Q80" i="1"/>
  <c r="Q87" i="1"/>
  <c r="Q25" i="1"/>
  <c r="Q66" i="1"/>
  <c r="Q63" i="1"/>
  <c r="Q93" i="1"/>
  <c r="Q17" i="1"/>
  <c r="Q8" i="1"/>
  <c r="Q97" i="1"/>
  <c r="Q71" i="1"/>
  <c r="Q4" i="1"/>
  <c r="Q100" i="1"/>
  <c r="Q30" i="1"/>
  <c r="Q26" i="1"/>
  <c r="Q76" i="1"/>
  <c r="Q68" i="1"/>
  <c r="Q31" i="1"/>
  <c r="Q50" i="1"/>
  <c r="Q14" i="1"/>
  <c r="Q51" i="1"/>
  <c r="Q81" i="1"/>
  <c r="Q23" i="1"/>
  <c r="Q43" i="1"/>
  <c r="Q69" i="1"/>
  <c r="Q54" i="1"/>
  <c r="Q75" i="1"/>
  <c r="Q79" i="1"/>
  <c r="Q70" i="1"/>
  <c r="Q24" i="1"/>
  <c r="Q16" i="1"/>
  <c r="Q89" i="1"/>
  <c r="Q86" i="1"/>
  <c r="Q67" i="1"/>
  <c r="Q88" i="1"/>
  <c r="Q92" i="1"/>
  <c r="Q77" i="1"/>
  <c r="Q29" i="1"/>
  <c r="Q21" i="1"/>
  <c r="Q94" i="1"/>
  <c r="AX3" i="1" l="1"/>
  <c r="AY3" i="1" s="1"/>
  <c r="H9" i="1"/>
  <c r="N9" i="1"/>
  <c r="CE3" i="1"/>
  <c r="CF3" i="1" s="1"/>
  <c r="Y9" i="1"/>
  <c r="BK9" i="1"/>
  <c r="BF9" i="1"/>
  <c r="Z9" i="1"/>
  <c r="BJ9" i="1"/>
  <c r="AA9" i="1"/>
  <c r="BI9" i="1"/>
  <c r="AC9" i="1"/>
  <c r="AB9" i="1"/>
  <c r="AE9" i="1" s="1"/>
  <c r="AJ9" i="1" s="1"/>
  <c r="AM9" i="1" s="1"/>
  <c r="AD9" i="1"/>
  <c r="BH9" i="1"/>
  <c r="BG9" i="1"/>
  <c r="B10" i="1"/>
  <c r="I10" i="1" s="1"/>
  <c r="A11" i="1"/>
  <c r="BW4" i="1"/>
  <c r="BX4" i="1" s="1"/>
  <c r="CA4" i="1" s="1"/>
  <c r="BO4" i="1"/>
  <c r="BP4" i="1" s="1"/>
  <c r="AH4" i="1"/>
  <c r="AI4" i="1" s="1"/>
  <c r="AJ4" i="1"/>
  <c r="AM4" i="1" s="1"/>
  <c r="AP4" i="1" s="1"/>
  <c r="AQ4" i="1" s="1"/>
  <c r="AS4" i="1" s="1"/>
  <c r="BW5" i="1"/>
  <c r="BX5" i="1" s="1"/>
  <c r="CA5" i="1" s="1"/>
  <c r="BO5" i="1"/>
  <c r="BP5" i="1" s="1"/>
  <c r="AP7" i="1"/>
  <c r="AQ7" i="1" s="1"/>
  <c r="AR7" i="1" s="1"/>
  <c r="BW8" i="1"/>
  <c r="BX8" i="1" s="1"/>
  <c r="BZ8" i="1" s="1"/>
  <c r="BW7" i="1"/>
  <c r="BX7" i="1" s="1"/>
  <c r="BY7" i="1" s="1"/>
  <c r="AP5" i="1"/>
  <c r="AQ5" i="1" s="1"/>
  <c r="AU5" i="1" s="1"/>
  <c r="AH8" i="1"/>
  <c r="AI8" i="1" s="1"/>
  <c r="BO7" i="1"/>
  <c r="BP7" i="1" s="1"/>
  <c r="AP8" i="1"/>
  <c r="AQ8" i="1" s="1"/>
  <c r="AT8" i="1" s="1"/>
  <c r="BW6" i="1"/>
  <c r="BX6" i="1" s="1"/>
  <c r="BY6" i="1" s="1"/>
  <c r="BO8" i="1"/>
  <c r="BP8" i="1" s="1"/>
  <c r="AH7" i="1"/>
  <c r="AI7" i="1" s="1"/>
  <c r="BO6" i="1"/>
  <c r="BP6" i="1" s="1"/>
  <c r="AH5" i="1"/>
  <c r="AI5" i="1" s="1"/>
  <c r="AH6" i="1"/>
  <c r="AI6" i="1" s="1"/>
  <c r="AP6" i="1"/>
  <c r="AQ6" i="1" s="1"/>
  <c r="AT6" i="1" s="1"/>
  <c r="CB4" i="1"/>
  <c r="R56" i="1"/>
  <c r="R23" i="1"/>
  <c r="R80" i="1"/>
  <c r="R32" i="1"/>
  <c r="R14" i="1"/>
  <c r="R11" i="1"/>
  <c r="R94" i="1"/>
  <c r="R82" i="1"/>
  <c r="R69" i="1"/>
  <c r="R42" i="1"/>
  <c r="R13" i="1"/>
  <c r="R19" i="1"/>
  <c r="R99" i="1"/>
  <c r="R9" i="1"/>
  <c r="R91" i="1"/>
  <c r="R55" i="1"/>
  <c r="R25" i="1"/>
  <c r="R24" i="1"/>
  <c r="R22" i="1"/>
  <c r="R100" i="1"/>
  <c r="R68" i="1"/>
  <c r="R44" i="1"/>
  <c r="R29" i="1"/>
  <c r="R87" i="1"/>
  <c r="R93" i="1"/>
  <c r="R85" i="1"/>
  <c r="R48" i="1"/>
  <c r="R8" i="1"/>
  <c r="R37" i="1"/>
  <c r="R43" i="1"/>
  <c r="R61" i="1"/>
  <c r="R16" i="1"/>
  <c r="R21" i="1"/>
  <c r="R46" i="1"/>
  <c r="R38" i="1"/>
  <c r="R95" i="1"/>
  <c r="R36" i="1"/>
  <c r="R72" i="1"/>
  <c r="R28" i="1"/>
  <c r="R88" i="1"/>
  <c r="R70" i="1"/>
  <c r="R59" i="1"/>
  <c r="R45" i="1"/>
  <c r="R4" i="1"/>
  <c r="R60" i="1"/>
  <c r="R98" i="1"/>
  <c r="R15" i="1"/>
  <c r="R49" i="1"/>
  <c r="R101" i="1"/>
  <c r="R77" i="1"/>
  <c r="R65" i="1"/>
  <c r="R53" i="1"/>
  <c r="R83" i="1"/>
  <c r="R84" i="1"/>
  <c r="R58" i="1"/>
  <c r="R73" i="1"/>
  <c r="R62" i="1"/>
  <c r="R30" i="1"/>
  <c r="R92" i="1"/>
  <c r="R6" i="1"/>
  <c r="R102" i="1"/>
  <c r="R90" i="1"/>
  <c r="R63" i="1"/>
  <c r="R27" i="1"/>
  <c r="R79" i="1"/>
  <c r="R35" i="1"/>
  <c r="R5" i="1"/>
  <c r="R66" i="1"/>
  <c r="R50" i="1"/>
  <c r="R12" i="1"/>
  <c r="R3" i="1"/>
  <c r="R96" i="1"/>
  <c r="R71" i="1"/>
  <c r="S16" i="1"/>
  <c r="S9" i="1"/>
  <c r="AG9" i="1" l="1"/>
  <c r="AL9" i="1" s="1"/>
  <c r="AO9" i="1" s="1"/>
  <c r="BL9" i="1"/>
  <c r="BQ9" i="1" s="1"/>
  <c r="BT9" i="1" s="1"/>
  <c r="BY4" i="1"/>
  <c r="CC4" i="1" s="1"/>
  <c r="CG4" i="1" s="1"/>
  <c r="CI4" i="1" s="1"/>
  <c r="AF9" i="1"/>
  <c r="AK9" i="1" s="1"/>
  <c r="AN9" i="1" s="1"/>
  <c r="AP9" i="1" s="1"/>
  <c r="AQ9" i="1" s="1"/>
  <c r="AR9" i="1" s="1"/>
  <c r="BZ4" i="1"/>
  <c r="CD4" i="1" s="1"/>
  <c r="CH4" i="1" s="1"/>
  <c r="CJ4" i="1" s="1"/>
  <c r="AB10" i="1"/>
  <c r="BI10" i="1"/>
  <c r="BK10" i="1"/>
  <c r="BH10" i="1"/>
  <c r="Y10" i="1"/>
  <c r="BG10" i="1"/>
  <c r="Z10" i="1"/>
  <c r="BF10" i="1"/>
  <c r="BJ10" i="1"/>
  <c r="AD10" i="1"/>
  <c r="AA10" i="1"/>
  <c r="AC10" i="1"/>
  <c r="B11" i="1"/>
  <c r="I11" i="1" s="1"/>
  <c r="A12" i="1"/>
  <c r="BN9" i="1"/>
  <c r="BS9" i="1" s="1"/>
  <c r="BV9" i="1" s="1"/>
  <c r="H10" i="1"/>
  <c r="N10" i="1"/>
  <c r="BM9" i="1"/>
  <c r="AT4" i="1"/>
  <c r="AU4" i="1"/>
  <c r="AW4" i="1" s="1"/>
  <c r="BA4" i="1" s="1"/>
  <c r="BC4" i="1" s="1"/>
  <c r="BY5" i="1"/>
  <c r="CC5" i="1" s="1"/>
  <c r="CG5" i="1" s="1"/>
  <c r="CI5" i="1" s="1"/>
  <c r="CB5" i="1"/>
  <c r="BZ5" i="1"/>
  <c r="AR4" i="1"/>
  <c r="CA7" i="1"/>
  <c r="CC7" i="1" s="1"/>
  <c r="CG7" i="1" s="1"/>
  <c r="CI7" i="1" s="1"/>
  <c r="AS7" i="1"/>
  <c r="CB8" i="1"/>
  <c r="CD8" i="1" s="1"/>
  <c r="CH8" i="1" s="1"/>
  <c r="CJ8" i="1" s="1"/>
  <c r="CA8" i="1"/>
  <c r="CB7" i="1"/>
  <c r="BY8" i="1"/>
  <c r="BZ7" i="1"/>
  <c r="AT5" i="1"/>
  <c r="AT7" i="1"/>
  <c r="AV7" i="1" s="1"/>
  <c r="AZ7" i="1" s="1"/>
  <c r="BB7" i="1" s="1"/>
  <c r="AS5" i="1"/>
  <c r="AW5" i="1" s="1"/>
  <c r="BA5" i="1" s="1"/>
  <c r="BC5" i="1" s="1"/>
  <c r="AU7" i="1"/>
  <c r="AR5" i="1"/>
  <c r="AU8" i="1"/>
  <c r="CA6" i="1"/>
  <c r="CC6" i="1" s="1"/>
  <c r="CB6" i="1"/>
  <c r="BZ6" i="1"/>
  <c r="AR8" i="1"/>
  <c r="AV8" i="1" s="1"/>
  <c r="AZ8" i="1" s="1"/>
  <c r="BB8" i="1" s="1"/>
  <c r="AS8" i="1"/>
  <c r="AS6" i="1"/>
  <c r="AR6" i="1"/>
  <c r="AV6" i="1" s="1"/>
  <c r="AU6" i="1"/>
  <c r="S82" i="1"/>
  <c r="S30" i="1"/>
  <c r="S89" i="1"/>
  <c r="S53" i="1"/>
  <c r="S95" i="1"/>
  <c r="S98" i="1"/>
  <c r="S23" i="1"/>
  <c r="S59" i="1"/>
  <c r="S26" i="1"/>
  <c r="S29" i="1"/>
  <c r="S86" i="1"/>
  <c r="S12" i="1"/>
  <c r="S25" i="1"/>
  <c r="S102" i="1"/>
  <c r="S66" i="1"/>
  <c r="S73" i="1"/>
  <c r="S14" i="1"/>
  <c r="S6" i="1"/>
  <c r="S76" i="1"/>
  <c r="S88" i="1"/>
  <c r="S41" i="1"/>
  <c r="S49" i="1"/>
  <c r="S24" i="1"/>
  <c r="S19" i="1"/>
  <c r="S99" i="1"/>
  <c r="S63" i="1"/>
  <c r="S68" i="1"/>
  <c r="S36" i="1"/>
  <c r="S44" i="1"/>
  <c r="S33" i="1"/>
  <c r="S74" i="1"/>
  <c r="S46" i="1"/>
  <c r="S38" i="1"/>
  <c r="S43" i="1"/>
  <c r="S87" i="1"/>
  <c r="S35" i="1"/>
  <c r="S52" i="1"/>
  <c r="S84" i="1"/>
  <c r="S32" i="1"/>
  <c r="S11" i="1"/>
  <c r="S28" i="1"/>
  <c r="S83" i="1"/>
  <c r="S96" i="1"/>
  <c r="S60" i="1"/>
  <c r="S55" i="1"/>
  <c r="S8" i="1"/>
  <c r="S18" i="1"/>
  <c r="S31" i="1"/>
  <c r="S27" i="1"/>
  <c r="S22" i="1"/>
  <c r="S65" i="1"/>
  <c r="S7" i="1"/>
  <c r="S93" i="1"/>
  <c r="S57" i="1"/>
  <c r="S50" i="1"/>
  <c r="S13" i="1"/>
  <c r="S97" i="1"/>
  <c r="S15" i="1"/>
  <c r="S94" i="1"/>
  <c r="S90" i="1"/>
  <c r="S54" i="1"/>
  <c r="S80" i="1"/>
  <c r="S10" i="1"/>
  <c r="S51" i="1"/>
  <c r="S3" i="1"/>
  <c r="S67" i="1"/>
  <c r="S4" i="1"/>
  <c r="S48" i="1"/>
  <c r="S77" i="1"/>
  <c r="S40" i="1"/>
  <c r="S39" i="1"/>
  <c r="S42" i="1"/>
  <c r="S70" i="1"/>
  <c r="S21" i="1"/>
  <c r="S91" i="1"/>
  <c r="S56" i="1"/>
  <c r="S100" i="1"/>
  <c r="S71" i="1"/>
  <c r="S79" i="1"/>
  <c r="S34" i="1"/>
  <c r="S72" i="1"/>
  <c r="S37" i="1"/>
  <c r="S92" i="1"/>
  <c r="S58" i="1"/>
  <c r="S75" i="1"/>
  <c r="S47" i="1"/>
  <c r="S101" i="1"/>
  <c r="S64" i="1"/>
  <c r="S78" i="1"/>
  <c r="S81" i="1"/>
  <c r="S45" i="1"/>
  <c r="S62" i="1"/>
  <c r="S69" i="1"/>
  <c r="S61" i="1"/>
  <c r="S17" i="1"/>
  <c r="S5" i="1"/>
  <c r="S85" i="1"/>
  <c r="S20" i="1"/>
  <c r="T69" i="1"/>
  <c r="AS9" i="1" l="1"/>
  <c r="AT9" i="1"/>
  <c r="AV9" i="1" s="1"/>
  <c r="AU9" i="1"/>
  <c r="AH9" i="1"/>
  <c r="AI9" i="1" s="1"/>
  <c r="AE10" i="1"/>
  <c r="AJ10" i="1" s="1"/>
  <c r="AM10" i="1" s="1"/>
  <c r="BL10" i="1"/>
  <c r="BQ10" i="1" s="1"/>
  <c r="BT10" i="1" s="1"/>
  <c r="BM10" i="1"/>
  <c r="BR10" i="1" s="1"/>
  <c r="BU10" i="1" s="1"/>
  <c r="BN10" i="1"/>
  <c r="BS10" i="1" s="1"/>
  <c r="BV10" i="1" s="1"/>
  <c r="Z11" i="1"/>
  <c r="BF11" i="1"/>
  <c r="AA11" i="1"/>
  <c r="BJ11" i="1"/>
  <c r="BK11" i="1"/>
  <c r="BI11" i="1"/>
  <c r="BG11" i="1"/>
  <c r="AC11" i="1"/>
  <c r="AD11" i="1"/>
  <c r="BH11" i="1"/>
  <c r="AB11" i="1"/>
  <c r="Y11" i="1"/>
  <c r="B12" i="1"/>
  <c r="I12" i="1" s="1"/>
  <c r="A13" i="1"/>
  <c r="N11" i="1"/>
  <c r="H11" i="1"/>
  <c r="AG10" i="1"/>
  <c r="AL10" i="1" s="1"/>
  <c r="AO10" i="1" s="1"/>
  <c r="BR9" i="1"/>
  <c r="BU9" i="1" s="1"/>
  <c r="BW9" i="1" s="1"/>
  <c r="BX9" i="1" s="1"/>
  <c r="BO9" i="1"/>
  <c r="BP9" i="1" s="1"/>
  <c r="AF10" i="1"/>
  <c r="AK10" i="1" s="1"/>
  <c r="AN10" i="1" s="1"/>
  <c r="CC8" i="1"/>
  <c r="CG8" i="1" s="1"/>
  <c r="CI8" i="1" s="1"/>
  <c r="CK8" i="1" s="1"/>
  <c r="CL8" i="1" s="1"/>
  <c r="M8" i="1" s="1"/>
  <c r="AV4" i="1"/>
  <c r="AX4" i="1" s="1"/>
  <c r="AY4" i="1" s="1"/>
  <c r="CD5" i="1"/>
  <c r="CH5" i="1" s="1"/>
  <c r="CJ5" i="1" s="1"/>
  <c r="CK5" i="1" s="1"/>
  <c r="CL5" i="1" s="1"/>
  <c r="M5" i="1" s="1"/>
  <c r="CK4" i="1"/>
  <c r="CL4" i="1" s="1"/>
  <c r="M4" i="1" s="1"/>
  <c r="AV5" i="1"/>
  <c r="AZ5" i="1" s="1"/>
  <c r="BB5" i="1" s="1"/>
  <c r="BD5" i="1" s="1"/>
  <c r="BE5" i="1" s="1"/>
  <c r="L5" i="1" s="1"/>
  <c r="AW7" i="1"/>
  <c r="AX7" i="1" s="1"/>
  <c r="AY7" i="1" s="1"/>
  <c r="CD7" i="1"/>
  <c r="CH7" i="1" s="1"/>
  <c r="CJ7" i="1" s="1"/>
  <c r="CK7" i="1" s="1"/>
  <c r="CL7" i="1" s="1"/>
  <c r="M7" i="1" s="1"/>
  <c r="CD6" i="1"/>
  <c r="CH6" i="1" s="1"/>
  <c r="CJ6" i="1" s="1"/>
  <c r="AW8" i="1"/>
  <c r="BA8" i="1" s="1"/>
  <c r="BC8" i="1" s="1"/>
  <c r="BD8" i="1" s="1"/>
  <c r="BE8" i="1" s="1"/>
  <c r="L8" i="1" s="1"/>
  <c r="AW6" i="1"/>
  <c r="BA6" i="1" s="1"/>
  <c r="BC6" i="1" s="1"/>
  <c r="CE4" i="1"/>
  <c r="CF4" i="1" s="1"/>
  <c r="CG6" i="1"/>
  <c r="CI6" i="1" s="1"/>
  <c r="AZ6" i="1"/>
  <c r="BB6" i="1" s="1"/>
  <c r="T49" i="1"/>
  <c r="T61" i="1"/>
  <c r="T3" i="1"/>
  <c r="T88" i="1"/>
  <c r="T70" i="1"/>
  <c r="T52" i="1"/>
  <c r="T8" i="1"/>
  <c r="T55" i="1"/>
  <c r="T85" i="1"/>
  <c r="T79" i="1"/>
  <c r="T73" i="1"/>
  <c r="T39" i="1"/>
  <c r="T75" i="1"/>
  <c r="T37" i="1"/>
  <c r="T59" i="1"/>
  <c r="T92" i="1"/>
  <c r="T4" i="1"/>
  <c r="T83" i="1"/>
  <c r="T17" i="1"/>
  <c r="T86" i="1"/>
  <c r="T42" i="1"/>
  <c r="T78" i="1"/>
  <c r="T47" i="1"/>
  <c r="T30" i="1"/>
  <c r="T20" i="1"/>
  <c r="T91" i="1"/>
  <c r="T45" i="1"/>
  <c r="T81" i="1"/>
  <c r="T9" i="1"/>
  <c r="T62" i="1"/>
  <c r="T68" i="1"/>
  <c r="T72" i="1"/>
  <c r="T74" i="1"/>
  <c r="T19" i="1"/>
  <c r="T77" i="1"/>
  <c r="T65" i="1"/>
  <c r="T48" i="1"/>
  <c r="T94" i="1"/>
  <c r="T71" i="1"/>
  <c r="T22" i="1"/>
  <c r="T14" i="1"/>
  <c r="T10" i="1"/>
  <c r="T53" i="1"/>
  <c r="T23" i="1"/>
  <c r="T84" i="1"/>
  <c r="T24" i="1"/>
  <c r="T40" i="1"/>
  <c r="T97" i="1"/>
  <c r="T26" i="1"/>
  <c r="T51" i="1"/>
  <c r="T87" i="1"/>
  <c r="T56" i="1"/>
  <c r="T7" i="1"/>
  <c r="T67" i="1"/>
  <c r="T13" i="1"/>
  <c r="T18" i="1"/>
  <c r="T16" i="1"/>
  <c r="T29" i="1"/>
  <c r="T54" i="1"/>
  <c r="T90" i="1"/>
  <c r="T12" i="1"/>
  <c r="T15" i="1"/>
  <c r="T89" i="1"/>
  <c r="T44" i="1"/>
  <c r="T34" i="1"/>
  <c r="T35" i="1"/>
  <c r="T60" i="1"/>
  <c r="T96" i="1"/>
  <c r="T43" i="1"/>
  <c r="T11" i="1"/>
  <c r="T98" i="1"/>
  <c r="T5" i="1"/>
  <c r="T46" i="1"/>
  <c r="T80" i="1"/>
  <c r="T31" i="1"/>
  <c r="T36" i="1"/>
  <c r="T21" i="1"/>
  <c r="T32" i="1"/>
  <c r="T57" i="1"/>
  <c r="T93" i="1"/>
  <c r="T25" i="1"/>
  <c r="T33" i="1"/>
  <c r="T27" i="1"/>
  <c r="T95" i="1"/>
  <c r="T6" i="1"/>
  <c r="T76" i="1"/>
  <c r="T58" i="1"/>
  <c r="T38" i="1"/>
  <c r="T63" i="1"/>
  <c r="T99" i="1"/>
  <c r="T100" i="1"/>
  <c r="T41" i="1"/>
  <c r="T28" i="1"/>
  <c r="T101" i="1"/>
  <c r="T82" i="1"/>
  <c r="T64" i="1"/>
  <c r="T50" i="1"/>
  <c r="T66" i="1"/>
  <c r="T102" i="1"/>
  <c r="U78" i="1"/>
  <c r="U18" i="1"/>
  <c r="U75" i="1"/>
  <c r="U63" i="1"/>
  <c r="U90" i="1"/>
  <c r="U91" i="1"/>
  <c r="U86" i="1"/>
  <c r="BL11" i="1" l="1"/>
  <c r="BQ11" i="1" s="1"/>
  <c r="BT11" i="1" s="1"/>
  <c r="AZ9" i="1"/>
  <c r="BB9" i="1" s="1"/>
  <c r="AW9" i="1"/>
  <c r="AX9" i="1" s="1"/>
  <c r="AY9" i="1" s="1"/>
  <c r="BW10" i="1"/>
  <c r="BX10" i="1" s="1"/>
  <c r="CB10" i="1" s="1"/>
  <c r="BO10" i="1"/>
  <c r="BP10" i="1" s="1"/>
  <c r="AF11" i="1"/>
  <c r="AK11" i="1" s="1"/>
  <c r="AN11" i="1" s="1"/>
  <c r="BM11" i="1"/>
  <c r="BR11" i="1" s="1"/>
  <c r="BU11" i="1" s="1"/>
  <c r="BN11" i="1"/>
  <c r="BS11" i="1" s="1"/>
  <c r="BV11" i="1" s="1"/>
  <c r="AP10" i="1"/>
  <c r="AQ10" i="1" s="1"/>
  <c r="BF12" i="1"/>
  <c r="BI12" i="1"/>
  <c r="AC12" i="1"/>
  <c r="AD12" i="1"/>
  <c r="BH12" i="1"/>
  <c r="AB12" i="1"/>
  <c r="BG12" i="1"/>
  <c r="BK12" i="1"/>
  <c r="AA12" i="1"/>
  <c r="Y12" i="1"/>
  <c r="Z12" i="1"/>
  <c r="BJ12" i="1"/>
  <c r="N12" i="1"/>
  <c r="H12" i="1"/>
  <c r="AE11" i="1"/>
  <c r="BY9" i="1"/>
  <c r="CA9" i="1"/>
  <c r="CB9" i="1"/>
  <c r="BZ9" i="1"/>
  <c r="AH10" i="1"/>
  <c r="AI10" i="1" s="1"/>
  <c r="B13" i="1"/>
  <c r="I13" i="1" s="1"/>
  <c r="A14" i="1"/>
  <c r="AG11" i="1"/>
  <c r="AL11" i="1" s="1"/>
  <c r="AO11" i="1" s="1"/>
  <c r="CE8" i="1"/>
  <c r="CF8" i="1" s="1"/>
  <c r="AZ4" i="1"/>
  <c r="BB4" i="1" s="1"/>
  <c r="BD4" i="1" s="1"/>
  <c r="BE4" i="1" s="1"/>
  <c r="L4" i="1" s="1"/>
  <c r="CE5" i="1"/>
  <c r="CF5" i="1" s="1"/>
  <c r="AX5" i="1"/>
  <c r="AY5" i="1" s="1"/>
  <c r="CE7" i="1"/>
  <c r="CF7" i="1" s="1"/>
  <c r="BA7" i="1"/>
  <c r="BC7" i="1" s="1"/>
  <c r="BD7" i="1" s="1"/>
  <c r="BE7" i="1" s="1"/>
  <c r="L7" i="1" s="1"/>
  <c r="AX8" i="1"/>
  <c r="AY8" i="1" s="1"/>
  <c r="CE6" i="1"/>
  <c r="CF6" i="1" s="1"/>
  <c r="CK6" i="1"/>
  <c r="CL6" i="1" s="1"/>
  <c r="M6" i="1" s="1"/>
  <c r="BD6" i="1"/>
  <c r="BE6" i="1" s="1"/>
  <c r="L6" i="1" s="1"/>
  <c r="AX6" i="1"/>
  <c r="AY6" i="1" s="1"/>
  <c r="U3" i="1"/>
  <c r="U39" i="1"/>
  <c r="U83" i="1"/>
  <c r="U44" i="1"/>
  <c r="U23" i="1"/>
  <c r="U81" i="1"/>
  <c r="U97" i="1"/>
  <c r="U28" i="1"/>
  <c r="U85" i="1"/>
  <c r="U6" i="1"/>
  <c r="U34" i="1"/>
  <c r="U79" i="1"/>
  <c r="U14" i="1"/>
  <c r="U62" i="1"/>
  <c r="U12" i="1"/>
  <c r="U40" i="1"/>
  <c r="U26" i="1"/>
  <c r="U22" i="1"/>
  <c r="U41" i="1"/>
  <c r="U100" i="1"/>
  <c r="U54" i="1"/>
  <c r="U52" i="1"/>
  <c r="U37" i="1"/>
  <c r="U21" i="1"/>
  <c r="U55" i="1"/>
  <c r="U71" i="1"/>
  <c r="U67" i="1"/>
  <c r="U19" i="1"/>
  <c r="U29" i="1"/>
  <c r="U15" i="1"/>
  <c r="U45" i="1"/>
  <c r="U60" i="1"/>
  <c r="U24" i="1"/>
  <c r="U9" i="1"/>
  <c r="U94" i="1"/>
  <c r="U51" i="1"/>
  <c r="U43" i="1"/>
  <c r="U88" i="1"/>
  <c r="U74" i="1"/>
  <c r="U57" i="1"/>
  <c r="U50" i="1"/>
  <c r="U96" i="1"/>
  <c r="U76" i="1"/>
  <c r="U56" i="1"/>
  <c r="U101" i="1"/>
  <c r="U27" i="1"/>
  <c r="U77" i="1"/>
  <c r="U30" i="1"/>
  <c r="U89" i="1"/>
  <c r="U4" i="1"/>
  <c r="U38" i="1"/>
  <c r="U5" i="1"/>
  <c r="U102" i="1"/>
  <c r="U69" i="1"/>
  <c r="U42" i="1"/>
  <c r="U73" i="1"/>
  <c r="U25" i="1"/>
  <c r="U11" i="1"/>
  <c r="U20" i="1"/>
  <c r="U53" i="1"/>
  <c r="U16" i="1"/>
  <c r="U31" i="1"/>
  <c r="U47" i="1"/>
  <c r="U92" i="1"/>
  <c r="U99" i="1"/>
  <c r="U32" i="1"/>
  <c r="U66" i="1"/>
  <c r="U7" i="1"/>
  <c r="U17" i="1"/>
  <c r="U10" i="1"/>
  <c r="U36" i="1"/>
  <c r="U35" i="1"/>
  <c r="U48" i="1"/>
  <c r="U59" i="1"/>
  <c r="U98" i="1"/>
  <c r="U80" i="1"/>
  <c r="U46" i="1"/>
  <c r="U58" i="1"/>
  <c r="U33" i="1"/>
  <c r="U8" i="1"/>
  <c r="U82" i="1"/>
  <c r="U65" i="1"/>
  <c r="U64" i="1"/>
  <c r="U61" i="1"/>
  <c r="U87" i="1"/>
  <c r="U72" i="1"/>
  <c r="U93" i="1"/>
  <c r="U68" i="1"/>
  <c r="U84" i="1"/>
  <c r="U49" i="1"/>
  <c r="U13" i="1"/>
  <c r="U95" i="1"/>
  <c r="U70" i="1"/>
  <c r="BZ10" i="1" l="1"/>
  <c r="CD10" i="1" s="1"/>
  <c r="CH10" i="1" s="1"/>
  <c r="CJ10" i="1" s="1"/>
  <c r="BM12" i="1"/>
  <c r="BR12" i="1" s="1"/>
  <c r="BU12" i="1" s="1"/>
  <c r="BY10" i="1"/>
  <c r="BA9" i="1"/>
  <c r="BC9" i="1" s="1"/>
  <c r="BD9" i="1" s="1"/>
  <c r="BE9" i="1" s="1"/>
  <c r="L9" i="1" s="1"/>
  <c r="CA10" i="1"/>
  <c r="BW11" i="1"/>
  <c r="BX11" i="1" s="1"/>
  <c r="BY11" i="1" s="1"/>
  <c r="BO11" i="1"/>
  <c r="BP11" i="1" s="1"/>
  <c r="BN12" i="1"/>
  <c r="BS12" i="1" s="1"/>
  <c r="BV12" i="1" s="1"/>
  <c r="CD9" i="1"/>
  <c r="CH9" i="1" s="1"/>
  <c r="CJ9" i="1" s="1"/>
  <c r="B14" i="1"/>
  <c r="I14" i="1" s="1"/>
  <c r="A15" i="1"/>
  <c r="AA13" i="1"/>
  <c r="BK13" i="1"/>
  <c r="Y13" i="1"/>
  <c r="BJ13" i="1"/>
  <c r="BI13" i="1"/>
  <c r="BF13" i="1"/>
  <c r="AD13" i="1"/>
  <c r="BH13" i="1"/>
  <c r="Z13" i="1"/>
  <c r="AB13" i="1"/>
  <c r="BG13" i="1"/>
  <c r="AC13" i="1"/>
  <c r="AF12" i="1"/>
  <c r="AK12" i="1" s="1"/>
  <c r="AN12" i="1" s="1"/>
  <c r="H13" i="1"/>
  <c r="N13" i="1"/>
  <c r="AJ11" i="1"/>
  <c r="AM11" i="1" s="1"/>
  <c r="AP11" i="1" s="1"/>
  <c r="AQ11" i="1" s="1"/>
  <c r="AH11" i="1"/>
  <c r="AE12" i="1"/>
  <c r="BL12" i="1"/>
  <c r="CC9" i="1"/>
  <c r="AG12" i="1"/>
  <c r="AL12" i="1" s="1"/>
  <c r="AO12" i="1" s="1"/>
  <c r="AU10" i="1"/>
  <c r="AR10" i="1"/>
  <c r="AS10" i="1"/>
  <c r="AT10" i="1"/>
  <c r="V65" i="1"/>
  <c r="V84" i="1"/>
  <c r="V37" i="1"/>
  <c r="V20" i="1"/>
  <c r="V59" i="1"/>
  <c r="V10" i="1"/>
  <c r="V16" i="1"/>
  <c r="V92" i="1"/>
  <c r="V94" i="1"/>
  <c r="V76" i="1"/>
  <c r="V9" i="1"/>
  <c r="V22" i="1"/>
  <c r="V46" i="1"/>
  <c r="V60" i="1"/>
  <c r="V41" i="1"/>
  <c r="V21" i="1"/>
  <c r="V72" i="1"/>
  <c r="V15" i="1"/>
  <c r="V70" i="1"/>
  <c r="V58" i="1"/>
  <c r="V91" i="1"/>
  <c r="V93" i="1"/>
  <c r="V51" i="1"/>
  <c r="V97" i="1"/>
  <c r="V57" i="1"/>
  <c r="W44" i="1"/>
  <c r="W36" i="1"/>
  <c r="W84" i="1"/>
  <c r="W71" i="1"/>
  <c r="V29" i="1"/>
  <c r="V81" i="1"/>
  <c r="V23" i="1"/>
  <c r="V3" i="1"/>
  <c r="V54" i="1"/>
  <c r="V8" i="1"/>
  <c r="V39" i="1"/>
  <c r="V71" i="1"/>
  <c r="V13" i="1"/>
  <c r="V27" i="1"/>
  <c r="V79" i="1"/>
  <c r="V73" i="1"/>
  <c r="V30" i="1"/>
  <c r="V56" i="1"/>
  <c r="V102" i="1"/>
  <c r="V96" i="1"/>
  <c r="V87" i="1"/>
  <c r="V98" i="1"/>
  <c r="V90" i="1"/>
  <c r="V40" i="1"/>
  <c r="V28" i="1"/>
  <c r="V63" i="1"/>
  <c r="V26" i="1"/>
  <c r="V101" i="1"/>
  <c r="V99" i="1"/>
  <c r="V53" i="1"/>
  <c r="V43" i="1"/>
  <c r="V69" i="1"/>
  <c r="V31" i="1"/>
  <c r="V6" i="1"/>
  <c r="V11" i="1"/>
  <c r="V5" i="1"/>
  <c r="V66" i="1"/>
  <c r="V50" i="1"/>
  <c r="V100" i="1"/>
  <c r="V36" i="1"/>
  <c r="V42" i="1"/>
  <c r="V77" i="1"/>
  <c r="V34" i="1"/>
  <c r="V82" i="1"/>
  <c r="V78" i="1"/>
  <c r="V38" i="1"/>
  <c r="V55" i="1"/>
  <c r="V35" i="1"/>
  <c r="V89" i="1"/>
  <c r="V83" i="1"/>
  <c r="V74" i="1"/>
  <c r="V68" i="1"/>
  <c r="V64" i="1"/>
  <c r="V14" i="1"/>
  <c r="V95" i="1"/>
  <c r="V88" i="1"/>
  <c r="V48" i="1"/>
  <c r="V85" i="1"/>
  <c r="V18" i="1"/>
  <c r="V24" i="1"/>
  <c r="V12" i="1"/>
  <c r="V7" i="1"/>
  <c r="V67" i="1"/>
  <c r="V62" i="1"/>
  <c r="V44" i="1"/>
  <c r="V47" i="1"/>
  <c r="V32" i="1"/>
  <c r="V4" i="1"/>
  <c r="V86" i="1"/>
  <c r="V33" i="1"/>
  <c r="V49" i="1"/>
  <c r="V61" i="1"/>
  <c r="V25" i="1"/>
  <c r="V19" i="1"/>
  <c r="V17" i="1"/>
  <c r="V80" i="1"/>
  <c r="V75" i="1"/>
  <c r="V45" i="1"/>
  <c r="V52" i="1"/>
  <c r="BZ11" i="1" l="1"/>
  <c r="CC10" i="1"/>
  <c r="CG10" i="1" s="1"/>
  <c r="CI10" i="1" s="1"/>
  <c r="CK10" i="1" s="1"/>
  <c r="CL10" i="1" s="1"/>
  <c r="M10" i="1" s="1"/>
  <c r="CB11" i="1"/>
  <c r="AV10" i="1"/>
  <c r="AZ10" i="1" s="1"/>
  <c r="BB10" i="1" s="1"/>
  <c r="AG13" i="1"/>
  <c r="AL13" i="1" s="1"/>
  <c r="AO13" i="1" s="1"/>
  <c r="CA11" i="1"/>
  <c r="CC11" i="1" s="1"/>
  <c r="AF13" i="1"/>
  <c r="AK13" i="1" s="1"/>
  <c r="AN13" i="1" s="1"/>
  <c r="BN13" i="1"/>
  <c r="BS13" i="1" s="1"/>
  <c r="BV13" i="1" s="1"/>
  <c r="BM13" i="1"/>
  <c r="BR13" i="1" s="1"/>
  <c r="BU13" i="1" s="1"/>
  <c r="AW10" i="1"/>
  <c r="BA10" i="1" s="1"/>
  <c r="BC10" i="1" s="1"/>
  <c r="AE13" i="1"/>
  <c r="AJ13" i="1" s="1"/>
  <c r="AM13" i="1" s="1"/>
  <c r="BL13" i="1"/>
  <c r="BQ13" i="1" s="1"/>
  <c r="BT13" i="1" s="1"/>
  <c r="CG9" i="1"/>
  <c r="CI9" i="1" s="1"/>
  <c r="CK9" i="1" s="1"/>
  <c r="CL9" i="1" s="1"/>
  <c r="M9" i="1" s="1"/>
  <c r="CE9" i="1"/>
  <c r="CF9" i="1" s="1"/>
  <c r="BQ12" i="1"/>
  <c r="BT12" i="1" s="1"/>
  <c r="BW12" i="1" s="1"/>
  <c r="BX12" i="1" s="1"/>
  <c r="BO12" i="1"/>
  <c r="B15" i="1"/>
  <c r="I15" i="1" s="1"/>
  <c r="A16" i="1"/>
  <c r="AS11" i="1"/>
  <c r="AU11" i="1"/>
  <c r="AT11" i="1"/>
  <c r="AR11" i="1"/>
  <c r="AJ12" i="1"/>
  <c r="AM12" i="1" s="1"/>
  <c r="AP12" i="1" s="1"/>
  <c r="AQ12" i="1" s="1"/>
  <c r="AH12" i="1"/>
  <c r="AI12" i="1" s="1"/>
  <c r="N14" i="1"/>
  <c r="H14" i="1"/>
  <c r="AI11" i="1"/>
  <c r="AC14" i="1"/>
  <c r="Y14" i="1"/>
  <c r="AA14" i="1"/>
  <c r="BI14" i="1"/>
  <c r="BJ14" i="1"/>
  <c r="BG14" i="1"/>
  <c r="AD14" i="1"/>
  <c r="AB14" i="1"/>
  <c r="BK14" i="1"/>
  <c r="BF14" i="1"/>
  <c r="BH14" i="1"/>
  <c r="Z14" i="1"/>
  <c r="W88" i="1"/>
  <c r="W91" i="1"/>
  <c r="W63" i="1"/>
  <c r="W32" i="1"/>
  <c r="W4" i="1"/>
  <c r="W59" i="1"/>
  <c r="W85" i="1"/>
  <c r="W23" i="1"/>
  <c r="W28" i="1"/>
  <c r="W54" i="1"/>
  <c r="W33" i="1"/>
  <c r="W90" i="1"/>
  <c r="W3" i="1"/>
  <c r="W22" i="1"/>
  <c r="W87" i="1"/>
  <c r="W46" i="1"/>
  <c r="W13" i="1"/>
  <c r="W34" i="1"/>
  <c r="W49" i="1"/>
  <c r="W35" i="1"/>
  <c r="W52" i="1"/>
  <c r="W53" i="1"/>
  <c r="W86" i="1"/>
  <c r="W75" i="1"/>
  <c r="W61" i="1"/>
  <c r="W100" i="1"/>
  <c r="W66" i="1"/>
  <c r="W101" i="1"/>
  <c r="W57" i="1"/>
  <c r="W55" i="1"/>
  <c r="W94" i="1"/>
  <c r="W95" i="1"/>
  <c r="W78" i="1"/>
  <c r="W99" i="1"/>
  <c r="W62" i="1"/>
  <c r="W58" i="1"/>
  <c r="W97" i="1"/>
  <c r="W14" i="1"/>
  <c r="W8" i="1"/>
  <c r="W11" i="1"/>
  <c r="W19" i="1"/>
  <c r="W9" i="1"/>
  <c r="W92" i="1"/>
  <c r="W47" i="1"/>
  <c r="W39" i="1"/>
  <c r="W51" i="1"/>
  <c r="W31" i="1"/>
  <c r="W12" i="1"/>
  <c r="W80" i="1"/>
  <c r="W64" i="1"/>
  <c r="W96" i="1"/>
  <c r="W48" i="1"/>
  <c r="W45" i="1"/>
  <c r="W25" i="1"/>
  <c r="W15" i="1"/>
  <c r="W93" i="1"/>
  <c r="W70" i="1"/>
  <c r="W6" i="1"/>
  <c r="W16" i="1"/>
  <c r="W72" i="1"/>
  <c r="W38" i="1"/>
  <c r="W98" i="1"/>
  <c r="W73" i="1"/>
  <c r="W37" i="1"/>
  <c r="W26" i="1"/>
  <c r="W17" i="1"/>
  <c r="W68" i="1"/>
  <c r="W7" i="1"/>
  <c r="W50" i="1"/>
  <c r="W21" i="1"/>
  <c r="W76" i="1"/>
  <c r="W65" i="1"/>
  <c r="W60" i="1"/>
  <c r="W18" i="1"/>
  <c r="W83" i="1"/>
  <c r="W42" i="1"/>
  <c r="W81" i="1"/>
  <c r="W20" i="1"/>
  <c r="W56" i="1"/>
  <c r="W27" i="1"/>
  <c r="W40" i="1"/>
  <c r="W79" i="1"/>
  <c r="W89" i="1"/>
  <c r="W29" i="1"/>
  <c r="W102" i="1"/>
  <c r="W41" i="1"/>
  <c r="W77" i="1"/>
  <c r="W10" i="1"/>
  <c r="W74" i="1"/>
  <c r="W30" i="1"/>
  <c r="W43" i="1"/>
  <c r="W82" i="1"/>
  <c r="W69" i="1"/>
  <c r="W24" i="1"/>
  <c r="W5" i="1"/>
  <c r="W67" i="1"/>
  <c r="CE10" i="1" l="1"/>
  <c r="CF10" i="1" s="1"/>
  <c r="AG14" i="1"/>
  <c r="AL14" i="1" s="1"/>
  <c r="AO14" i="1" s="1"/>
  <c r="CD11" i="1"/>
  <c r="CH11" i="1" s="1"/>
  <c r="CJ11" i="1" s="1"/>
  <c r="BM14" i="1"/>
  <c r="BR14" i="1" s="1"/>
  <c r="BU14" i="1" s="1"/>
  <c r="AP13" i="1"/>
  <c r="AQ13" i="1" s="1"/>
  <c r="AR13" i="1" s="1"/>
  <c r="BW13" i="1"/>
  <c r="BX13" i="1" s="1"/>
  <c r="CA13" i="1" s="1"/>
  <c r="BD10" i="1"/>
  <c r="BE10" i="1" s="1"/>
  <c r="L10" i="1" s="1"/>
  <c r="AW11" i="1"/>
  <c r="BA11" i="1" s="1"/>
  <c r="BC11" i="1" s="1"/>
  <c r="BO13" i="1"/>
  <c r="BP13" i="1" s="1"/>
  <c r="BN14" i="1"/>
  <c r="BS14" i="1" s="1"/>
  <c r="BV14" i="1" s="1"/>
  <c r="AE14" i="1"/>
  <c r="AJ14" i="1" s="1"/>
  <c r="AM14" i="1" s="1"/>
  <c r="BL14" i="1"/>
  <c r="BQ14" i="1" s="1"/>
  <c r="BT14" i="1" s="1"/>
  <c r="AV11" i="1"/>
  <c r="AZ11" i="1" s="1"/>
  <c r="BB11" i="1" s="1"/>
  <c r="AH13" i="1"/>
  <c r="AI13" i="1" s="1"/>
  <c r="AF14" i="1"/>
  <c r="AK14" i="1" s="1"/>
  <c r="AN14" i="1" s="1"/>
  <c r="AX10" i="1"/>
  <c r="AY10" i="1" s="1"/>
  <c r="CG11" i="1"/>
  <c r="CI11" i="1" s="1"/>
  <c r="BF15" i="1"/>
  <c r="BG15" i="1"/>
  <c r="Y15" i="1"/>
  <c r="BK15" i="1"/>
  <c r="BJ15" i="1"/>
  <c r="AA15" i="1"/>
  <c r="Z15" i="1"/>
  <c r="BH15" i="1"/>
  <c r="BI15" i="1"/>
  <c r="BL15" i="1" s="1"/>
  <c r="AB15" i="1"/>
  <c r="AC15" i="1"/>
  <c r="AD15" i="1"/>
  <c r="N15" i="1"/>
  <c r="H15" i="1"/>
  <c r="BP12" i="1"/>
  <c r="AU12" i="1"/>
  <c r="AT12" i="1"/>
  <c r="AR12" i="1"/>
  <c r="AS12" i="1"/>
  <c r="BZ12" i="1"/>
  <c r="BY12" i="1"/>
  <c r="CA12" i="1"/>
  <c r="CB12" i="1"/>
  <c r="A17" i="1"/>
  <c r="B16" i="1"/>
  <c r="I16" i="1" s="1"/>
  <c r="AF15" i="1" l="1"/>
  <c r="AK15" i="1" s="1"/>
  <c r="AN15" i="1" s="1"/>
  <c r="BZ13" i="1"/>
  <c r="CK11" i="1"/>
  <c r="CL11" i="1" s="1"/>
  <c r="M11" i="1" s="1"/>
  <c r="AS13" i="1"/>
  <c r="CE11" i="1"/>
  <c r="CF11" i="1" s="1"/>
  <c r="CB13" i="1"/>
  <c r="BY13" i="1"/>
  <c r="CC13" i="1" s="1"/>
  <c r="CG13" i="1" s="1"/>
  <c r="CI13" i="1" s="1"/>
  <c r="AH14" i="1"/>
  <c r="AI14" i="1" s="1"/>
  <c r="AP14" i="1"/>
  <c r="AQ14" i="1" s="1"/>
  <c r="AR14" i="1" s="1"/>
  <c r="AU13" i="1"/>
  <c r="BD11" i="1"/>
  <c r="BE11" i="1" s="1"/>
  <c r="L11" i="1" s="1"/>
  <c r="AT13" i="1"/>
  <c r="AV13" i="1" s="1"/>
  <c r="AX11" i="1"/>
  <c r="AY11" i="1" s="1"/>
  <c r="BW14" i="1"/>
  <c r="BX14" i="1" s="1"/>
  <c r="CB14" i="1" s="1"/>
  <c r="BO14" i="1"/>
  <c r="BP14" i="1" s="1"/>
  <c r="AG15" i="1"/>
  <c r="AL15" i="1" s="1"/>
  <c r="AO15" i="1" s="1"/>
  <c r="BN15" i="1"/>
  <c r="BS15" i="1" s="1"/>
  <c r="BV15" i="1" s="1"/>
  <c r="CD12" i="1"/>
  <c r="CH12" i="1" s="1"/>
  <c r="CJ12" i="1" s="1"/>
  <c r="AW12" i="1"/>
  <c r="BA12" i="1" s="1"/>
  <c r="BC12" i="1" s="1"/>
  <c r="CC12" i="1"/>
  <c r="CG12" i="1" s="1"/>
  <c r="CI12" i="1" s="1"/>
  <c r="AV12" i="1"/>
  <c r="AZ12" i="1" s="1"/>
  <c r="BB12" i="1" s="1"/>
  <c r="AE15" i="1"/>
  <c r="AJ15" i="1" s="1"/>
  <c r="AM15" i="1" s="1"/>
  <c r="BM15" i="1"/>
  <c r="BR15" i="1" s="1"/>
  <c r="BU15" i="1" s="1"/>
  <c r="BQ15" i="1"/>
  <c r="BT15" i="1" s="1"/>
  <c r="N16" i="1"/>
  <c r="H16" i="1"/>
  <c r="BJ16" i="1"/>
  <c r="BH16" i="1"/>
  <c r="BI16" i="1"/>
  <c r="AB16" i="1"/>
  <c r="BG16" i="1"/>
  <c r="BF16" i="1"/>
  <c r="BK16" i="1"/>
  <c r="Z16" i="1"/>
  <c r="AD16" i="1"/>
  <c r="AC16" i="1"/>
  <c r="AA16" i="1"/>
  <c r="Y16" i="1"/>
  <c r="A18" i="1"/>
  <c r="B17" i="1"/>
  <c r="I17" i="1" s="1"/>
  <c r="CD13" i="1" l="1"/>
  <c r="CH13" i="1" s="1"/>
  <c r="CJ13" i="1" s="1"/>
  <c r="CK13" i="1" s="1"/>
  <c r="CL13" i="1" s="1"/>
  <c r="M13" i="1" s="1"/>
  <c r="AW13" i="1"/>
  <c r="BA13" i="1" s="1"/>
  <c r="BC13" i="1" s="1"/>
  <c r="AS14" i="1"/>
  <c r="AU14" i="1"/>
  <c r="AT14" i="1"/>
  <c r="AV14" i="1" s="1"/>
  <c r="AZ14" i="1" s="1"/>
  <c r="BB14" i="1" s="1"/>
  <c r="AP15" i="1"/>
  <c r="AQ15" i="1" s="1"/>
  <c r="AR15" i="1" s="1"/>
  <c r="CA14" i="1"/>
  <c r="BY14" i="1"/>
  <c r="BZ14" i="1"/>
  <c r="CD14" i="1" s="1"/>
  <c r="CH14" i="1" s="1"/>
  <c r="CJ14" i="1" s="1"/>
  <c r="BM16" i="1"/>
  <c r="BR16" i="1" s="1"/>
  <c r="BU16" i="1" s="1"/>
  <c r="BW15" i="1"/>
  <c r="BX15" i="1" s="1"/>
  <c r="CB15" i="1" s="1"/>
  <c r="CE13" i="1"/>
  <c r="CF13" i="1" s="1"/>
  <c r="AH15" i="1"/>
  <c r="AI15" i="1" s="1"/>
  <c r="BO15" i="1"/>
  <c r="BP15" i="1" s="1"/>
  <c r="CK12" i="1"/>
  <c r="CL12" i="1" s="1"/>
  <c r="M12" i="1" s="1"/>
  <c r="BD12" i="1"/>
  <c r="BE12" i="1" s="1"/>
  <c r="L12" i="1" s="1"/>
  <c r="AX12" i="1"/>
  <c r="AY12" i="1" s="1"/>
  <c r="BN16" i="1"/>
  <c r="BS16" i="1" s="1"/>
  <c r="BV16" i="1" s="1"/>
  <c r="BL16" i="1"/>
  <c r="BQ16" i="1" s="1"/>
  <c r="BT16" i="1" s="1"/>
  <c r="CE12" i="1"/>
  <c r="CF12" i="1" s="1"/>
  <c r="H17" i="1"/>
  <c r="N17" i="1"/>
  <c r="K17" i="1" s="1"/>
  <c r="AE16" i="1"/>
  <c r="A19" i="1"/>
  <c r="B18" i="1"/>
  <c r="I18" i="1" s="1"/>
  <c r="BJ17" i="1"/>
  <c r="BF17" i="1"/>
  <c r="AD17" i="1"/>
  <c r="Y17" i="1"/>
  <c r="BI17" i="1"/>
  <c r="BK17" i="1"/>
  <c r="AA17" i="1"/>
  <c r="BH17" i="1"/>
  <c r="AB17" i="1"/>
  <c r="Z17" i="1"/>
  <c r="BG17" i="1"/>
  <c r="AC17" i="1"/>
  <c r="AF16" i="1"/>
  <c r="AK16" i="1" s="1"/>
  <c r="AN16" i="1" s="1"/>
  <c r="AZ13" i="1"/>
  <c r="BB13" i="1" s="1"/>
  <c r="AG16" i="1"/>
  <c r="AL16" i="1" s="1"/>
  <c r="AO16" i="1" s="1"/>
  <c r="K7" i="1"/>
  <c r="J7" i="1" s="1"/>
  <c r="K8" i="1"/>
  <c r="J8" i="1" s="1"/>
  <c r="K16" i="1"/>
  <c r="K13" i="1"/>
  <c r="K11" i="1"/>
  <c r="J11" i="1" s="1"/>
  <c r="K9" i="1"/>
  <c r="J9" i="1" s="1"/>
  <c r="K15" i="1"/>
  <c r="K12" i="1"/>
  <c r="K14" i="1"/>
  <c r="K10" i="1"/>
  <c r="J10" i="1" s="1"/>
  <c r="K3" i="1"/>
  <c r="J3" i="1" s="1"/>
  <c r="K4" i="1"/>
  <c r="J4" i="1" s="1"/>
  <c r="K5" i="1"/>
  <c r="J5" i="1" s="1"/>
  <c r="K6" i="1"/>
  <c r="J6" i="1" s="1"/>
  <c r="AS15" i="1" l="1"/>
  <c r="AW14" i="1"/>
  <c r="BA14" i="1" s="1"/>
  <c r="BC14" i="1" s="1"/>
  <c r="BD14" i="1" s="1"/>
  <c r="BE14" i="1" s="1"/>
  <c r="L14" i="1" s="1"/>
  <c r="AX13" i="1"/>
  <c r="AY13" i="1" s="1"/>
  <c r="BD13" i="1"/>
  <c r="BE13" i="1" s="1"/>
  <c r="L13" i="1" s="1"/>
  <c r="J13" i="1" s="1"/>
  <c r="AT15" i="1"/>
  <c r="AV15" i="1" s="1"/>
  <c r="AZ15" i="1" s="1"/>
  <c r="BB15" i="1" s="1"/>
  <c r="CA15" i="1"/>
  <c r="AU15" i="1"/>
  <c r="BZ15" i="1"/>
  <c r="CD15" i="1" s="1"/>
  <c r="CH15" i="1" s="1"/>
  <c r="CJ15" i="1" s="1"/>
  <c r="CC14" i="1"/>
  <c r="CG14" i="1" s="1"/>
  <c r="CI14" i="1" s="1"/>
  <c r="CK14" i="1" s="1"/>
  <c r="CL14" i="1" s="1"/>
  <c r="M14" i="1" s="1"/>
  <c r="BY15" i="1"/>
  <c r="J12" i="1"/>
  <c r="AE17" i="1"/>
  <c r="AJ17" i="1" s="1"/>
  <c r="AM17" i="1" s="1"/>
  <c r="BM17" i="1"/>
  <c r="BR17" i="1" s="1"/>
  <c r="BU17" i="1" s="1"/>
  <c r="BL17" i="1"/>
  <c r="BQ17" i="1" s="1"/>
  <c r="BT17" i="1" s="1"/>
  <c r="BO16" i="1"/>
  <c r="BP16" i="1" s="1"/>
  <c r="BW16" i="1"/>
  <c r="BX16" i="1" s="1"/>
  <c r="CA16" i="1" s="1"/>
  <c r="BN17" i="1"/>
  <c r="BS17" i="1" s="1"/>
  <c r="BV17" i="1" s="1"/>
  <c r="AF17" i="1"/>
  <c r="AK17" i="1" s="1"/>
  <c r="AN17" i="1" s="1"/>
  <c r="H18" i="1"/>
  <c r="N18" i="1"/>
  <c r="K18" i="1" s="1"/>
  <c r="AJ16" i="1"/>
  <c r="AM16" i="1" s="1"/>
  <c r="AP16" i="1" s="1"/>
  <c r="AQ16" i="1" s="1"/>
  <c r="AH16" i="1"/>
  <c r="AI16" i="1" s="1"/>
  <c r="BG18" i="1"/>
  <c r="AD18" i="1"/>
  <c r="AB18" i="1"/>
  <c r="BI18" i="1"/>
  <c r="AC18" i="1"/>
  <c r="BH18" i="1"/>
  <c r="AA18" i="1"/>
  <c r="Y18" i="1"/>
  <c r="BK18" i="1"/>
  <c r="Z18" i="1"/>
  <c r="BF18" i="1"/>
  <c r="BJ18" i="1"/>
  <c r="AG17" i="1"/>
  <c r="AL17" i="1" s="1"/>
  <c r="AO17" i="1" s="1"/>
  <c r="A20" i="1"/>
  <c r="B19" i="1"/>
  <c r="I19" i="1" s="1"/>
  <c r="AW15" i="1" l="1"/>
  <c r="BA15" i="1" s="1"/>
  <c r="BC15" i="1" s="1"/>
  <c r="BD15" i="1" s="1"/>
  <c r="BE15" i="1" s="1"/>
  <c r="L15" i="1" s="1"/>
  <c r="AX14" i="1"/>
  <c r="AY14" i="1" s="1"/>
  <c r="CC15" i="1"/>
  <c r="CG15" i="1" s="1"/>
  <c r="CI15" i="1" s="1"/>
  <c r="CK15" i="1" s="1"/>
  <c r="CL15" i="1" s="1"/>
  <c r="M15" i="1" s="1"/>
  <c r="J14" i="1"/>
  <c r="BN18" i="1"/>
  <c r="BS18" i="1" s="1"/>
  <c r="BV18" i="1" s="1"/>
  <c r="CE14" i="1"/>
  <c r="CF14" i="1" s="1"/>
  <c r="BZ16" i="1"/>
  <c r="BL18" i="1"/>
  <c r="BQ18" i="1" s="1"/>
  <c r="BT18" i="1" s="1"/>
  <c r="CB16" i="1"/>
  <c r="BY16" i="1"/>
  <c r="CC16" i="1" s="1"/>
  <c r="CG16" i="1" s="1"/>
  <c r="CI16" i="1" s="1"/>
  <c r="BW17" i="1"/>
  <c r="BX17" i="1" s="1"/>
  <c r="CA17" i="1" s="1"/>
  <c r="AX15" i="1"/>
  <c r="AY15" i="1" s="1"/>
  <c r="BM18" i="1"/>
  <c r="BR18" i="1" s="1"/>
  <c r="BU18" i="1" s="1"/>
  <c r="AG18" i="1"/>
  <c r="AL18" i="1" s="1"/>
  <c r="AO18" i="1" s="1"/>
  <c r="AP17" i="1"/>
  <c r="AQ17" i="1" s="1"/>
  <c r="AR17" i="1" s="1"/>
  <c r="BO17" i="1"/>
  <c r="BP17" i="1" s="1"/>
  <c r="AH17" i="1"/>
  <c r="AE18" i="1"/>
  <c r="AR16" i="1"/>
  <c r="AS16" i="1"/>
  <c r="AT16" i="1"/>
  <c r="AU16" i="1"/>
  <c r="H19" i="1"/>
  <c r="N19" i="1"/>
  <c r="K19" i="1" s="1"/>
  <c r="AF18" i="1"/>
  <c r="AK18" i="1" s="1"/>
  <c r="AN18" i="1" s="1"/>
  <c r="A21" i="1"/>
  <c r="B20" i="1"/>
  <c r="I20" i="1" s="1"/>
  <c r="BH19" i="1"/>
  <c r="AD19" i="1"/>
  <c r="BF19" i="1"/>
  <c r="AA19" i="1"/>
  <c r="Y19" i="1"/>
  <c r="BG19" i="1"/>
  <c r="Z19" i="1"/>
  <c r="AB19" i="1"/>
  <c r="BI19" i="1"/>
  <c r="AC19" i="1"/>
  <c r="BJ19" i="1"/>
  <c r="BK19" i="1"/>
  <c r="CE15" i="1" l="1"/>
  <c r="CF15" i="1" s="1"/>
  <c r="CD16" i="1"/>
  <c r="CH16" i="1" s="1"/>
  <c r="CJ16" i="1" s="1"/>
  <c r="CK16" i="1" s="1"/>
  <c r="CL16" i="1" s="1"/>
  <c r="M16" i="1" s="1"/>
  <c r="J15" i="1"/>
  <c r="BW18" i="1"/>
  <c r="BX18" i="1" s="1"/>
  <c r="CA18" i="1" s="1"/>
  <c r="AT17" i="1"/>
  <c r="AV17" i="1" s="1"/>
  <c r="BZ17" i="1"/>
  <c r="BY17" i="1"/>
  <c r="CC17" i="1" s="1"/>
  <c r="CG17" i="1" s="1"/>
  <c r="CI17" i="1" s="1"/>
  <c r="CB17" i="1"/>
  <c r="AS17" i="1"/>
  <c r="BN19" i="1"/>
  <c r="BS19" i="1" s="1"/>
  <c r="BV19" i="1" s="1"/>
  <c r="BM19" i="1"/>
  <c r="BR19" i="1" s="1"/>
  <c r="BU19" i="1" s="1"/>
  <c r="BL19" i="1"/>
  <c r="BQ19" i="1" s="1"/>
  <c r="BT19" i="1" s="1"/>
  <c r="BO18" i="1"/>
  <c r="BP18" i="1" s="1"/>
  <c r="AU17" i="1"/>
  <c r="AV16" i="1"/>
  <c r="AZ16" i="1" s="1"/>
  <c r="BB16" i="1" s="1"/>
  <c r="AF19" i="1"/>
  <c r="AK19" i="1" s="1"/>
  <c r="AN19" i="1" s="1"/>
  <c r="AI17" i="1"/>
  <c r="N20" i="1"/>
  <c r="K20" i="1" s="1"/>
  <c r="H20" i="1"/>
  <c r="AG19" i="1"/>
  <c r="AL19" i="1" s="1"/>
  <c r="AO19" i="1" s="1"/>
  <c r="BF20" i="1"/>
  <c r="BK20" i="1"/>
  <c r="Y20" i="1"/>
  <c r="AD20" i="1"/>
  <c r="AA20" i="1"/>
  <c r="BG20" i="1"/>
  <c r="Z20" i="1"/>
  <c r="BH20" i="1"/>
  <c r="AC20" i="1"/>
  <c r="BI20" i="1"/>
  <c r="AB20" i="1"/>
  <c r="AE20" i="1" s="1"/>
  <c r="BJ20" i="1"/>
  <c r="AW16" i="1"/>
  <c r="BA16" i="1" s="1"/>
  <c r="BC16" i="1" s="1"/>
  <c r="AJ18" i="1"/>
  <c r="AM18" i="1" s="1"/>
  <c r="AP18" i="1" s="1"/>
  <c r="AQ18" i="1" s="1"/>
  <c r="AH18" i="1"/>
  <c r="AE19" i="1"/>
  <c r="A22" i="1"/>
  <c r="B21" i="1"/>
  <c r="I21" i="1" s="1"/>
  <c r="CE16" i="1" l="1"/>
  <c r="CF16" i="1" s="1"/>
  <c r="BY18" i="1"/>
  <c r="CC18" i="1" s="1"/>
  <c r="CG18" i="1" s="1"/>
  <c r="CI18" i="1" s="1"/>
  <c r="BZ18" i="1"/>
  <c r="CB18" i="1"/>
  <c r="CD17" i="1"/>
  <c r="CH17" i="1" s="1"/>
  <c r="CJ17" i="1" s="1"/>
  <c r="CK17" i="1" s="1"/>
  <c r="CL17" i="1" s="1"/>
  <c r="M17" i="1" s="1"/>
  <c r="BM20" i="1"/>
  <c r="BR20" i="1" s="1"/>
  <c r="BU20" i="1" s="1"/>
  <c r="AW17" i="1"/>
  <c r="BA17" i="1" s="1"/>
  <c r="BC17" i="1" s="1"/>
  <c r="AF20" i="1"/>
  <c r="AK20" i="1" s="1"/>
  <c r="AN20" i="1" s="1"/>
  <c r="BW19" i="1"/>
  <c r="BX19" i="1" s="1"/>
  <c r="CB19" i="1" s="1"/>
  <c r="BO19" i="1"/>
  <c r="BP19" i="1" s="1"/>
  <c r="AX16" i="1"/>
  <c r="AY16" i="1" s="1"/>
  <c r="BL20" i="1"/>
  <c r="BN20" i="1"/>
  <c r="BS20" i="1" s="1"/>
  <c r="BV20" i="1" s="1"/>
  <c r="N21" i="1"/>
  <c r="K21" i="1" s="1"/>
  <c r="H21" i="1"/>
  <c r="AI18" i="1"/>
  <c r="BD16" i="1"/>
  <c r="BE16" i="1" s="1"/>
  <c r="L16" i="1" s="1"/>
  <c r="J16" i="1" s="1"/>
  <c r="AG20" i="1"/>
  <c r="AL20" i="1" s="1"/>
  <c r="AO20" i="1" s="1"/>
  <c r="AZ17" i="1"/>
  <c r="BB17" i="1" s="1"/>
  <c r="AR18" i="1"/>
  <c r="AS18" i="1"/>
  <c r="AU18" i="1"/>
  <c r="AT18" i="1"/>
  <c r="A23" i="1"/>
  <c r="B22" i="1"/>
  <c r="I22" i="1" s="1"/>
  <c r="AJ19" i="1"/>
  <c r="AM19" i="1" s="1"/>
  <c r="AP19" i="1" s="1"/>
  <c r="AQ19" i="1" s="1"/>
  <c r="AH19" i="1"/>
  <c r="AI19" i="1" s="1"/>
  <c r="AJ20" i="1"/>
  <c r="AM20" i="1" s="1"/>
  <c r="BJ21" i="1"/>
  <c r="BG21" i="1"/>
  <c r="AB21" i="1"/>
  <c r="AA21" i="1"/>
  <c r="BI21" i="1"/>
  <c r="Z21" i="1"/>
  <c r="AD21" i="1"/>
  <c r="BK21" i="1"/>
  <c r="BF21" i="1"/>
  <c r="AC21" i="1"/>
  <c r="BH21" i="1"/>
  <c r="Y21" i="1"/>
  <c r="CD18" i="1" l="1"/>
  <c r="CH18" i="1" s="1"/>
  <c r="CJ18" i="1" s="1"/>
  <c r="CK18" i="1" s="1"/>
  <c r="CL18" i="1" s="1"/>
  <c r="M18" i="1" s="1"/>
  <c r="BY19" i="1"/>
  <c r="BL21" i="1"/>
  <c r="BQ21" i="1" s="1"/>
  <c r="BT21" i="1" s="1"/>
  <c r="AF21" i="1"/>
  <c r="AK21" i="1" s="1"/>
  <c r="AN21" i="1" s="1"/>
  <c r="CE18" i="1"/>
  <c r="CF18" i="1" s="1"/>
  <c r="AX17" i="1"/>
  <c r="AY17" i="1" s="1"/>
  <c r="BD17" i="1"/>
  <c r="BE17" i="1" s="1"/>
  <c r="L17" i="1" s="1"/>
  <c r="J17" i="1" s="1"/>
  <c r="CE17" i="1"/>
  <c r="CF17" i="1" s="1"/>
  <c r="CA19" i="1"/>
  <c r="BZ19" i="1"/>
  <c r="CD19" i="1" s="1"/>
  <c r="CH19" i="1" s="1"/>
  <c r="CJ19" i="1" s="1"/>
  <c r="AH20" i="1"/>
  <c r="AI20" i="1" s="1"/>
  <c r="BO20" i="1"/>
  <c r="BP20" i="1" s="1"/>
  <c r="BM21" i="1"/>
  <c r="BR21" i="1" s="1"/>
  <c r="BU21" i="1" s="1"/>
  <c r="BN21" i="1"/>
  <c r="BS21" i="1" s="1"/>
  <c r="BV21" i="1" s="1"/>
  <c r="BQ20" i="1"/>
  <c r="BT20" i="1" s="1"/>
  <c r="BW20" i="1" s="1"/>
  <c r="BX20" i="1" s="1"/>
  <c r="CB20" i="1" s="1"/>
  <c r="AV18" i="1"/>
  <c r="AW18" i="1"/>
  <c r="BA18" i="1" s="1"/>
  <c r="BC18" i="1" s="1"/>
  <c r="AG21" i="1"/>
  <c r="AL21" i="1" s="1"/>
  <c r="AO21" i="1" s="1"/>
  <c r="AP20" i="1"/>
  <c r="AQ20" i="1" s="1"/>
  <c r="AU19" i="1"/>
  <c r="AR19" i="1"/>
  <c r="AS19" i="1"/>
  <c r="AT19" i="1"/>
  <c r="H22" i="1"/>
  <c r="N22" i="1"/>
  <c r="K22" i="1" s="1"/>
  <c r="AE21" i="1"/>
  <c r="B23" i="1"/>
  <c r="I23" i="1" s="1"/>
  <c r="A24" i="1"/>
  <c r="BI22" i="1"/>
  <c r="BJ22" i="1"/>
  <c r="AC22" i="1"/>
  <c r="AA22" i="1"/>
  <c r="BF22" i="1"/>
  <c r="AB22" i="1"/>
  <c r="BK22" i="1"/>
  <c r="Z22" i="1"/>
  <c r="AD22" i="1"/>
  <c r="BH22" i="1"/>
  <c r="BG22" i="1"/>
  <c r="Y22" i="1"/>
  <c r="CC19" i="1" l="1"/>
  <c r="CG19" i="1" s="1"/>
  <c r="CI19" i="1" s="1"/>
  <c r="CK19" i="1" s="1"/>
  <c r="CL19" i="1" s="1"/>
  <c r="M19" i="1" s="1"/>
  <c r="BL22" i="1"/>
  <c r="BQ22" i="1" s="1"/>
  <c r="BT22" i="1" s="1"/>
  <c r="BN22" i="1"/>
  <c r="BS22" i="1" s="1"/>
  <c r="BV22" i="1" s="1"/>
  <c r="CA20" i="1"/>
  <c r="BY20" i="1"/>
  <c r="AX18" i="1"/>
  <c r="AY18" i="1" s="1"/>
  <c r="BZ20" i="1"/>
  <c r="CD20" i="1" s="1"/>
  <c r="CH20" i="1" s="1"/>
  <c r="CJ20" i="1" s="1"/>
  <c r="AG22" i="1"/>
  <c r="AL22" i="1" s="1"/>
  <c r="AO22" i="1" s="1"/>
  <c r="BO21" i="1"/>
  <c r="BP21" i="1" s="1"/>
  <c r="BM22" i="1"/>
  <c r="BR22" i="1" s="1"/>
  <c r="BU22" i="1" s="1"/>
  <c r="BW21" i="1"/>
  <c r="BX21" i="1" s="1"/>
  <c r="BZ21" i="1" s="1"/>
  <c r="AE22" i="1"/>
  <c r="AJ22" i="1" s="1"/>
  <c r="AM22" i="1" s="1"/>
  <c r="AW19" i="1"/>
  <c r="BA19" i="1" s="1"/>
  <c r="BC19" i="1" s="1"/>
  <c r="AZ18" i="1"/>
  <c r="BB18" i="1" s="1"/>
  <c r="BD18" i="1" s="1"/>
  <c r="BE18" i="1" s="1"/>
  <c r="L18" i="1" s="1"/>
  <c r="J18" i="1" s="1"/>
  <c r="AV19" i="1"/>
  <c r="AZ19" i="1" s="1"/>
  <c r="BB19" i="1" s="1"/>
  <c r="A25" i="1"/>
  <c r="B24" i="1"/>
  <c r="I24" i="1" s="1"/>
  <c r="AF22" i="1"/>
  <c r="AK22" i="1" s="1"/>
  <c r="AN22" i="1" s="1"/>
  <c r="AS20" i="1"/>
  <c r="AT20" i="1"/>
  <c r="AU20" i="1"/>
  <c r="AR20" i="1"/>
  <c r="H23" i="1"/>
  <c r="N23" i="1"/>
  <c r="K23" i="1" s="1"/>
  <c r="AJ21" i="1"/>
  <c r="AM21" i="1" s="1"/>
  <c r="AP21" i="1" s="1"/>
  <c r="AQ21" i="1" s="1"/>
  <c r="AH21" i="1"/>
  <c r="BJ23" i="1"/>
  <c r="Z23" i="1"/>
  <c r="BG23" i="1"/>
  <c r="AD23" i="1"/>
  <c r="BF23" i="1"/>
  <c r="BK23" i="1"/>
  <c r="Y23" i="1"/>
  <c r="AB23" i="1"/>
  <c r="AA23" i="1"/>
  <c r="BH23" i="1"/>
  <c r="AC23" i="1"/>
  <c r="BI23" i="1"/>
  <c r="CE19" i="1" l="1"/>
  <c r="CF19" i="1" s="1"/>
  <c r="CA21" i="1"/>
  <c r="CC20" i="1"/>
  <c r="CG20" i="1" s="1"/>
  <c r="CI20" i="1" s="1"/>
  <c r="CK20" i="1" s="1"/>
  <c r="CL20" i="1" s="1"/>
  <c r="M20" i="1" s="1"/>
  <c r="BO22" i="1"/>
  <c r="BP22" i="1" s="1"/>
  <c r="CB21" i="1"/>
  <c r="CD21" i="1" s="1"/>
  <c r="CH21" i="1" s="1"/>
  <c r="CJ21" i="1" s="1"/>
  <c r="BY21" i="1"/>
  <c r="CC21" i="1" s="1"/>
  <c r="BW22" i="1"/>
  <c r="BX22" i="1" s="1"/>
  <c r="CB22" i="1" s="1"/>
  <c r="BD19" i="1"/>
  <c r="BE19" i="1" s="1"/>
  <c r="L19" i="1" s="1"/>
  <c r="J19" i="1" s="1"/>
  <c r="AX19" i="1"/>
  <c r="AY19" i="1" s="1"/>
  <c r="AP22" i="1"/>
  <c r="AQ22" i="1" s="1"/>
  <c r="AS22" i="1" s="1"/>
  <c r="CE20" i="1"/>
  <c r="CF20" i="1" s="1"/>
  <c r="BL23" i="1"/>
  <c r="BQ23" i="1" s="1"/>
  <c r="BT23" i="1" s="1"/>
  <c r="BN23" i="1"/>
  <c r="BS23" i="1" s="1"/>
  <c r="BV23" i="1" s="1"/>
  <c r="AF23" i="1"/>
  <c r="AK23" i="1" s="1"/>
  <c r="AN23" i="1" s="1"/>
  <c r="BM23" i="1"/>
  <c r="BR23" i="1" s="1"/>
  <c r="BU23" i="1" s="1"/>
  <c r="AV20" i="1"/>
  <c r="AZ20" i="1" s="1"/>
  <c r="BB20" i="1" s="1"/>
  <c r="H24" i="1"/>
  <c r="N24" i="1"/>
  <c r="K24" i="1" s="1"/>
  <c r="A26" i="1"/>
  <c r="B25" i="1"/>
  <c r="I25" i="1" s="1"/>
  <c r="AR21" i="1"/>
  <c r="AS21" i="1"/>
  <c r="AT21" i="1"/>
  <c r="AU21" i="1"/>
  <c r="AE23" i="1"/>
  <c r="AG23" i="1"/>
  <c r="AL23" i="1" s="1"/>
  <c r="AO23" i="1" s="1"/>
  <c r="AI21" i="1"/>
  <c r="BK24" i="1"/>
  <c r="Z24" i="1"/>
  <c r="BH24" i="1"/>
  <c r="AC24" i="1"/>
  <c r="BG24" i="1"/>
  <c r="AD24" i="1"/>
  <c r="BJ24" i="1"/>
  <c r="AB24" i="1"/>
  <c r="AA24" i="1"/>
  <c r="BI24" i="1"/>
  <c r="Y24" i="1"/>
  <c r="BF24" i="1"/>
  <c r="AW20" i="1"/>
  <c r="BA20" i="1" s="1"/>
  <c r="BC20" i="1" s="1"/>
  <c r="AH22" i="1"/>
  <c r="AI22" i="1" s="1"/>
  <c r="AU22" i="1" l="1"/>
  <c r="AW22" i="1" s="1"/>
  <c r="BA22" i="1" s="1"/>
  <c r="BC22" i="1" s="1"/>
  <c r="CA22" i="1"/>
  <c r="AT22" i="1"/>
  <c r="CE21" i="1"/>
  <c r="CF21" i="1" s="1"/>
  <c r="CG21" i="1"/>
  <c r="CI21" i="1" s="1"/>
  <c r="CK21" i="1" s="1"/>
  <c r="CL21" i="1" s="1"/>
  <c r="M21" i="1" s="1"/>
  <c r="AG24" i="1"/>
  <c r="AL24" i="1" s="1"/>
  <c r="AO24" i="1" s="1"/>
  <c r="BZ22" i="1"/>
  <c r="CD22" i="1" s="1"/>
  <c r="CH22" i="1" s="1"/>
  <c r="CJ22" i="1" s="1"/>
  <c r="BY22" i="1"/>
  <c r="BM24" i="1"/>
  <c r="BR24" i="1" s="1"/>
  <c r="BU24" i="1" s="1"/>
  <c r="AW21" i="1"/>
  <c r="BA21" i="1" s="1"/>
  <c r="BC21" i="1" s="1"/>
  <c r="AR22" i="1"/>
  <c r="AX20" i="1"/>
  <c r="AY20" i="1" s="1"/>
  <c r="BL24" i="1"/>
  <c r="BQ24" i="1" s="1"/>
  <c r="BT24" i="1" s="1"/>
  <c r="BO23" i="1"/>
  <c r="BP23" i="1" s="1"/>
  <c r="AE24" i="1"/>
  <c r="AJ24" i="1" s="1"/>
  <c r="AM24" i="1" s="1"/>
  <c r="BW23" i="1"/>
  <c r="BX23" i="1" s="1"/>
  <c r="CA23" i="1" s="1"/>
  <c r="AJ23" i="1"/>
  <c r="AM23" i="1" s="1"/>
  <c r="AP23" i="1" s="1"/>
  <c r="AQ23" i="1" s="1"/>
  <c r="AH23" i="1"/>
  <c r="H25" i="1"/>
  <c r="N25" i="1"/>
  <c r="K25" i="1" s="1"/>
  <c r="AC25" i="1"/>
  <c r="AD25" i="1"/>
  <c r="Y25" i="1"/>
  <c r="BI25" i="1"/>
  <c r="AA25" i="1"/>
  <c r="BF25" i="1"/>
  <c r="BJ25" i="1"/>
  <c r="Z25" i="1"/>
  <c r="AB25" i="1"/>
  <c r="BG25" i="1"/>
  <c r="BK25" i="1"/>
  <c r="BH25" i="1"/>
  <c r="AF24" i="1"/>
  <c r="AK24" i="1" s="1"/>
  <c r="AN24" i="1" s="1"/>
  <c r="AV21" i="1"/>
  <c r="A27" i="1"/>
  <c r="B26" i="1"/>
  <c r="I26" i="1" s="1"/>
  <c r="BN24" i="1"/>
  <c r="BS24" i="1" s="1"/>
  <c r="BV24" i="1" s="1"/>
  <c r="BD20" i="1"/>
  <c r="BE20" i="1" s="1"/>
  <c r="L20" i="1" s="1"/>
  <c r="J20" i="1" s="1"/>
  <c r="AV22" i="1" l="1"/>
  <c r="AX22" i="1" s="1"/>
  <c r="AY22" i="1" s="1"/>
  <c r="CC22" i="1"/>
  <c r="CG22" i="1" s="1"/>
  <c r="CI22" i="1" s="1"/>
  <c r="CK22" i="1" s="1"/>
  <c r="CL22" i="1" s="1"/>
  <c r="M22" i="1" s="1"/>
  <c r="AG25" i="1"/>
  <c r="AL25" i="1" s="1"/>
  <c r="AO25" i="1" s="1"/>
  <c r="BN25" i="1"/>
  <c r="BS25" i="1" s="1"/>
  <c r="BV25" i="1" s="1"/>
  <c r="BZ23" i="1"/>
  <c r="AH24" i="1"/>
  <c r="AI24" i="1" s="1"/>
  <c r="BM25" i="1"/>
  <c r="BR25" i="1" s="1"/>
  <c r="BU25" i="1" s="1"/>
  <c r="CB23" i="1"/>
  <c r="BY23" i="1"/>
  <c r="CC23" i="1" s="1"/>
  <c r="AF25" i="1"/>
  <c r="AK25" i="1" s="1"/>
  <c r="AN25" i="1" s="1"/>
  <c r="BL25" i="1"/>
  <c r="BQ25" i="1" s="1"/>
  <c r="BT25" i="1" s="1"/>
  <c r="AR23" i="1"/>
  <c r="AS23" i="1"/>
  <c r="AT23" i="1"/>
  <c r="AU23" i="1"/>
  <c r="BO24" i="1"/>
  <c r="BP24" i="1" s="1"/>
  <c r="N26" i="1"/>
  <c r="K26" i="1" s="1"/>
  <c r="H26" i="1"/>
  <c r="BJ26" i="1"/>
  <c r="BG26" i="1"/>
  <c r="Z26" i="1"/>
  <c r="AB26" i="1"/>
  <c r="BI26" i="1"/>
  <c r="BK26" i="1"/>
  <c r="Y26" i="1"/>
  <c r="AC26" i="1"/>
  <c r="BH26" i="1"/>
  <c r="AA26" i="1"/>
  <c r="AD26" i="1"/>
  <c r="BF26" i="1"/>
  <c r="AX21" i="1"/>
  <c r="AY21" i="1" s="1"/>
  <c r="AZ21" i="1"/>
  <c r="BB21" i="1" s="1"/>
  <c r="BD21" i="1" s="1"/>
  <c r="BE21" i="1" s="1"/>
  <c r="L21" i="1" s="1"/>
  <c r="J21" i="1" s="1"/>
  <c r="BW24" i="1"/>
  <c r="BX24" i="1" s="1"/>
  <c r="A28" i="1"/>
  <c r="B27" i="1"/>
  <c r="I27" i="1" s="1"/>
  <c r="AP24" i="1"/>
  <c r="AQ24" i="1" s="1"/>
  <c r="AZ22" i="1"/>
  <c r="BB22" i="1" s="1"/>
  <c r="BD22" i="1" s="1"/>
  <c r="BE22" i="1" s="1"/>
  <c r="L22" i="1" s="1"/>
  <c r="AE25" i="1"/>
  <c r="AI23" i="1"/>
  <c r="CE22" i="1" l="1"/>
  <c r="CF22" i="1" s="1"/>
  <c r="BN26" i="1"/>
  <c r="BS26" i="1" s="1"/>
  <c r="BV26" i="1" s="1"/>
  <c r="BM26" i="1"/>
  <c r="BR26" i="1" s="1"/>
  <c r="BU26" i="1" s="1"/>
  <c r="BL26" i="1"/>
  <c r="BQ26" i="1" s="1"/>
  <c r="BT26" i="1" s="1"/>
  <c r="AV23" i="1"/>
  <c r="AZ23" i="1" s="1"/>
  <c r="BB23" i="1" s="1"/>
  <c r="BO25" i="1"/>
  <c r="BP25" i="1" s="1"/>
  <c r="CD23" i="1"/>
  <c r="CH23" i="1" s="1"/>
  <c r="CJ23" i="1" s="1"/>
  <c r="AF26" i="1"/>
  <c r="AK26" i="1" s="1"/>
  <c r="AN26" i="1" s="1"/>
  <c r="BW25" i="1"/>
  <c r="BX25" i="1" s="1"/>
  <c r="CA25" i="1" s="1"/>
  <c r="CG23" i="1"/>
  <c r="CI23" i="1" s="1"/>
  <c r="AG26" i="1"/>
  <c r="AL26" i="1" s="1"/>
  <c r="AO26" i="1" s="1"/>
  <c r="J22" i="1"/>
  <c r="AJ25" i="1"/>
  <c r="AM25" i="1" s="1"/>
  <c r="AP25" i="1" s="1"/>
  <c r="AQ25" i="1" s="1"/>
  <c r="AH25" i="1"/>
  <c r="AI25" i="1" s="1"/>
  <c r="A29" i="1"/>
  <c r="B28" i="1"/>
  <c r="I28" i="1" s="1"/>
  <c r="BY24" i="1"/>
  <c r="CA24" i="1"/>
  <c r="CB24" i="1"/>
  <c r="BZ24" i="1"/>
  <c r="AR24" i="1"/>
  <c r="AS24" i="1"/>
  <c r="AU24" i="1"/>
  <c r="AT24" i="1"/>
  <c r="N27" i="1"/>
  <c r="K27" i="1" s="1"/>
  <c r="H27" i="1"/>
  <c r="AE26" i="1"/>
  <c r="BJ27" i="1"/>
  <c r="BK27" i="1"/>
  <c r="Z27" i="1"/>
  <c r="AB27" i="1"/>
  <c r="BH27" i="1"/>
  <c r="Y27" i="1"/>
  <c r="AC27" i="1"/>
  <c r="AD27" i="1"/>
  <c r="BF27" i="1"/>
  <c r="AA27" i="1"/>
  <c r="BI27" i="1"/>
  <c r="BG27" i="1"/>
  <c r="AW23" i="1"/>
  <c r="BA23" i="1" s="1"/>
  <c r="BC23" i="1" s="1"/>
  <c r="AF27" i="1" l="1"/>
  <c r="AK27" i="1" s="1"/>
  <c r="AN27" i="1" s="1"/>
  <c r="BW26" i="1"/>
  <c r="BX26" i="1" s="1"/>
  <c r="CB26" i="1" s="1"/>
  <c r="BO26" i="1"/>
  <c r="BP26" i="1" s="1"/>
  <c r="BD23" i="1"/>
  <c r="BE23" i="1" s="1"/>
  <c r="L23" i="1" s="1"/>
  <c r="BZ25" i="1"/>
  <c r="CK23" i="1"/>
  <c r="CL23" i="1" s="1"/>
  <c r="M23" i="1" s="1"/>
  <c r="CC24" i="1"/>
  <c r="CE23" i="1"/>
  <c r="CF23" i="1" s="1"/>
  <c r="BY25" i="1"/>
  <c r="CC25" i="1" s="1"/>
  <c r="CB25" i="1"/>
  <c r="AG27" i="1"/>
  <c r="AL27" i="1" s="1"/>
  <c r="AO27" i="1" s="1"/>
  <c r="AE27" i="1"/>
  <c r="AJ27" i="1" s="1"/>
  <c r="AM27" i="1" s="1"/>
  <c r="BM27" i="1"/>
  <c r="BR27" i="1" s="1"/>
  <c r="BU27" i="1" s="1"/>
  <c r="BL27" i="1"/>
  <c r="BQ27" i="1" s="1"/>
  <c r="BT27" i="1" s="1"/>
  <c r="BN27" i="1"/>
  <c r="BS27" i="1" s="1"/>
  <c r="BV27" i="1" s="1"/>
  <c r="CD24" i="1"/>
  <c r="CH24" i="1" s="1"/>
  <c r="CJ24" i="1" s="1"/>
  <c r="AX23" i="1"/>
  <c r="AY23" i="1" s="1"/>
  <c r="AR25" i="1"/>
  <c r="AS25" i="1"/>
  <c r="AT25" i="1"/>
  <c r="AU25" i="1"/>
  <c r="Z28" i="1"/>
  <c r="AC28" i="1"/>
  <c r="AB28" i="1"/>
  <c r="AA28" i="1"/>
  <c r="BH28" i="1"/>
  <c r="BF28" i="1"/>
  <c r="Y28" i="1"/>
  <c r="BJ28" i="1"/>
  <c r="BK28" i="1"/>
  <c r="BI28" i="1"/>
  <c r="BG28" i="1"/>
  <c r="AD28" i="1"/>
  <c r="AV24" i="1"/>
  <c r="CG24" i="1"/>
  <c r="CI24" i="1" s="1"/>
  <c r="N28" i="1"/>
  <c r="K28" i="1" s="1"/>
  <c r="H28" i="1"/>
  <c r="AJ26" i="1"/>
  <c r="AM26" i="1" s="1"/>
  <c r="AP26" i="1" s="1"/>
  <c r="AQ26" i="1" s="1"/>
  <c r="AH26" i="1"/>
  <c r="AW24" i="1"/>
  <c r="BA24" i="1" s="1"/>
  <c r="BC24" i="1" s="1"/>
  <c r="A30" i="1"/>
  <c r="B29" i="1"/>
  <c r="I29" i="1" s="1"/>
  <c r="BY26" i="1" l="1"/>
  <c r="BZ26" i="1"/>
  <c r="CD26" i="1" s="1"/>
  <c r="CH26" i="1" s="1"/>
  <c r="CJ26" i="1" s="1"/>
  <c r="AG28" i="1"/>
  <c r="AL28" i="1" s="1"/>
  <c r="AO28" i="1" s="1"/>
  <c r="CA26" i="1"/>
  <c r="BL28" i="1"/>
  <c r="BQ28" i="1" s="1"/>
  <c r="BT28" i="1" s="1"/>
  <c r="BN28" i="1"/>
  <c r="BS28" i="1" s="1"/>
  <c r="BV28" i="1" s="1"/>
  <c r="CK24" i="1"/>
  <c r="CL24" i="1" s="1"/>
  <c r="M24" i="1" s="1"/>
  <c r="J23" i="1"/>
  <c r="CD25" i="1"/>
  <c r="CH25" i="1" s="1"/>
  <c r="CJ25" i="1" s="1"/>
  <c r="CE24" i="1"/>
  <c r="CF24" i="1" s="1"/>
  <c r="AV25" i="1"/>
  <c r="AZ25" i="1" s="1"/>
  <c r="BB25" i="1" s="1"/>
  <c r="BO27" i="1"/>
  <c r="BP27" i="1" s="1"/>
  <c r="AP27" i="1"/>
  <c r="AQ27" i="1" s="1"/>
  <c r="AR27" i="1" s="1"/>
  <c r="AH27" i="1"/>
  <c r="AI27" i="1" s="1"/>
  <c r="BM28" i="1"/>
  <c r="BR28" i="1" s="1"/>
  <c r="BU28" i="1" s="1"/>
  <c r="CG25" i="1"/>
  <c r="CI25" i="1" s="1"/>
  <c r="BW27" i="1"/>
  <c r="BX27" i="1" s="1"/>
  <c r="BY27" i="1" s="1"/>
  <c r="AF28" i="1"/>
  <c r="AK28" i="1" s="1"/>
  <c r="AN28" i="1" s="1"/>
  <c r="AR26" i="1"/>
  <c r="AS26" i="1"/>
  <c r="AT26" i="1"/>
  <c r="AU26" i="1"/>
  <c r="BJ29" i="1"/>
  <c r="AB29" i="1"/>
  <c r="BI29" i="1"/>
  <c r="BH29" i="1"/>
  <c r="BK29" i="1"/>
  <c r="Z29" i="1"/>
  <c r="Y29" i="1"/>
  <c r="BG29" i="1"/>
  <c r="AD29" i="1"/>
  <c r="BF29" i="1"/>
  <c r="AA29" i="1"/>
  <c r="AC29" i="1"/>
  <c r="AX24" i="1"/>
  <c r="AY24" i="1" s="1"/>
  <c r="AZ24" i="1"/>
  <c r="BB24" i="1" s="1"/>
  <c r="BD24" i="1" s="1"/>
  <c r="BE24" i="1" s="1"/>
  <c r="L24" i="1" s="1"/>
  <c r="AE28" i="1"/>
  <c r="H29" i="1"/>
  <c r="N29" i="1"/>
  <c r="K29" i="1" s="1"/>
  <c r="A31" i="1"/>
  <c r="B30" i="1"/>
  <c r="I30" i="1" s="1"/>
  <c r="AI26" i="1"/>
  <c r="AW25" i="1"/>
  <c r="BA25" i="1" s="1"/>
  <c r="BC25" i="1" s="1"/>
  <c r="CC26" i="1" l="1"/>
  <c r="CG26" i="1" s="1"/>
  <c r="CI26" i="1" s="1"/>
  <c r="CK26" i="1" s="1"/>
  <c r="CL26" i="1" s="1"/>
  <c r="M26" i="1" s="1"/>
  <c r="J24" i="1"/>
  <c r="CE25" i="1"/>
  <c r="CF25" i="1" s="1"/>
  <c r="AU27" i="1"/>
  <c r="BN29" i="1"/>
  <c r="BS29" i="1" s="1"/>
  <c r="BV29" i="1" s="1"/>
  <c r="CK25" i="1"/>
  <c r="CL25" i="1" s="1"/>
  <c r="M25" i="1" s="1"/>
  <c r="CB27" i="1"/>
  <c r="BL29" i="1"/>
  <c r="BQ29" i="1" s="1"/>
  <c r="BT29" i="1" s="1"/>
  <c r="BO28" i="1"/>
  <c r="BP28" i="1" s="1"/>
  <c r="BW28" i="1"/>
  <c r="BX28" i="1" s="1"/>
  <c r="BZ28" i="1" s="1"/>
  <c r="BZ27" i="1"/>
  <c r="AT27" i="1"/>
  <c r="AV27" i="1" s="1"/>
  <c r="AZ27" i="1" s="1"/>
  <c r="BB27" i="1" s="1"/>
  <c r="AS27" i="1"/>
  <c r="CA27" i="1"/>
  <c r="CC27" i="1" s="1"/>
  <c r="CG27" i="1" s="1"/>
  <c r="CI27" i="1" s="1"/>
  <c r="AE29" i="1"/>
  <c r="AJ29" i="1" s="1"/>
  <c r="AM29" i="1" s="1"/>
  <c r="AG29" i="1"/>
  <c r="AL29" i="1" s="1"/>
  <c r="AO29" i="1" s="1"/>
  <c r="BD25" i="1"/>
  <c r="BE25" i="1" s="1"/>
  <c r="L25" i="1" s="1"/>
  <c r="AJ28" i="1"/>
  <c r="AM28" i="1" s="1"/>
  <c r="AP28" i="1" s="1"/>
  <c r="AQ28" i="1" s="1"/>
  <c r="AH28" i="1"/>
  <c r="AX25" i="1"/>
  <c r="AY25" i="1" s="1"/>
  <c r="A32" i="1"/>
  <c r="B31" i="1"/>
  <c r="I31" i="1" s="1"/>
  <c r="Z30" i="1"/>
  <c r="BF30" i="1"/>
  <c r="AD30" i="1"/>
  <c r="BK30" i="1"/>
  <c r="AA30" i="1"/>
  <c r="BJ30" i="1"/>
  <c r="AB30" i="1"/>
  <c r="AC30" i="1"/>
  <c r="BH30" i="1"/>
  <c r="Y30" i="1"/>
  <c r="BG30" i="1"/>
  <c r="BI30" i="1"/>
  <c r="AF29" i="1"/>
  <c r="AK29" i="1" s="1"/>
  <c r="AN29" i="1" s="1"/>
  <c r="BM29" i="1"/>
  <c r="BR29" i="1" s="1"/>
  <c r="BU29" i="1" s="1"/>
  <c r="AW26" i="1"/>
  <c r="BA26" i="1" s="1"/>
  <c r="BC26" i="1" s="1"/>
  <c r="H30" i="1"/>
  <c r="N30" i="1"/>
  <c r="K30" i="1" s="1"/>
  <c r="AV26" i="1"/>
  <c r="CE26" i="1" l="1"/>
  <c r="CF26" i="1" s="1"/>
  <c r="CB28" i="1"/>
  <c r="CD28" i="1" s="1"/>
  <c r="CH28" i="1" s="1"/>
  <c r="CJ28" i="1" s="1"/>
  <c r="AW27" i="1"/>
  <c r="BA27" i="1" s="1"/>
  <c r="BC27" i="1" s="1"/>
  <c r="BD27" i="1" s="1"/>
  <c r="BE27" i="1" s="1"/>
  <c r="L27" i="1" s="1"/>
  <c r="J25" i="1"/>
  <c r="CA28" i="1"/>
  <c r="CD27" i="1"/>
  <c r="CH27" i="1" s="1"/>
  <c r="CJ27" i="1" s="1"/>
  <c r="CK27" i="1" s="1"/>
  <c r="CL27" i="1" s="1"/>
  <c r="M27" i="1" s="1"/>
  <c r="BL30" i="1"/>
  <c r="BQ30" i="1" s="1"/>
  <c r="BT30" i="1" s="1"/>
  <c r="BY28" i="1"/>
  <c r="BN30" i="1"/>
  <c r="BS30" i="1" s="1"/>
  <c r="BV30" i="1" s="1"/>
  <c r="BM30" i="1"/>
  <c r="BR30" i="1" s="1"/>
  <c r="BU30" i="1" s="1"/>
  <c r="BW29" i="1"/>
  <c r="BX29" i="1" s="1"/>
  <c r="AR28" i="1"/>
  <c r="AU28" i="1"/>
  <c r="AS28" i="1"/>
  <c r="AT28" i="1"/>
  <c r="BO29" i="1"/>
  <c r="BP29" i="1" s="1"/>
  <c r="AX26" i="1"/>
  <c r="AY26" i="1" s="1"/>
  <c r="AZ26" i="1"/>
  <c r="BB26" i="1" s="1"/>
  <c r="BD26" i="1" s="1"/>
  <c r="BE26" i="1" s="1"/>
  <c r="L26" i="1" s="1"/>
  <c r="J26" i="1" s="1"/>
  <c r="Z31" i="1"/>
  <c r="BG31" i="1"/>
  <c r="BF31" i="1"/>
  <c r="AD31" i="1"/>
  <c r="Y31" i="1"/>
  <c r="AA31" i="1"/>
  <c r="BI31" i="1"/>
  <c r="BK31" i="1"/>
  <c r="BH31" i="1"/>
  <c r="AC31" i="1"/>
  <c r="AB31" i="1"/>
  <c r="BJ31" i="1"/>
  <c r="AF30" i="1"/>
  <c r="AK30" i="1" s="1"/>
  <c r="AN30" i="1" s="1"/>
  <c r="H31" i="1"/>
  <c r="N31" i="1"/>
  <c r="K31" i="1" s="1"/>
  <c r="AH29" i="1"/>
  <c r="AI29" i="1" s="1"/>
  <c r="AE30" i="1"/>
  <c r="AG30" i="1"/>
  <c r="AL30" i="1" s="1"/>
  <c r="AO30" i="1" s="1"/>
  <c r="A33" i="1"/>
  <c r="B32" i="1"/>
  <c r="I32" i="1" s="1"/>
  <c r="AP29" i="1"/>
  <c r="AQ29" i="1" s="1"/>
  <c r="AI28" i="1"/>
  <c r="BL31" i="1" l="1"/>
  <c r="BQ31" i="1" s="1"/>
  <c r="BT31" i="1" s="1"/>
  <c r="AX27" i="1"/>
  <c r="AY27" i="1" s="1"/>
  <c r="CE27" i="1"/>
  <c r="CF27" i="1" s="1"/>
  <c r="CC28" i="1"/>
  <c r="CG28" i="1" s="1"/>
  <c r="CI28" i="1" s="1"/>
  <c r="CK28" i="1" s="1"/>
  <c r="CL28" i="1" s="1"/>
  <c r="M28" i="1" s="1"/>
  <c r="AF31" i="1"/>
  <c r="AK31" i="1" s="1"/>
  <c r="AN31" i="1" s="1"/>
  <c r="J27" i="1"/>
  <c r="BO30" i="1"/>
  <c r="BP30" i="1" s="1"/>
  <c r="BW30" i="1"/>
  <c r="BX30" i="1" s="1"/>
  <c r="CA30" i="1" s="1"/>
  <c r="BM31" i="1"/>
  <c r="BR31" i="1" s="1"/>
  <c r="BU31" i="1" s="1"/>
  <c r="BN31" i="1"/>
  <c r="BS31" i="1" s="1"/>
  <c r="BV31" i="1" s="1"/>
  <c r="AG31" i="1"/>
  <c r="AL31" i="1" s="1"/>
  <c r="AO31" i="1" s="1"/>
  <c r="AE31" i="1"/>
  <c r="AV28" i="1"/>
  <c r="AZ28" i="1" s="1"/>
  <c r="BB28" i="1" s="1"/>
  <c r="A34" i="1"/>
  <c r="B33" i="1"/>
  <c r="I33" i="1" s="1"/>
  <c r="BY29" i="1"/>
  <c r="CB29" i="1"/>
  <c r="CA29" i="1"/>
  <c r="BZ29" i="1"/>
  <c r="AJ30" i="1"/>
  <c r="AM30" i="1" s="1"/>
  <c r="AP30" i="1" s="1"/>
  <c r="AQ30" i="1" s="1"/>
  <c r="AH30" i="1"/>
  <c r="AR29" i="1"/>
  <c r="AT29" i="1"/>
  <c r="AU29" i="1"/>
  <c r="AS29" i="1"/>
  <c r="BJ32" i="1"/>
  <c r="BI32" i="1"/>
  <c r="Z32" i="1"/>
  <c r="AA32" i="1"/>
  <c r="BG32" i="1"/>
  <c r="BK32" i="1"/>
  <c r="BF32" i="1"/>
  <c r="Y32" i="1"/>
  <c r="AD32" i="1"/>
  <c r="AB32" i="1"/>
  <c r="BH32" i="1"/>
  <c r="AC32" i="1"/>
  <c r="H32" i="1"/>
  <c r="N32" i="1"/>
  <c r="K32" i="1" s="1"/>
  <c r="AW28" i="1"/>
  <c r="BA28" i="1" s="1"/>
  <c r="BC28" i="1" s="1"/>
  <c r="CE28" i="1" l="1"/>
  <c r="CF28" i="1" s="1"/>
  <c r="AG32" i="1"/>
  <c r="AL32" i="1" s="1"/>
  <c r="AO32" i="1" s="1"/>
  <c r="AH31" i="1"/>
  <c r="AI31" i="1" s="1"/>
  <c r="BM32" i="1"/>
  <c r="BR32" i="1" s="1"/>
  <c r="BU32" i="1" s="1"/>
  <c r="BY30" i="1"/>
  <c r="CC30" i="1" s="1"/>
  <c r="CG30" i="1" s="1"/>
  <c r="CI30" i="1" s="1"/>
  <c r="CB30" i="1"/>
  <c r="BL32" i="1"/>
  <c r="AF32" i="1"/>
  <c r="AK32" i="1" s="1"/>
  <c r="AN32" i="1" s="1"/>
  <c r="BN32" i="1"/>
  <c r="BS32" i="1" s="1"/>
  <c r="BV32" i="1" s="1"/>
  <c r="BZ30" i="1"/>
  <c r="BD28" i="1"/>
  <c r="BE28" i="1" s="1"/>
  <c r="L28" i="1" s="1"/>
  <c r="J28" i="1" s="1"/>
  <c r="BW31" i="1"/>
  <c r="BX31" i="1" s="1"/>
  <c r="BY31" i="1" s="1"/>
  <c r="CD29" i="1"/>
  <c r="CH29" i="1" s="1"/>
  <c r="CJ29" i="1" s="1"/>
  <c r="BO31" i="1"/>
  <c r="BP31" i="1" s="1"/>
  <c r="AJ31" i="1"/>
  <c r="AM31" i="1" s="1"/>
  <c r="AP31" i="1" s="1"/>
  <c r="AQ31" i="1" s="1"/>
  <c r="AU31" i="1" s="1"/>
  <c r="AE32" i="1"/>
  <c r="AV29" i="1"/>
  <c r="A35" i="1"/>
  <c r="B34" i="1"/>
  <c r="I34" i="1" s="1"/>
  <c r="AI30" i="1"/>
  <c r="AX28" i="1"/>
  <c r="AY28" i="1" s="1"/>
  <c r="BF33" i="1"/>
  <c r="BH33" i="1"/>
  <c r="Z33" i="1"/>
  <c r="BG33" i="1"/>
  <c r="AB33" i="1"/>
  <c r="AC33" i="1"/>
  <c r="BJ33" i="1"/>
  <c r="BK33" i="1"/>
  <c r="Y33" i="1"/>
  <c r="AD33" i="1"/>
  <c r="BI33" i="1"/>
  <c r="AA33" i="1"/>
  <c r="AW29" i="1"/>
  <c r="BA29" i="1" s="1"/>
  <c r="BC29" i="1" s="1"/>
  <c r="AU30" i="1"/>
  <c r="AS30" i="1"/>
  <c r="AT30" i="1"/>
  <c r="AR30" i="1"/>
  <c r="CC29" i="1"/>
  <c r="H33" i="1"/>
  <c r="N33" i="1"/>
  <c r="K33" i="1" s="1"/>
  <c r="CB31" i="1" l="1"/>
  <c r="CA31" i="1"/>
  <c r="CC31" i="1" s="1"/>
  <c r="CG31" i="1" s="1"/>
  <c r="CI31" i="1" s="1"/>
  <c r="BO32" i="1"/>
  <c r="BP32" i="1" s="1"/>
  <c r="CD30" i="1"/>
  <c r="CH30" i="1" s="1"/>
  <c r="CJ30" i="1" s="1"/>
  <c r="CK30" i="1" s="1"/>
  <c r="CL30" i="1" s="1"/>
  <c r="M30" i="1" s="1"/>
  <c r="AR31" i="1"/>
  <c r="BZ31" i="1"/>
  <c r="BQ32" i="1"/>
  <c r="BT32" i="1" s="1"/>
  <c r="BW32" i="1" s="1"/>
  <c r="BX32" i="1" s="1"/>
  <c r="BZ32" i="1" s="1"/>
  <c r="AS31" i="1"/>
  <c r="AW31" i="1" s="1"/>
  <c r="BA31" i="1" s="1"/>
  <c r="BC31" i="1" s="1"/>
  <c r="AH32" i="1"/>
  <c r="AI32" i="1" s="1"/>
  <c r="AW30" i="1"/>
  <c r="BA30" i="1" s="1"/>
  <c r="BC30" i="1" s="1"/>
  <c r="AT31" i="1"/>
  <c r="AF33" i="1"/>
  <c r="AK33" i="1" s="1"/>
  <c r="AN33" i="1" s="1"/>
  <c r="BN33" i="1"/>
  <c r="BS33" i="1" s="1"/>
  <c r="BV33" i="1" s="1"/>
  <c r="AJ32" i="1"/>
  <c r="AM32" i="1" s="1"/>
  <c r="AP32" i="1" s="1"/>
  <c r="AQ32" i="1" s="1"/>
  <c r="AR32" i="1" s="1"/>
  <c r="AG33" i="1"/>
  <c r="AL33" i="1" s="1"/>
  <c r="AO33" i="1" s="1"/>
  <c r="AE33" i="1"/>
  <c r="AJ33" i="1" s="1"/>
  <c r="AM33" i="1" s="1"/>
  <c r="BL33" i="1"/>
  <c r="BQ33" i="1" s="1"/>
  <c r="BT33" i="1" s="1"/>
  <c r="BM33" i="1"/>
  <c r="BR33" i="1" s="1"/>
  <c r="BU33" i="1" s="1"/>
  <c r="AZ29" i="1"/>
  <c r="BB29" i="1" s="1"/>
  <c r="BD29" i="1" s="1"/>
  <c r="BE29" i="1" s="1"/>
  <c r="L29" i="1" s="1"/>
  <c r="AX29" i="1"/>
  <c r="AY29" i="1" s="1"/>
  <c r="AC34" i="1"/>
  <c r="BF34" i="1"/>
  <c r="BH34" i="1"/>
  <c r="Z34" i="1"/>
  <c r="BJ34" i="1"/>
  <c r="BG34" i="1"/>
  <c r="Y34" i="1"/>
  <c r="BI34" i="1"/>
  <c r="BK34" i="1"/>
  <c r="AA34" i="1"/>
  <c r="AD34" i="1"/>
  <c r="AB34" i="1"/>
  <c r="AV30" i="1"/>
  <c r="H34" i="1"/>
  <c r="N34" i="1"/>
  <c r="K34" i="1" s="1"/>
  <c r="CG29" i="1"/>
  <c r="CI29" i="1" s="1"/>
  <c r="CK29" i="1" s="1"/>
  <c r="CL29" i="1" s="1"/>
  <c r="M29" i="1" s="1"/>
  <c r="CE29" i="1"/>
  <c r="CF29" i="1" s="1"/>
  <c r="A36" i="1"/>
  <c r="B35" i="1"/>
  <c r="I35" i="1" s="1"/>
  <c r="CD31" i="1" l="1"/>
  <c r="CH31" i="1" s="1"/>
  <c r="CJ31" i="1" s="1"/>
  <c r="CK31" i="1" s="1"/>
  <c r="CL31" i="1" s="1"/>
  <c r="M31" i="1" s="1"/>
  <c r="BY32" i="1"/>
  <c r="CE30" i="1"/>
  <c r="CF30" i="1" s="1"/>
  <c r="AV31" i="1"/>
  <c r="AZ31" i="1" s="1"/>
  <c r="BB31" i="1" s="1"/>
  <c r="BD31" i="1" s="1"/>
  <c r="BE31" i="1" s="1"/>
  <c r="L31" i="1" s="1"/>
  <c r="CB32" i="1"/>
  <c r="CD32" i="1" s="1"/>
  <c r="CH32" i="1" s="1"/>
  <c r="CJ32" i="1" s="1"/>
  <c r="CA32" i="1"/>
  <c r="AH33" i="1"/>
  <c r="AI33" i="1" s="1"/>
  <c r="AF34" i="1"/>
  <c r="AK34" i="1" s="1"/>
  <c r="AN34" i="1" s="1"/>
  <c r="AP33" i="1"/>
  <c r="AQ33" i="1" s="1"/>
  <c r="AS33" i="1" s="1"/>
  <c r="AS32" i="1"/>
  <c r="BL34" i="1"/>
  <c r="BQ34" i="1" s="1"/>
  <c r="BT34" i="1" s="1"/>
  <c r="AT32" i="1"/>
  <c r="AV32" i="1" s="1"/>
  <c r="AU32" i="1"/>
  <c r="BO33" i="1"/>
  <c r="BP33" i="1" s="1"/>
  <c r="BN34" i="1"/>
  <c r="BS34" i="1" s="1"/>
  <c r="BV34" i="1" s="1"/>
  <c r="BM34" i="1"/>
  <c r="BR34" i="1" s="1"/>
  <c r="BU34" i="1" s="1"/>
  <c r="BW33" i="1"/>
  <c r="BX33" i="1" s="1"/>
  <c r="CA33" i="1" s="1"/>
  <c r="AG34" i="1"/>
  <c r="AL34" i="1" s="1"/>
  <c r="AO34" i="1" s="1"/>
  <c r="J29" i="1"/>
  <c r="AC35" i="1"/>
  <c r="BK35" i="1"/>
  <c r="BJ35" i="1"/>
  <c r="AA35" i="1"/>
  <c r="BF35" i="1"/>
  <c r="BG35" i="1"/>
  <c r="BI35" i="1"/>
  <c r="Z35" i="1"/>
  <c r="AB35" i="1"/>
  <c r="BH35" i="1"/>
  <c r="AD35" i="1"/>
  <c r="Y35" i="1"/>
  <c r="A37" i="1"/>
  <c r="B36" i="1"/>
  <c r="I36" i="1" s="1"/>
  <c r="H35" i="1"/>
  <c r="N35" i="1"/>
  <c r="K35" i="1" s="1"/>
  <c r="AX30" i="1"/>
  <c r="AY30" i="1" s="1"/>
  <c r="AZ30" i="1"/>
  <c r="BB30" i="1" s="1"/>
  <c r="BD30" i="1" s="1"/>
  <c r="BE30" i="1" s="1"/>
  <c r="L30" i="1" s="1"/>
  <c r="J30" i="1" s="1"/>
  <c r="AE34" i="1"/>
  <c r="BN35" i="1" l="1"/>
  <c r="BS35" i="1" s="1"/>
  <c r="BV35" i="1" s="1"/>
  <c r="CE31" i="1"/>
  <c r="CF31" i="1" s="1"/>
  <c r="AX31" i="1"/>
  <c r="AY31" i="1" s="1"/>
  <c r="CC32" i="1"/>
  <c r="CG32" i="1" s="1"/>
  <c r="CI32" i="1" s="1"/>
  <c r="CK32" i="1" s="1"/>
  <c r="CL32" i="1" s="1"/>
  <c r="M32" i="1" s="1"/>
  <c r="AT33" i="1"/>
  <c r="J31" i="1"/>
  <c r="AU33" i="1"/>
  <c r="AW33" i="1" s="1"/>
  <c r="BA33" i="1" s="1"/>
  <c r="BC33" i="1" s="1"/>
  <c r="AR33" i="1"/>
  <c r="BW34" i="1"/>
  <c r="BX34" i="1" s="1"/>
  <c r="BY34" i="1" s="1"/>
  <c r="BO34" i="1"/>
  <c r="BP34" i="1" s="1"/>
  <c r="AE35" i="1"/>
  <c r="AJ35" i="1" s="1"/>
  <c r="AM35" i="1" s="1"/>
  <c r="BL35" i="1"/>
  <c r="BQ35" i="1" s="1"/>
  <c r="BT35" i="1" s="1"/>
  <c r="BY33" i="1"/>
  <c r="CC33" i="1" s="1"/>
  <c r="CG33" i="1" s="1"/>
  <c r="CI33" i="1" s="1"/>
  <c r="CB33" i="1"/>
  <c r="BM35" i="1"/>
  <c r="BR35" i="1" s="1"/>
  <c r="BU35" i="1" s="1"/>
  <c r="AW32" i="1"/>
  <c r="BA32" i="1" s="1"/>
  <c r="BC32" i="1" s="1"/>
  <c r="BZ33" i="1"/>
  <c r="AZ32" i="1"/>
  <c r="BB32" i="1" s="1"/>
  <c r="H36" i="1"/>
  <c r="N36" i="1"/>
  <c r="K36" i="1" s="1"/>
  <c r="AJ34" i="1"/>
  <c r="AM34" i="1" s="1"/>
  <c r="AP34" i="1" s="1"/>
  <c r="AQ34" i="1" s="1"/>
  <c r="AH34" i="1"/>
  <c r="A38" i="1"/>
  <c r="B37" i="1"/>
  <c r="I37" i="1" s="1"/>
  <c r="BJ36" i="1"/>
  <c r="BG36" i="1"/>
  <c r="BF36" i="1"/>
  <c r="Y36" i="1"/>
  <c r="BI36" i="1"/>
  <c r="BH36" i="1"/>
  <c r="AC36" i="1"/>
  <c r="AA36" i="1"/>
  <c r="AB36" i="1"/>
  <c r="BK36" i="1"/>
  <c r="AD36" i="1"/>
  <c r="Z36" i="1"/>
  <c r="AF35" i="1"/>
  <c r="AK35" i="1" s="1"/>
  <c r="AN35" i="1" s="1"/>
  <c r="AG35" i="1"/>
  <c r="AL35" i="1" s="1"/>
  <c r="AO35" i="1" s="1"/>
  <c r="CE32" i="1" l="1"/>
  <c r="CF32" i="1" s="1"/>
  <c r="AV33" i="1"/>
  <c r="AZ33" i="1" s="1"/>
  <c r="BB33" i="1" s="1"/>
  <c r="BD33" i="1" s="1"/>
  <c r="BE33" i="1" s="1"/>
  <c r="L33" i="1" s="1"/>
  <c r="BZ34" i="1"/>
  <c r="BN36" i="1"/>
  <c r="BS36" i="1" s="1"/>
  <c r="BV36" i="1" s="1"/>
  <c r="CB34" i="1"/>
  <c r="CA34" i="1"/>
  <c r="CC34" i="1" s="1"/>
  <c r="CD33" i="1"/>
  <c r="CH33" i="1" s="1"/>
  <c r="CJ33" i="1" s="1"/>
  <c r="CK33" i="1" s="1"/>
  <c r="CL33" i="1" s="1"/>
  <c r="M33" i="1" s="1"/>
  <c r="BD32" i="1"/>
  <c r="BE32" i="1" s="1"/>
  <c r="L32" i="1" s="1"/>
  <c r="J32" i="1" s="1"/>
  <c r="BW35" i="1"/>
  <c r="BX35" i="1" s="1"/>
  <c r="BY35" i="1" s="1"/>
  <c r="BO35" i="1"/>
  <c r="BP35" i="1" s="1"/>
  <c r="AX32" i="1"/>
  <c r="AY32" i="1" s="1"/>
  <c r="BM36" i="1"/>
  <c r="BR36" i="1" s="1"/>
  <c r="BU36" i="1" s="1"/>
  <c r="AE36" i="1"/>
  <c r="AJ36" i="1" s="1"/>
  <c r="AM36" i="1" s="1"/>
  <c r="BL36" i="1"/>
  <c r="BQ36" i="1" s="1"/>
  <c r="BT36" i="1" s="1"/>
  <c r="AI34" i="1"/>
  <c r="AU34" i="1"/>
  <c r="AR34" i="1"/>
  <c r="AS34" i="1"/>
  <c r="AT34" i="1"/>
  <c r="Y37" i="1"/>
  <c r="BF37" i="1"/>
  <c r="AC37" i="1"/>
  <c r="BJ37" i="1"/>
  <c r="Z37" i="1"/>
  <c r="AD37" i="1"/>
  <c r="BG37" i="1"/>
  <c r="AA37" i="1"/>
  <c r="BH37" i="1"/>
  <c r="BI37" i="1"/>
  <c r="BK37" i="1"/>
  <c r="AB37" i="1"/>
  <c r="N37" i="1"/>
  <c r="K37" i="1" s="1"/>
  <c r="H37" i="1"/>
  <c r="AH35" i="1"/>
  <c r="AI35" i="1" s="1"/>
  <c r="AG36" i="1"/>
  <c r="AL36" i="1" s="1"/>
  <c r="AO36" i="1" s="1"/>
  <c r="AF36" i="1"/>
  <c r="AK36" i="1" s="1"/>
  <c r="AN36" i="1" s="1"/>
  <c r="AP35" i="1"/>
  <c r="AQ35" i="1" s="1"/>
  <c r="A39" i="1"/>
  <c r="B38" i="1"/>
  <c r="I38" i="1" s="1"/>
  <c r="BL37" i="1" l="1"/>
  <c r="BQ37" i="1" s="1"/>
  <c r="BT37" i="1" s="1"/>
  <c r="CD34" i="1"/>
  <c r="CH34" i="1" s="1"/>
  <c r="CJ34" i="1" s="1"/>
  <c r="AX33" i="1"/>
  <c r="AY33" i="1" s="1"/>
  <c r="CA35" i="1"/>
  <c r="CC35" i="1" s="1"/>
  <c r="CB35" i="1"/>
  <c r="CE33" i="1"/>
  <c r="CF33" i="1" s="1"/>
  <c r="J33" i="1"/>
  <c r="BZ35" i="1"/>
  <c r="BN37" i="1"/>
  <c r="BS37" i="1" s="1"/>
  <c r="BV37" i="1" s="1"/>
  <c r="AF37" i="1"/>
  <c r="AK37" i="1" s="1"/>
  <c r="AN37" i="1" s="1"/>
  <c r="AW34" i="1"/>
  <c r="BA34" i="1" s="1"/>
  <c r="BC34" i="1" s="1"/>
  <c r="BO36" i="1"/>
  <c r="BP36" i="1" s="1"/>
  <c r="BM37" i="1"/>
  <c r="BR37" i="1" s="1"/>
  <c r="BU37" i="1" s="1"/>
  <c r="CE34" i="1"/>
  <c r="CF34" i="1" s="1"/>
  <c r="BW36" i="1"/>
  <c r="BX36" i="1" s="1"/>
  <c r="CA36" i="1" s="1"/>
  <c r="CG34" i="1"/>
  <c r="CI34" i="1" s="1"/>
  <c r="BG38" i="1"/>
  <c r="AC38" i="1"/>
  <c r="AB38" i="1"/>
  <c r="BH38" i="1"/>
  <c r="AD38" i="1"/>
  <c r="BI38" i="1"/>
  <c r="AA38" i="1"/>
  <c r="BK38" i="1"/>
  <c r="Y38" i="1"/>
  <c r="Z38" i="1"/>
  <c r="BJ38" i="1"/>
  <c r="BF38" i="1"/>
  <c r="AH36" i="1"/>
  <c r="AI36" i="1" s="1"/>
  <c r="A40" i="1"/>
  <c r="B39" i="1"/>
  <c r="I39" i="1" s="1"/>
  <c r="AU35" i="1"/>
  <c r="AR35" i="1"/>
  <c r="AS35" i="1"/>
  <c r="AT35" i="1"/>
  <c r="H38" i="1"/>
  <c r="N38" i="1"/>
  <c r="K38" i="1" s="1"/>
  <c r="AE37" i="1"/>
  <c r="AG37" i="1"/>
  <c r="AL37" i="1" s="1"/>
  <c r="AO37" i="1" s="1"/>
  <c r="AV34" i="1"/>
  <c r="AP36" i="1"/>
  <c r="AQ36" i="1" s="1"/>
  <c r="CK34" i="1" l="1"/>
  <c r="CL34" i="1" s="1"/>
  <c r="M34" i="1" s="1"/>
  <c r="CD35" i="1"/>
  <c r="CH35" i="1" s="1"/>
  <c r="CJ35" i="1" s="1"/>
  <c r="BY36" i="1"/>
  <c r="CC36" i="1" s="1"/>
  <c r="CG36" i="1" s="1"/>
  <c r="CI36" i="1" s="1"/>
  <c r="BW37" i="1"/>
  <c r="BX37" i="1" s="1"/>
  <c r="BZ37" i="1" s="1"/>
  <c r="BO37" i="1"/>
  <c r="BP37" i="1" s="1"/>
  <c r="BZ36" i="1"/>
  <c r="CB36" i="1"/>
  <c r="BN38" i="1"/>
  <c r="BS38" i="1" s="1"/>
  <c r="BV38" i="1" s="1"/>
  <c r="BL38" i="1"/>
  <c r="BQ38" i="1" s="1"/>
  <c r="BT38" i="1" s="1"/>
  <c r="AV35" i="1"/>
  <c r="AZ35" i="1" s="1"/>
  <c r="BB35" i="1" s="1"/>
  <c r="AW35" i="1"/>
  <c r="BA35" i="1" s="1"/>
  <c r="BC35" i="1" s="1"/>
  <c r="BM38" i="1"/>
  <c r="BR38" i="1" s="1"/>
  <c r="BU38" i="1" s="1"/>
  <c r="AE38" i="1"/>
  <c r="AJ38" i="1" s="1"/>
  <c r="AM38" i="1" s="1"/>
  <c r="H39" i="1"/>
  <c r="N39" i="1"/>
  <c r="K39" i="1" s="1"/>
  <c r="AF38" i="1"/>
  <c r="AK38" i="1" s="1"/>
  <c r="AN38" i="1" s="1"/>
  <c r="CG35" i="1"/>
  <c r="CI35" i="1" s="1"/>
  <c r="AJ37" i="1"/>
  <c r="AM37" i="1" s="1"/>
  <c r="AP37" i="1" s="1"/>
  <c r="AQ37" i="1" s="1"/>
  <c r="AH37" i="1"/>
  <c r="Z39" i="1"/>
  <c r="BH39" i="1"/>
  <c r="AD39" i="1"/>
  <c r="BF39" i="1"/>
  <c r="AC39" i="1"/>
  <c r="BJ39" i="1"/>
  <c r="AB39" i="1"/>
  <c r="BK39" i="1"/>
  <c r="Y39" i="1"/>
  <c r="AA39" i="1"/>
  <c r="BG39" i="1"/>
  <c r="BI39" i="1"/>
  <c r="A41" i="1"/>
  <c r="B40" i="1"/>
  <c r="I40" i="1" s="1"/>
  <c r="AT36" i="1"/>
  <c r="AR36" i="1"/>
  <c r="AS36" i="1"/>
  <c r="AU36" i="1"/>
  <c r="AX34" i="1"/>
  <c r="AY34" i="1" s="1"/>
  <c r="AZ34" i="1"/>
  <c r="BB34" i="1" s="1"/>
  <c r="BD34" i="1" s="1"/>
  <c r="BE34" i="1" s="1"/>
  <c r="L34" i="1" s="1"/>
  <c r="AG38" i="1"/>
  <c r="AL38" i="1" s="1"/>
  <c r="AO38" i="1" s="1"/>
  <c r="CK35" i="1" l="1"/>
  <c r="CL35" i="1" s="1"/>
  <c r="M35" i="1" s="1"/>
  <c r="BL39" i="1"/>
  <c r="BQ39" i="1" s="1"/>
  <c r="BT39" i="1" s="1"/>
  <c r="J34" i="1"/>
  <c r="CE35" i="1"/>
  <c r="CF35" i="1" s="1"/>
  <c r="BY37" i="1"/>
  <c r="CD36" i="1"/>
  <c r="CH36" i="1" s="1"/>
  <c r="CJ36" i="1" s="1"/>
  <c r="CK36" i="1" s="1"/>
  <c r="CL36" i="1" s="1"/>
  <c r="M36" i="1" s="1"/>
  <c r="CA37" i="1"/>
  <c r="CB37" i="1"/>
  <c r="CD37" i="1" s="1"/>
  <c r="CH37" i="1" s="1"/>
  <c r="CJ37" i="1" s="1"/>
  <c r="BW38" i="1"/>
  <c r="BX38" i="1" s="1"/>
  <c r="CB38" i="1" s="1"/>
  <c r="AF39" i="1"/>
  <c r="AK39" i="1" s="1"/>
  <c r="AN39" i="1" s="1"/>
  <c r="BN39" i="1"/>
  <c r="BS39" i="1" s="1"/>
  <c r="BV39" i="1" s="1"/>
  <c r="AX35" i="1"/>
  <c r="AY35" i="1" s="1"/>
  <c r="BM39" i="1"/>
  <c r="BR39" i="1" s="1"/>
  <c r="BU39" i="1" s="1"/>
  <c r="AW36" i="1"/>
  <c r="BA36" i="1" s="1"/>
  <c r="BC36" i="1" s="1"/>
  <c r="BO38" i="1"/>
  <c r="BP38" i="1" s="1"/>
  <c r="BD35" i="1"/>
  <c r="BE35" i="1" s="1"/>
  <c r="L35" i="1" s="1"/>
  <c r="AV36" i="1"/>
  <c r="AZ36" i="1" s="1"/>
  <c r="BB36" i="1" s="1"/>
  <c r="AE39" i="1"/>
  <c r="AJ39" i="1" s="1"/>
  <c r="AM39" i="1" s="1"/>
  <c r="AG39" i="1"/>
  <c r="AL39" i="1" s="1"/>
  <c r="AO39" i="1" s="1"/>
  <c r="AS37" i="1"/>
  <c r="AU37" i="1"/>
  <c r="AR37" i="1"/>
  <c r="AT37" i="1"/>
  <c r="AH38" i="1"/>
  <c r="AI38" i="1" s="1"/>
  <c r="BI40" i="1"/>
  <c r="AC40" i="1"/>
  <c r="Z40" i="1"/>
  <c r="AA40" i="1"/>
  <c r="BK40" i="1"/>
  <c r="AB40" i="1"/>
  <c r="AD40" i="1"/>
  <c r="BF40" i="1"/>
  <c r="BG40" i="1"/>
  <c r="BH40" i="1"/>
  <c r="Y40" i="1"/>
  <c r="BJ40" i="1"/>
  <c r="AP38" i="1"/>
  <c r="AQ38" i="1" s="1"/>
  <c r="N40" i="1"/>
  <c r="K40" i="1" s="1"/>
  <c r="H40" i="1"/>
  <c r="A42" i="1"/>
  <c r="B41" i="1"/>
  <c r="I41" i="1" s="1"/>
  <c r="AI37" i="1"/>
  <c r="J35" i="1" l="1"/>
  <c r="CC37" i="1"/>
  <c r="CE37" i="1" s="1"/>
  <c r="CF37" i="1" s="1"/>
  <c r="CE36" i="1"/>
  <c r="CF36" i="1" s="1"/>
  <c r="BD36" i="1"/>
  <c r="BE36" i="1" s="1"/>
  <c r="L36" i="1" s="1"/>
  <c r="J36" i="1" s="1"/>
  <c r="BZ38" i="1"/>
  <c r="CD38" i="1" s="1"/>
  <c r="CH38" i="1" s="1"/>
  <c r="CJ38" i="1" s="1"/>
  <c r="CA38" i="1"/>
  <c r="BY38" i="1"/>
  <c r="BW39" i="1"/>
  <c r="BX39" i="1" s="1"/>
  <c r="BY39" i="1" s="1"/>
  <c r="AP39" i="1"/>
  <c r="AQ39" i="1" s="1"/>
  <c r="AR39" i="1" s="1"/>
  <c r="AX36" i="1"/>
  <c r="AY36" i="1" s="1"/>
  <c r="BO39" i="1"/>
  <c r="BP39" i="1" s="1"/>
  <c r="BN40" i="1"/>
  <c r="BS40" i="1" s="1"/>
  <c r="BV40" i="1" s="1"/>
  <c r="BL40" i="1"/>
  <c r="BQ40" i="1" s="1"/>
  <c r="BT40" i="1" s="1"/>
  <c r="AV37" i="1"/>
  <c r="AZ37" i="1" s="1"/>
  <c r="BB37" i="1" s="1"/>
  <c r="BM40" i="1"/>
  <c r="BR40" i="1" s="1"/>
  <c r="BU40" i="1" s="1"/>
  <c r="AS38" i="1"/>
  <c r="AT38" i="1"/>
  <c r="AR38" i="1"/>
  <c r="AU38" i="1"/>
  <c r="AW37" i="1"/>
  <c r="BA37" i="1" s="1"/>
  <c r="BC37" i="1" s="1"/>
  <c r="AS39" i="1"/>
  <c r="BF41" i="1"/>
  <c r="Z41" i="1"/>
  <c r="AA41" i="1"/>
  <c r="BK41" i="1"/>
  <c r="BJ41" i="1"/>
  <c r="AB41" i="1"/>
  <c r="AD41" i="1"/>
  <c r="BH41" i="1"/>
  <c r="BI41" i="1"/>
  <c r="BG41" i="1"/>
  <c r="Y41" i="1"/>
  <c r="AC41" i="1"/>
  <c r="A43" i="1"/>
  <c r="B42" i="1"/>
  <c r="I42" i="1" s="1"/>
  <c r="AG40" i="1"/>
  <c r="AL40" i="1" s="1"/>
  <c r="AO40" i="1" s="1"/>
  <c r="H41" i="1"/>
  <c r="N41" i="1"/>
  <c r="K41" i="1" s="1"/>
  <c r="AE40" i="1"/>
  <c r="AF40" i="1"/>
  <c r="AK40" i="1" s="1"/>
  <c r="AN40" i="1" s="1"/>
  <c r="AH39" i="1"/>
  <c r="AI39" i="1" s="1"/>
  <c r="BL41" i="1" l="1"/>
  <c r="BQ41" i="1" s="1"/>
  <c r="BT41" i="1" s="1"/>
  <c r="CG37" i="1"/>
  <c r="CI37" i="1" s="1"/>
  <c r="CK37" i="1" s="1"/>
  <c r="CL37" i="1" s="1"/>
  <c r="M37" i="1" s="1"/>
  <c r="CC38" i="1"/>
  <c r="CG38" i="1" s="1"/>
  <c r="CI38" i="1" s="1"/>
  <c r="CK38" i="1" s="1"/>
  <c r="CL38" i="1" s="1"/>
  <c r="M38" i="1" s="1"/>
  <c r="BM41" i="1"/>
  <c r="BR41" i="1" s="1"/>
  <c r="BU41" i="1" s="1"/>
  <c r="AG41" i="1"/>
  <c r="AL41" i="1" s="1"/>
  <c r="AO41" i="1" s="1"/>
  <c r="CB39" i="1"/>
  <c r="BZ39" i="1"/>
  <c r="CA39" i="1"/>
  <c r="CC39" i="1" s="1"/>
  <c r="CG39" i="1" s="1"/>
  <c r="CI39" i="1" s="1"/>
  <c r="AU39" i="1"/>
  <c r="AW39" i="1" s="1"/>
  <c r="BA39" i="1" s="1"/>
  <c r="BC39" i="1" s="1"/>
  <c r="AT39" i="1"/>
  <c r="AV39" i="1" s="1"/>
  <c r="CE38" i="1"/>
  <c r="CF38" i="1" s="1"/>
  <c r="AW38" i="1"/>
  <c r="BA38" i="1" s="1"/>
  <c r="BC38" i="1" s="1"/>
  <c r="BO40" i="1"/>
  <c r="BP40" i="1" s="1"/>
  <c r="BD37" i="1"/>
  <c r="BE37" i="1" s="1"/>
  <c r="L37" i="1" s="1"/>
  <c r="J37" i="1" s="1"/>
  <c r="BW40" i="1"/>
  <c r="BX40" i="1" s="1"/>
  <c r="CB40" i="1" s="1"/>
  <c r="AX37" i="1"/>
  <c r="AY37" i="1" s="1"/>
  <c r="AF41" i="1"/>
  <c r="AK41" i="1" s="1"/>
  <c r="AN41" i="1" s="1"/>
  <c r="BN41" i="1"/>
  <c r="BS41" i="1" s="1"/>
  <c r="BV41" i="1" s="1"/>
  <c r="AE41" i="1"/>
  <c r="AJ40" i="1"/>
  <c r="AM40" i="1" s="1"/>
  <c r="AP40" i="1" s="1"/>
  <c r="AQ40" i="1" s="1"/>
  <c r="AH40" i="1"/>
  <c r="AI40" i="1" s="1"/>
  <c r="N42" i="1"/>
  <c r="K42" i="1" s="1"/>
  <c r="H42" i="1"/>
  <c r="BH42" i="1"/>
  <c r="BI42" i="1"/>
  <c r="BK42" i="1"/>
  <c r="AA42" i="1"/>
  <c r="AC42" i="1"/>
  <c r="AD42" i="1"/>
  <c r="Y42" i="1"/>
  <c r="BF42" i="1"/>
  <c r="Z42" i="1"/>
  <c r="BG42" i="1"/>
  <c r="BJ42" i="1"/>
  <c r="AB42" i="1"/>
  <c r="A44" i="1"/>
  <c r="B43" i="1"/>
  <c r="I43" i="1" s="1"/>
  <c r="AV38" i="1"/>
  <c r="BY40" i="1" l="1"/>
  <c r="BZ40" i="1"/>
  <c r="CD40" i="1" s="1"/>
  <c r="CH40" i="1" s="1"/>
  <c r="CJ40" i="1" s="1"/>
  <c r="CD39" i="1"/>
  <c r="CH39" i="1" s="1"/>
  <c r="CJ39" i="1" s="1"/>
  <c r="CK39" i="1" s="1"/>
  <c r="CL39" i="1" s="1"/>
  <c r="M39" i="1" s="1"/>
  <c r="AX39" i="1"/>
  <c r="AY39" i="1" s="1"/>
  <c r="AZ39" i="1"/>
  <c r="BB39" i="1" s="1"/>
  <c r="BD39" i="1" s="1"/>
  <c r="BE39" i="1" s="1"/>
  <c r="L39" i="1" s="1"/>
  <c r="BW41" i="1"/>
  <c r="BX41" i="1" s="1"/>
  <c r="CA41" i="1" s="1"/>
  <c r="AE42" i="1"/>
  <c r="AJ42" i="1" s="1"/>
  <c r="AM42" i="1" s="1"/>
  <c r="CA40" i="1"/>
  <c r="BL42" i="1"/>
  <c r="BQ42" i="1" s="1"/>
  <c r="BT42" i="1" s="1"/>
  <c r="BN42" i="1"/>
  <c r="BS42" i="1" s="1"/>
  <c r="BV42" i="1" s="1"/>
  <c r="BM42" i="1"/>
  <c r="BR42" i="1" s="1"/>
  <c r="BU42" i="1" s="1"/>
  <c r="BO41" i="1"/>
  <c r="BP41" i="1" s="1"/>
  <c r="N43" i="1"/>
  <c r="K43" i="1" s="1"/>
  <c r="H43" i="1"/>
  <c r="AR40" i="1"/>
  <c r="AT40" i="1"/>
  <c r="AS40" i="1"/>
  <c r="AU40" i="1"/>
  <c r="AJ41" i="1"/>
  <c r="AM41" i="1" s="1"/>
  <c r="AP41" i="1" s="1"/>
  <c r="AQ41" i="1" s="1"/>
  <c r="AH41" i="1"/>
  <c r="BF43" i="1"/>
  <c r="Z43" i="1"/>
  <c r="BH43" i="1"/>
  <c r="BI43" i="1"/>
  <c r="Y43" i="1"/>
  <c r="BG43" i="1"/>
  <c r="AA43" i="1"/>
  <c r="BK43" i="1"/>
  <c r="AB43" i="1"/>
  <c r="BJ43" i="1"/>
  <c r="AD43" i="1"/>
  <c r="AC43" i="1"/>
  <c r="A45" i="1"/>
  <c r="B44" i="1"/>
  <c r="I44" i="1" s="1"/>
  <c r="AG42" i="1"/>
  <c r="AL42" i="1" s="1"/>
  <c r="AO42" i="1" s="1"/>
  <c r="AZ38" i="1"/>
  <c r="BB38" i="1" s="1"/>
  <c r="BD38" i="1" s="1"/>
  <c r="BE38" i="1" s="1"/>
  <c r="L38" i="1" s="1"/>
  <c r="J38" i="1" s="1"/>
  <c r="AX38" i="1"/>
  <c r="AY38" i="1" s="1"/>
  <c r="AF42" i="1"/>
  <c r="AK42" i="1" s="1"/>
  <c r="AN42" i="1" s="1"/>
  <c r="CC40" i="1" l="1"/>
  <c r="CG40" i="1" s="1"/>
  <c r="CI40" i="1" s="1"/>
  <c r="CK40" i="1" s="1"/>
  <c r="CL40" i="1" s="1"/>
  <c r="M40" i="1" s="1"/>
  <c r="AG43" i="1"/>
  <c r="AL43" i="1" s="1"/>
  <c r="AO43" i="1" s="1"/>
  <c r="AE43" i="1"/>
  <c r="AJ43" i="1" s="1"/>
  <c r="AM43" i="1" s="1"/>
  <c r="BM43" i="1"/>
  <c r="BR43" i="1" s="1"/>
  <c r="BU43" i="1" s="1"/>
  <c r="CE39" i="1"/>
  <c r="CF39" i="1" s="1"/>
  <c r="CB41" i="1"/>
  <c r="BZ41" i="1"/>
  <c r="BY41" i="1"/>
  <c r="CC41" i="1" s="1"/>
  <c r="CG41" i="1" s="1"/>
  <c r="CI41" i="1" s="1"/>
  <c r="J39" i="1"/>
  <c r="BO42" i="1"/>
  <c r="BP42" i="1" s="1"/>
  <c r="AW40" i="1"/>
  <c r="BA40" i="1" s="1"/>
  <c r="BC40" i="1" s="1"/>
  <c r="BW42" i="1"/>
  <c r="BX42" i="1" s="1"/>
  <c r="CB42" i="1" s="1"/>
  <c r="BN43" i="1"/>
  <c r="BS43" i="1" s="1"/>
  <c r="BV43" i="1" s="1"/>
  <c r="AP42" i="1"/>
  <c r="AQ42" i="1" s="1"/>
  <c r="AU42" i="1" s="1"/>
  <c r="AH42" i="1"/>
  <c r="AI42" i="1" s="1"/>
  <c r="A46" i="1"/>
  <c r="B45" i="1"/>
  <c r="I45" i="1" s="1"/>
  <c r="AI41" i="1"/>
  <c r="AC44" i="1"/>
  <c r="BF44" i="1"/>
  <c r="BJ44" i="1"/>
  <c r="BK44" i="1"/>
  <c r="BH44" i="1"/>
  <c r="Z44" i="1"/>
  <c r="Y44" i="1"/>
  <c r="BI44" i="1"/>
  <c r="AA44" i="1"/>
  <c r="AD44" i="1"/>
  <c r="BG44" i="1"/>
  <c r="AB44" i="1"/>
  <c r="N44" i="1"/>
  <c r="K44" i="1" s="1"/>
  <c r="H44" i="1"/>
  <c r="AF43" i="1"/>
  <c r="AK43" i="1" s="1"/>
  <c r="AN43" i="1" s="1"/>
  <c r="BL43" i="1"/>
  <c r="AT41" i="1"/>
  <c r="AR41" i="1"/>
  <c r="AU41" i="1"/>
  <c r="AS41" i="1"/>
  <c r="AV40" i="1"/>
  <c r="CE40" i="1" l="1"/>
  <c r="CF40" i="1" s="1"/>
  <c r="CD41" i="1"/>
  <c r="CH41" i="1" s="1"/>
  <c r="CJ41" i="1" s="1"/>
  <c r="CK41" i="1" s="1"/>
  <c r="CL41" i="1" s="1"/>
  <c r="M41" i="1" s="1"/>
  <c r="AR42" i="1"/>
  <c r="AS42" i="1"/>
  <c r="AW42" i="1" s="1"/>
  <c r="BA42" i="1" s="1"/>
  <c r="BC42" i="1" s="1"/>
  <c r="CA42" i="1"/>
  <c r="BZ42" i="1"/>
  <c r="CD42" i="1" s="1"/>
  <c r="CH42" i="1" s="1"/>
  <c r="CJ42" i="1" s="1"/>
  <c r="BY42" i="1"/>
  <c r="BN44" i="1"/>
  <c r="BS44" i="1" s="1"/>
  <c r="BV44" i="1" s="1"/>
  <c r="AT42" i="1"/>
  <c r="AH43" i="1"/>
  <c r="AI43" i="1" s="1"/>
  <c r="AG44" i="1"/>
  <c r="AL44" i="1" s="1"/>
  <c r="AO44" i="1" s="1"/>
  <c r="AF44" i="1"/>
  <c r="AK44" i="1" s="1"/>
  <c r="AN44" i="1" s="1"/>
  <c r="BL44" i="1"/>
  <c r="BQ44" i="1" s="1"/>
  <c r="BT44" i="1" s="1"/>
  <c r="BM44" i="1"/>
  <c r="BR44" i="1" s="1"/>
  <c r="BU44" i="1" s="1"/>
  <c r="AZ40" i="1"/>
  <c r="BB40" i="1" s="1"/>
  <c r="BD40" i="1" s="1"/>
  <c r="BE40" i="1" s="1"/>
  <c r="L40" i="1" s="1"/>
  <c r="J40" i="1" s="1"/>
  <c r="AX40" i="1"/>
  <c r="AY40" i="1" s="1"/>
  <c r="BG45" i="1"/>
  <c r="BK45" i="1"/>
  <c r="AD45" i="1"/>
  <c r="AC45" i="1"/>
  <c r="BH45" i="1"/>
  <c r="AA45" i="1"/>
  <c r="Y45" i="1"/>
  <c r="AB45" i="1"/>
  <c r="Z45" i="1"/>
  <c r="BF45" i="1"/>
  <c r="BJ45" i="1"/>
  <c r="BI45" i="1"/>
  <c r="BQ43" i="1"/>
  <c r="BT43" i="1" s="1"/>
  <c r="BW43" i="1" s="1"/>
  <c r="BX43" i="1" s="1"/>
  <c r="BO43" i="1"/>
  <c r="BP43" i="1" s="1"/>
  <c r="AW41" i="1"/>
  <c r="BA41" i="1" s="1"/>
  <c r="BC41" i="1" s="1"/>
  <c r="AP43" i="1"/>
  <c r="AQ43" i="1" s="1"/>
  <c r="N45" i="1"/>
  <c r="K45" i="1" s="1"/>
  <c r="H45" i="1"/>
  <c r="AV41" i="1"/>
  <c r="AE44" i="1"/>
  <c r="A47" i="1"/>
  <c r="B46" i="1"/>
  <c r="I46" i="1" s="1"/>
  <c r="AV42" i="1" l="1"/>
  <c r="AZ42" i="1" s="1"/>
  <c r="BB42" i="1" s="1"/>
  <c r="BD42" i="1" s="1"/>
  <c r="BE42" i="1" s="1"/>
  <c r="L42" i="1" s="1"/>
  <c r="CE41" i="1"/>
  <c r="CF41" i="1" s="1"/>
  <c r="CC42" i="1"/>
  <c r="CG42" i="1" s="1"/>
  <c r="CI42" i="1" s="1"/>
  <c r="CK42" i="1" s="1"/>
  <c r="CL42" i="1" s="1"/>
  <c r="M42" i="1" s="1"/>
  <c r="BW44" i="1"/>
  <c r="BX44" i="1" s="1"/>
  <c r="CB44" i="1" s="1"/>
  <c r="BO44" i="1"/>
  <c r="BP44" i="1" s="1"/>
  <c r="AG45" i="1"/>
  <c r="AL45" i="1" s="1"/>
  <c r="AO45" i="1" s="1"/>
  <c r="BM45" i="1"/>
  <c r="BR45" i="1" s="1"/>
  <c r="BU45" i="1" s="1"/>
  <c r="BN45" i="1"/>
  <c r="BS45" i="1" s="1"/>
  <c r="BV45" i="1" s="1"/>
  <c r="BL45" i="1"/>
  <c r="BQ45" i="1" s="1"/>
  <c r="BT45" i="1" s="1"/>
  <c r="AE45" i="1"/>
  <c r="AJ45" i="1" s="1"/>
  <c r="AM45" i="1" s="1"/>
  <c r="AF45" i="1"/>
  <c r="AK45" i="1" s="1"/>
  <c r="AN45" i="1" s="1"/>
  <c r="A48" i="1"/>
  <c r="B47" i="1"/>
  <c r="I47" i="1" s="1"/>
  <c r="BJ46" i="1"/>
  <c r="BH46" i="1"/>
  <c r="AD46" i="1"/>
  <c r="AA46" i="1"/>
  <c r="BG46" i="1"/>
  <c r="Y46" i="1"/>
  <c r="BI46" i="1"/>
  <c r="Z46" i="1"/>
  <c r="BK46" i="1"/>
  <c r="AB46" i="1"/>
  <c r="AC46" i="1"/>
  <c r="BF46" i="1"/>
  <c r="BY43" i="1"/>
  <c r="CB43" i="1"/>
  <c r="BZ43" i="1"/>
  <c r="CA43" i="1"/>
  <c r="AR43" i="1"/>
  <c r="AS43" i="1"/>
  <c r="AT43" i="1"/>
  <c r="AU43" i="1"/>
  <c r="AJ44" i="1"/>
  <c r="AM44" i="1" s="1"/>
  <c r="AP44" i="1" s="1"/>
  <c r="AQ44" i="1" s="1"/>
  <c r="AH44" i="1"/>
  <c r="AX41" i="1"/>
  <c r="AY41" i="1" s="1"/>
  <c r="AZ41" i="1"/>
  <c r="BB41" i="1" s="1"/>
  <c r="BD41" i="1" s="1"/>
  <c r="BE41" i="1" s="1"/>
  <c r="L41" i="1" s="1"/>
  <c r="J41" i="1" s="1"/>
  <c r="N46" i="1"/>
  <c r="K46" i="1" s="1"/>
  <c r="H46" i="1"/>
  <c r="BM46" i="1" l="1"/>
  <c r="BR46" i="1" s="1"/>
  <c r="BU46" i="1" s="1"/>
  <c r="AE46" i="1"/>
  <c r="AJ46" i="1" s="1"/>
  <c r="AM46" i="1" s="1"/>
  <c r="AX42" i="1"/>
  <c r="AY42" i="1" s="1"/>
  <c r="CE42" i="1"/>
  <c r="CF42" i="1" s="1"/>
  <c r="BZ44" i="1"/>
  <c r="CD44" i="1" s="1"/>
  <c r="CH44" i="1" s="1"/>
  <c r="CJ44" i="1" s="1"/>
  <c r="CA44" i="1"/>
  <c r="J42" i="1"/>
  <c r="BY44" i="1"/>
  <c r="BW45" i="1"/>
  <c r="BX45" i="1" s="1"/>
  <c r="CA45" i="1" s="1"/>
  <c r="CC43" i="1"/>
  <c r="CG43" i="1" s="1"/>
  <c r="CI43" i="1" s="1"/>
  <c r="BN46" i="1"/>
  <c r="BS46" i="1" s="1"/>
  <c r="BV46" i="1" s="1"/>
  <c r="AP45" i="1"/>
  <c r="AQ45" i="1" s="1"/>
  <c r="AU45" i="1" s="1"/>
  <c r="AH45" i="1"/>
  <c r="AI45" i="1" s="1"/>
  <c r="CD43" i="1"/>
  <c r="CH43" i="1" s="1"/>
  <c r="CJ43" i="1" s="1"/>
  <c r="BO45" i="1"/>
  <c r="BP45" i="1" s="1"/>
  <c r="AF46" i="1"/>
  <c r="AK46" i="1" s="1"/>
  <c r="AN46" i="1" s="1"/>
  <c r="BL46" i="1"/>
  <c r="AG46" i="1"/>
  <c r="AL46" i="1" s="1"/>
  <c r="AO46" i="1" s="1"/>
  <c r="AV43" i="1"/>
  <c r="AZ43" i="1" s="1"/>
  <c r="BB43" i="1" s="1"/>
  <c r="H47" i="1"/>
  <c r="N47" i="1"/>
  <c r="K47" i="1" s="1"/>
  <c r="A49" i="1"/>
  <c r="B48" i="1"/>
  <c r="I48" i="1" s="1"/>
  <c r="AT44" i="1"/>
  <c r="AS44" i="1"/>
  <c r="AU44" i="1"/>
  <c r="AR44" i="1"/>
  <c r="BG47" i="1"/>
  <c r="AC47" i="1"/>
  <c r="AD47" i="1"/>
  <c r="BH47" i="1"/>
  <c r="AA47" i="1"/>
  <c r="BF47" i="1"/>
  <c r="Y47" i="1"/>
  <c r="BK47" i="1"/>
  <c r="AB47" i="1"/>
  <c r="BI47" i="1"/>
  <c r="BJ47" i="1"/>
  <c r="Z47" i="1"/>
  <c r="AI44" i="1"/>
  <c r="AW43" i="1"/>
  <c r="BA43" i="1" s="1"/>
  <c r="BC43" i="1" s="1"/>
  <c r="CK43" i="1" l="1"/>
  <c r="CL43" i="1" s="1"/>
  <c r="M43" i="1" s="1"/>
  <c r="CC44" i="1"/>
  <c r="CG44" i="1" s="1"/>
  <c r="CI44" i="1" s="1"/>
  <c r="CK44" i="1" s="1"/>
  <c r="CL44" i="1" s="1"/>
  <c r="M44" i="1" s="1"/>
  <c r="BZ45" i="1"/>
  <c r="BY45" i="1"/>
  <c r="CC45" i="1" s="1"/>
  <c r="AR45" i="1"/>
  <c r="CE43" i="1"/>
  <c r="CF43" i="1" s="1"/>
  <c r="CB45" i="1"/>
  <c r="CD45" i="1" s="1"/>
  <c r="CH45" i="1" s="1"/>
  <c r="CJ45" i="1" s="1"/>
  <c r="BN47" i="1"/>
  <c r="BS47" i="1" s="1"/>
  <c r="BV47" i="1" s="1"/>
  <c r="BO46" i="1"/>
  <c r="BP46" i="1" s="1"/>
  <c r="AS45" i="1"/>
  <c r="AW45" i="1" s="1"/>
  <c r="BA45" i="1" s="1"/>
  <c r="BC45" i="1" s="1"/>
  <c r="AT45" i="1"/>
  <c r="AE47" i="1"/>
  <c r="AJ47" i="1" s="1"/>
  <c r="AM47" i="1" s="1"/>
  <c r="BM47" i="1"/>
  <c r="BR47" i="1" s="1"/>
  <c r="BU47" i="1" s="1"/>
  <c r="CE44" i="1"/>
  <c r="CF44" i="1" s="1"/>
  <c r="AP46" i="1"/>
  <c r="AQ46" i="1" s="1"/>
  <c r="AR46" i="1" s="1"/>
  <c r="AF47" i="1"/>
  <c r="AK47" i="1" s="1"/>
  <c r="AN47" i="1" s="1"/>
  <c r="BQ46" i="1"/>
  <c r="BT46" i="1" s="1"/>
  <c r="BW46" i="1" s="1"/>
  <c r="BX46" i="1" s="1"/>
  <c r="BZ46" i="1" s="1"/>
  <c r="BL47" i="1"/>
  <c r="AH46" i="1"/>
  <c r="AI46" i="1" s="1"/>
  <c r="N48" i="1"/>
  <c r="K48" i="1" s="1"/>
  <c r="H48" i="1"/>
  <c r="A50" i="1"/>
  <c r="B49" i="1"/>
  <c r="I49" i="1" s="1"/>
  <c r="AV44" i="1"/>
  <c r="AA48" i="1"/>
  <c r="AC48" i="1"/>
  <c r="BJ48" i="1"/>
  <c r="BI48" i="1"/>
  <c r="BG48" i="1"/>
  <c r="Y48" i="1"/>
  <c r="BK48" i="1"/>
  <c r="BH48" i="1"/>
  <c r="AD48" i="1"/>
  <c r="AG48" i="1" s="1"/>
  <c r="AL48" i="1" s="1"/>
  <c r="AO48" i="1" s="1"/>
  <c r="AB48" i="1"/>
  <c r="BF48" i="1"/>
  <c r="Z48" i="1"/>
  <c r="BD43" i="1"/>
  <c r="BE43" i="1" s="1"/>
  <c r="L43" i="1" s="1"/>
  <c r="J43" i="1" s="1"/>
  <c r="AG47" i="1"/>
  <c r="AL47" i="1" s="1"/>
  <c r="AO47" i="1" s="1"/>
  <c r="AW44" i="1"/>
  <c r="BA44" i="1" s="1"/>
  <c r="BC44" i="1" s="1"/>
  <c r="AX43" i="1"/>
  <c r="AY43" i="1" s="1"/>
  <c r="AU46" i="1" l="1"/>
  <c r="AE48" i="1"/>
  <c r="AV45" i="1"/>
  <c r="AZ45" i="1" s="1"/>
  <c r="BB45" i="1" s="1"/>
  <c r="BD45" i="1" s="1"/>
  <c r="BE45" i="1" s="1"/>
  <c r="L45" i="1" s="1"/>
  <c r="AS46" i="1"/>
  <c r="CB46" i="1"/>
  <c r="CD46" i="1" s="1"/>
  <c r="CH46" i="1" s="1"/>
  <c r="CJ46" i="1" s="1"/>
  <c r="BM48" i="1"/>
  <c r="BR48" i="1" s="1"/>
  <c r="BU48" i="1" s="1"/>
  <c r="CA46" i="1"/>
  <c r="BO47" i="1"/>
  <c r="BP47" i="1" s="1"/>
  <c r="BY46" i="1"/>
  <c r="AT46" i="1"/>
  <c r="AV46" i="1" s="1"/>
  <c r="BQ47" i="1"/>
  <c r="BT47" i="1" s="1"/>
  <c r="BW47" i="1" s="1"/>
  <c r="BX47" i="1" s="1"/>
  <c r="CB47" i="1" s="1"/>
  <c r="BN48" i="1"/>
  <c r="BS48" i="1" s="1"/>
  <c r="BV48" i="1" s="1"/>
  <c r="BL48" i="1"/>
  <c r="AH47" i="1"/>
  <c r="AI47" i="1" s="1"/>
  <c r="AX44" i="1"/>
  <c r="AY44" i="1" s="1"/>
  <c r="AZ44" i="1"/>
  <c r="BB44" i="1" s="1"/>
  <c r="BD44" i="1" s="1"/>
  <c r="BE44" i="1" s="1"/>
  <c r="L44" i="1" s="1"/>
  <c r="J44" i="1" s="1"/>
  <c r="A51" i="1"/>
  <c r="B50" i="1"/>
  <c r="I50" i="1" s="1"/>
  <c r="AX45" i="1"/>
  <c r="AY45" i="1" s="1"/>
  <c r="CG45" i="1"/>
  <c r="CI45" i="1" s="1"/>
  <c r="CK45" i="1" s="1"/>
  <c r="CL45" i="1" s="1"/>
  <c r="M45" i="1" s="1"/>
  <c r="CE45" i="1"/>
  <c r="CF45" i="1" s="1"/>
  <c r="AJ48" i="1"/>
  <c r="AM48" i="1" s="1"/>
  <c r="AF48" i="1"/>
  <c r="AK48" i="1" s="1"/>
  <c r="AN48" i="1" s="1"/>
  <c r="AP47" i="1"/>
  <c r="AQ47" i="1" s="1"/>
  <c r="N49" i="1"/>
  <c r="K49" i="1" s="1"/>
  <c r="H49" i="1"/>
  <c r="BI49" i="1"/>
  <c r="BJ49" i="1"/>
  <c r="AD49" i="1"/>
  <c r="Y49" i="1"/>
  <c r="AB49" i="1"/>
  <c r="BH49" i="1"/>
  <c r="AC49" i="1"/>
  <c r="Z49" i="1"/>
  <c r="AA49" i="1"/>
  <c r="BG49" i="1"/>
  <c r="BK49" i="1"/>
  <c r="BF49" i="1"/>
  <c r="AW46" i="1" l="1"/>
  <c r="BA46" i="1" s="1"/>
  <c r="BC46" i="1" s="1"/>
  <c r="BZ47" i="1"/>
  <c r="CD47" i="1" s="1"/>
  <c r="CH47" i="1" s="1"/>
  <c r="CJ47" i="1" s="1"/>
  <c r="BN49" i="1"/>
  <c r="BS49" i="1" s="1"/>
  <c r="BV49" i="1" s="1"/>
  <c r="CC46" i="1"/>
  <c r="CG46" i="1" s="1"/>
  <c r="CI46" i="1" s="1"/>
  <c r="CK46" i="1" s="1"/>
  <c r="CL46" i="1" s="1"/>
  <c r="M46" i="1" s="1"/>
  <c r="CA47" i="1"/>
  <c r="BY47" i="1"/>
  <c r="BO48" i="1"/>
  <c r="BP48" i="1" s="1"/>
  <c r="AE49" i="1"/>
  <c r="AJ49" i="1" s="1"/>
  <c r="AM49" i="1" s="1"/>
  <c r="BM49" i="1"/>
  <c r="BR49" i="1" s="1"/>
  <c r="BU49" i="1" s="1"/>
  <c r="BQ48" i="1"/>
  <c r="BT48" i="1" s="1"/>
  <c r="BW48" i="1" s="1"/>
  <c r="BX48" i="1" s="1"/>
  <c r="BZ48" i="1" s="1"/>
  <c r="AP48" i="1"/>
  <c r="AQ48" i="1" s="1"/>
  <c r="AS48" i="1" s="1"/>
  <c r="J45" i="1"/>
  <c r="AS47" i="1"/>
  <c r="AT47" i="1"/>
  <c r="AU47" i="1"/>
  <c r="AR47" i="1"/>
  <c r="H50" i="1"/>
  <c r="N50" i="1"/>
  <c r="K50" i="1" s="1"/>
  <c r="BL49" i="1"/>
  <c r="A52" i="1"/>
  <c r="B51" i="1"/>
  <c r="I51" i="1" s="1"/>
  <c r="AZ46" i="1"/>
  <c r="BB46" i="1" s="1"/>
  <c r="AF49" i="1"/>
  <c r="AK49" i="1" s="1"/>
  <c r="AN49" i="1" s="1"/>
  <c r="AG49" i="1"/>
  <c r="AL49" i="1" s="1"/>
  <c r="AO49" i="1" s="1"/>
  <c r="BK50" i="1"/>
  <c r="Y50" i="1"/>
  <c r="BH50" i="1"/>
  <c r="BJ50" i="1"/>
  <c r="BF50" i="1"/>
  <c r="AC50" i="1"/>
  <c r="AD50" i="1"/>
  <c r="AA50" i="1"/>
  <c r="Z50" i="1"/>
  <c r="AB50" i="1"/>
  <c r="BI50" i="1"/>
  <c r="BG50" i="1"/>
  <c r="AH48" i="1"/>
  <c r="AE50" i="1" l="1"/>
  <c r="AJ50" i="1" s="1"/>
  <c r="AM50" i="1" s="1"/>
  <c r="BD46" i="1"/>
  <c r="BE46" i="1" s="1"/>
  <c r="L46" i="1" s="1"/>
  <c r="J46" i="1" s="1"/>
  <c r="AX46" i="1"/>
  <c r="AY46" i="1" s="1"/>
  <c r="CE46" i="1"/>
  <c r="CF46" i="1" s="1"/>
  <c r="BM50" i="1"/>
  <c r="BR50" i="1" s="1"/>
  <c r="BU50" i="1" s="1"/>
  <c r="CC47" i="1"/>
  <c r="CE47" i="1" s="1"/>
  <c r="CF47" i="1" s="1"/>
  <c r="CB48" i="1"/>
  <c r="CD48" i="1" s="1"/>
  <c r="CH48" i="1" s="1"/>
  <c r="CJ48" i="1" s="1"/>
  <c r="AF50" i="1"/>
  <c r="AK50" i="1" s="1"/>
  <c r="AN50" i="1" s="1"/>
  <c r="AU48" i="1"/>
  <c r="AW48" i="1" s="1"/>
  <c r="BA48" i="1" s="1"/>
  <c r="BC48" i="1" s="1"/>
  <c r="BL50" i="1"/>
  <c r="BQ50" i="1" s="1"/>
  <c r="BT50" i="1" s="1"/>
  <c r="BY48" i="1"/>
  <c r="CA48" i="1"/>
  <c r="AR48" i="1"/>
  <c r="AT48" i="1"/>
  <c r="N51" i="1"/>
  <c r="K51" i="1" s="1"/>
  <c r="H51" i="1"/>
  <c r="A53" i="1"/>
  <c r="B52" i="1"/>
  <c r="I52" i="1" s="1"/>
  <c r="BF51" i="1"/>
  <c r="BH51" i="1"/>
  <c r="Z51" i="1"/>
  <c r="BK51" i="1"/>
  <c r="AA51" i="1"/>
  <c r="AB51" i="1"/>
  <c r="Y51" i="1"/>
  <c r="BG51" i="1"/>
  <c r="AD51" i="1"/>
  <c r="BI51" i="1"/>
  <c r="AC51" i="1"/>
  <c r="BJ51" i="1"/>
  <c r="AW47" i="1"/>
  <c r="BA47" i="1" s="1"/>
  <c r="BC47" i="1" s="1"/>
  <c r="AH49" i="1"/>
  <c r="AI48" i="1"/>
  <c r="AG50" i="1"/>
  <c r="AL50" i="1" s="1"/>
  <c r="AO50" i="1" s="1"/>
  <c r="BN50" i="1"/>
  <c r="BS50" i="1" s="1"/>
  <c r="BV50" i="1" s="1"/>
  <c r="AP49" i="1"/>
  <c r="AQ49" i="1" s="1"/>
  <c r="BQ49" i="1"/>
  <c r="BT49" i="1" s="1"/>
  <c r="BW49" i="1" s="1"/>
  <c r="BX49" i="1" s="1"/>
  <c r="BO49" i="1"/>
  <c r="BP49" i="1" s="1"/>
  <c r="AV47" i="1"/>
  <c r="AF51" i="1" l="1"/>
  <c r="AK51" i="1" s="1"/>
  <c r="AN51" i="1" s="1"/>
  <c r="AG51" i="1"/>
  <c r="AL51" i="1" s="1"/>
  <c r="AO51" i="1" s="1"/>
  <c r="CG47" i="1"/>
  <c r="CI47" i="1" s="1"/>
  <c r="CK47" i="1" s="1"/>
  <c r="CL47" i="1" s="1"/>
  <c r="M47" i="1" s="1"/>
  <c r="BM51" i="1"/>
  <c r="BR51" i="1" s="1"/>
  <c r="BU51" i="1" s="1"/>
  <c r="CC48" i="1"/>
  <c r="CG48" i="1" s="1"/>
  <c r="CI48" i="1" s="1"/>
  <c r="CK48" i="1" s="1"/>
  <c r="CL48" i="1" s="1"/>
  <c r="M48" i="1" s="1"/>
  <c r="BL51" i="1"/>
  <c r="BQ51" i="1" s="1"/>
  <c r="BT51" i="1" s="1"/>
  <c r="BN51" i="1"/>
  <c r="BS51" i="1" s="1"/>
  <c r="BV51" i="1" s="1"/>
  <c r="AV48" i="1"/>
  <c r="AZ48" i="1" s="1"/>
  <c r="BB48" i="1" s="1"/>
  <c r="BD48" i="1" s="1"/>
  <c r="BE48" i="1" s="1"/>
  <c r="L48" i="1" s="1"/>
  <c r="H52" i="1"/>
  <c r="N52" i="1"/>
  <c r="K52" i="1" s="1"/>
  <c r="AP50" i="1"/>
  <c r="AQ50" i="1" s="1"/>
  <c r="A54" i="1"/>
  <c r="B53" i="1"/>
  <c r="I53" i="1" s="1"/>
  <c r="BK52" i="1"/>
  <c r="AC52" i="1"/>
  <c r="AA52" i="1"/>
  <c r="AD52" i="1"/>
  <c r="AB52" i="1"/>
  <c r="Z52" i="1"/>
  <c r="BI52" i="1"/>
  <c r="Y52" i="1"/>
  <c r="BJ52" i="1"/>
  <c r="BH52" i="1"/>
  <c r="BG52" i="1"/>
  <c r="BF52" i="1"/>
  <c r="AT49" i="1"/>
  <c r="AR49" i="1"/>
  <c r="AS49" i="1"/>
  <c r="AU49" i="1"/>
  <c r="AI49" i="1"/>
  <c r="BO50" i="1"/>
  <c r="BP50" i="1" s="1"/>
  <c r="AE51" i="1"/>
  <c r="AZ47" i="1"/>
  <c r="BB47" i="1" s="1"/>
  <c r="BD47" i="1" s="1"/>
  <c r="BE47" i="1" s="1"/>
  <c r="L47" i="1" s="1"/>
  <c r="AX47" i="1"/>
  <c r="AY47" i="1" s="1"/>
  <c r="BY49" i="1"/>
  <c r="CB49" i="1"/>
  <c r="CA49" i="1"/>
  <c r="BZ49" i="1"/>
  <c r="BW50" i="1"/>
  <c r="BX50" i="1" s="1"/>
  <c r="AH50" i="1"/>
  <c r="AI50" i="1" s="1"/>
  <c r="J47" i="1" l="1"/>
  <c r="CE48" i="1"/>
  <c r="CF48" i="1" s="1"/>
  <c r="BL52" i="1"/>
  <c r="BO51" i="1"/>
  <c r="BP51" i="1" s="1"/>
  <c r="BW51" i="1"/>
  <c r="BX51" i="1" s="1"/>
  <c r="BZ51" i="1" s="1"/>
  <c r="CD49" i="1"/>
  <c r="CH49" i="1" s="1"/>
  <c r="CJ49" i="1" s="1"/>
  <c r="AV49" i="1"/>
  <c r="AZ49" i="1" s="1"/>
  <c r="BB49" i="1" s="1"/>
  <c r="BN52" i="1"/>
  <c r="BS52" i="1" s="1"/>
  <c r="BV52" i="1" s="1"/>
  <c r="J48" i="1"/>
  <c r="AX48" i="1"/>
  <c r="AY48" i="1" s="1"/>
  <c r="AG52" i="1"/>
  <c r="AL52" i="1" s="1"/>
  <c r="AO52" i="1" s="1"/>
  <c r="AW49" i="1"/>
  <c r="BA49" i="1" s="1"/>
  <c r="BC49" i="1" s="1"/>
  <c r="BM52" i="1"/>
  <c r="BR52" i="1" s="1"/>
  <c r="BU52" i="1" s="1"/>
  <c r="AE52" i="1"/>
  <c r="AJ52" i="1" s="1"/>
  <c r="AM52" i="1" s="1"/>
  <c r="BQ52" i="1"/>
  <c r="BT52" i="1" s="1"/>
  <c r="AF52" i="1"/>
  <c r="AK52" i="1" s="1"/>
  <c r="AN52" i="1" s="1"/>
  <c r="AU50" i="1"/>
  <c r="AT50" i="1"/>
  <c r="AR50" i="1"/>
  <c r="AS50" i="1"/>
  <c r="AC53" i="1"/>
  <c r="BH53" i="1"/>
  <c r="BJ53" i="1"/>
  <c r="BI53" i="1"/>
  <c r="AD53" i="1"/>
  <c r="BG53" i="1"/>
  <c r="AA53" i="1"/>
  <c r="Y53" i="1"/>
  <c r="Z53" i="1"/>
  <c r="AB53" i="1"/>
  <c r="BK53" i="1"/>
  <c r="BF53" i="1"/>
  <c r="AJ51" i="1"/>
  <c r="AM51" i="1" s="1"/>
  <c r="AP51" i="1" s="1"/>
  <c r="AQ51" i="1" s="1"/>
  <c r="AH51" i="1"/>
  <c r="AI51" i="1" s="1"/>
  <c r="H53" i="1"/>
  <c r="N53" i="1"/>
  <c r="K53" i="1" s="1"/>
  <c r="CA50" i="1"/>
  <c r="CB50" i="1"/>
  <c r="BY50" i="1"/>
  <c r="BZ50" i="1"/>
  <c r="CC49" i="1"/>
  <c r="A55" i="1"/>
  <c r="B54" i="1"/>
  <c r="I54" i="1" s="1"/>
  <c r="AG53" i="1" l="1"/>
  <c r="AL53" i="1" s="1"/>
  <c r="AO53" i="1" s="1"/>
  <c r="BL53" i="1"/>
  <c r="BQ53" i="1" s="1"/>
  <c r="BT53" i="1" s="1"/>
  <c r="BY51" i="1"/>
  <c r="CA51" i="1"/>
  <c r="CB51" i="1"/>
  <c r="CD51" i="1" s="1"/>
  <c r="CH51" i="1" s="1"/>
  <c r="CJ51" i="1" s="1"/>
  <c r="BN53" i="1"/>
  <c r="BS53" i="1" s="1"/>
  <c r="BV53" i="1" s="1"/>
  <c r="BW52" i="1"/>
  <c r="BX52" i="1" s="1"/>
  <c r="CA52" i="1" s="1"/>
  <c r="AE53" i="1"/>
  <c r="AJ53" i="1" s="1"/>
  <c r="AM53" i="1" s="1"/>
  <c r="BM53" i="1"/>
  <c r="BR53" i="1" s="1"/>
  <c r="BU53" i="1" s="1"/>
  <c r="BO52" i="1"/>
  <c r="BP52" i="1" s="1"/>
  <c r="AX49" i="1"/>
  <c r="AY49" i="1" s="1"/>
  <c r="BD49" i="1"/>
  <c r="BE49" i="1" s="1"/>
  <c r="L49" i="1" s="1"/>
  <c r="CC50" i="1"/>
  <c r="CG50" i="1" s="1"/>
  <c r="CI50" i="1" s="1"/>
  <c r="CD50" i="1"/>
  <c r="CH50" i="1" s="1"/>
  <c r="CJ50" i="1" s="1"/>
  <c r="AW50" i="1"/>
  <c r="BA50" i="1" s="1"/>
  <c r="BC50" i="1" s="1"/>
  <c r="AF53" i="1"/>
  <c r="AK53" i="1" s="1"/>
  <c r="AN53" i="1" s="1"/>
  <c r="CG49" i="1"/>
  <c r="CI49" i="1" s="1"/>
  <c r="CK49" i="1" s="1"/>
  <c r="CL49" i="1" s="1"/>
  <c r="M49" i="1" s="1"/>
  <c r="CE49" i="1"/>
  <c r="CF49" i="1" s="1"/>
  <c r="AR51" i="1"/>
  <c r="AT51" i="1"/>
  <c r="AU51" i="1"/>
  <c r="AS51" i="1"/>
  <c r="AH52" i="1"/>
  <c r="AV50" i="1"/>
  <c r="N54" i="1"/>
  <c r="K54" i="1" s="1"/>
  <c r="H54" i="1"/>
  <c r="AC54" i="1"/>
  <c r="BI54" i="1"/>
  <c r="AD54" i="1"/>
  <c r="BH54" i="1"/>
  <c r="BK54" i="1"/>
  <c r="BG54" i="1"/>
  <c r="AA54" i="1"/>
  <c r="BJ54" i="1"/>
  <c r="AB54" i="1"/>
  <c r="BF54" i="1"/>
  <c r="Z54" i="1"/>
  <c r="Y54" i="1"/>
  <c r="A56" i="1"/>
  <c r="B55" i="1"/>
  <c r="I55" i="1" s="1"/>
  <c r="AP52" i="1"/>
  <c r="AQ52" i="1" s="1"/>
  <c r="CC51" i="1" l="1"/>
  <c r="CG51" i="1" s="1"/>
  <c r="CI51" i="1" s="1"/>
  <c r="CK51" i="1" s="1"/>
  <c r="CL51" i="1" s="1"/>
  <c r="M51" i="1" s="1"/>
  <c r="CB52" i="1"/>
  <c r="BY52" i="1"/>
  <c r="CC52" i="1" s="1"/>
  <c r="CG52" i="1" s="1"/>
  <c r="CI52" i="1" s="1"/>
  <c r="J49" i="1"/>
  <c r="BO53" i="1"/>
  <c r="BP53" i="1" s="1"/>
  <c r="BZ52" i="1"/>
  <c r="BW53" i="1"/>
  <c r="BX53" i="1" s="1"/>
  <c r="CA53" i="1" s="1"/>
  <c r="CE50" i="1"/>
  <c r="CF50" i="1" s="1"/>
  <c r="AP53" i="1"/>
  <c r="AQ53" i="1" s="1"/>
  <c r="AU53" i="1" s="1"/>
  <c r="CK50" i="1"/>
  <c r="CL50" i="1" s="1"/>
  <c r="M50" i="1" s="1"/>
  <c r="BL54" i="1"/>
  <c r="BQ54" i="1" s="1"/>
  <c r="BT54" i="1" s="1"/>
  <c r="AW51" i="1"/>
  <c r="BA51" i="1" s="1"/>
  <c r="BC51" i="1" s="1"/>
  <c r="BM54" i="1"/>
  <c r="BR54" i="1" s="1"/>
  <c r="BU54" i="1" s="1"/>
  <c r="BN54" i="1"/>
  <c r="BS54" i="1" s="1"/>
  <c r="BV54" i="1" s="1"/>
  <c r="AV51" i="1"/>
  <c r="AZ51" i="1" s="1"/>
  <c r="BB51" i="1" s="1"/>
  <c r="AH53" i="1"/>
  <c r="AI53" i="1" s="1"/>
  <c r="AT52" i="1"/>
  <c r="AU52" i="1"/>
  <c r="AS52" i="1"/>
  <c r="AR52" i="1"/>
  <c r="AG54" i="1"/>
  <c r="AL54" i="1" s="1"/>
  <c r="AO54" i="1" s="1"/>
  <c r="AI52" i="1"/>
  <c r="A57" i="1"/>
  <c r="B56" i="1"/>
  <c r="I56" i="1" s="1"/>
  <c r="BJ55" i="1"/>
  <c r="BH55" i="1"/>
  <c r="BF55" i="1"/>
  <c r="BI55" i="1"/>
  <c r="AB55" i="1"/>
  <c r="Y55" i="1"/>
  <c r="AA55" i="1"/>
  <c r="AC55" i="1"/>
  <c r="BG55" i="1"/>
  <c r="BK55" i="1"/>
  <c r="BN55" i="1" s="1"/>
  <c r="BS55" i="1" s="1"/>
  <c r="BV55" i="1" s="1"/>
  <c r="Z55" i="1"/>
  <c r="AD55" i="1"/>
  <c r="AZ50" i="1"/>
  <c r="BB50" i="1" s="1"/>
  <c r="BD50" i="1" s="1"/>
  <c r="BE50" i="1" s="1"/>
  <c r="L50" i="1" s="1"/>
  <c r="AX50" i="1"/>
  <c r="AY50" i="1" s="1"/>
  <c r="H55" i="1"/>
  <c r="N55" i="1"/>
  <c r="K55" i="1" s="1"/>
  <c r="AE54" i="1"/>
  <c r="AF54" i="1"/>
  <c r="AK54" i="1" s="1"/>
  <c r="AN54" i="1" s="1"/>
  <c r="CD52" i="1" l="1"/>
  <c r="CH52" i="1" s="1"/>
  <c r="CJ52" i="1" s="1"/>
  <c r="CK52" i="1" s="1"/>
  <c r="CL52" i="1" s="1"/>
  <c r="M52" i="1" s="1"/>
  <c r="CE51" i="1"/>
  <c r="CF51" i="1" s="1"/>
  <c r="AT53" i="1"/>
  <c r="AS53" i="1"/>
  <c r="AW53" i="1" s="1"/>
  <c r="BA53" i="1" s="1"/>
  <c r="BC53" i="1" s="1"/>
  <c r="CB53" i="1"/>
  <c r="AR53" i="1"/>
  <c r="BY53" i="1"/>
  <c r="CC53" i="1" s="1"/>
  <c r="CG53" i="1" s="1"/>
  <c r="CI53" i="1" s="1"/>
  <c r="BZ53" i="1"/>
  <c r="BM55" i="1"/>
  <c r="BR55" i="1" s="1"/>
  <c r="BU55" i="1" s="1"/>
  <c r="J50" i="1"/>
  <c r="BL55" i="1"/>
  <c r="BQ55" i="1" s="1"/>
  <c r="BT55" i="1" s="1"/>
  <c r="AV52" i="1"/>
  <c r="AZ52" i="1" s="1"/>
  <c r="BB52" i="1" s="1"/>
  <c r="AX51" i="1"/>
  <c r="AY51" i="1" s="1"/>
  <c r="AG55" i="1"/>
  <c r="AL55" i="1" s="1"/>
  <c r="AO55" i="1" s="1"/>
  <c r="AF55" i="1"/>
  <c r="AK55" i="1" s="1"/>
  <c r="AN55" i="1" s="1"/>
  <c r="BW54" i="1"/>
  <c r="BX54" i="1" s="1"/>
  <c r="BY54" i="1" s="1"/>
  <c r="BD51" i="1"/>
  <c r="BE51" i="1" s="1"/>
  <c r="L51" i="1" s="1"/>
  <c r="J51" i="1" s="1"/>
  <c r="BO54" i="1"/>
  <c r="BP54" i="1" s="1"/>
  <c r="Y56" i="1"/>
  <c r="AC56" i="1"/>
  <c r="AB56" i="1"/>
  <c r="BI56" i="1"/>
  <c r="BG56" i="1"/>
  <c r="BJ56" i="1"/>
  <c r="BK56" i="1"/>
  <c r="AD56" i="1"/>
  <c r="BF56" i="1"/>
  <c r="BH56" i="1"/>
  <c r="Z56" i="1"/>
  <c r="AA56" i="1"/>
  <c r="AE55" i="1"/>
  <c r="AJ54" i="1"/>
  <c r="AM54" i="1" s="1"/>
  <c r="AP54" i="1" s="1"/>
  <c r="AQ54" i="1" s="1"/>
  <c r="AH54" i="1"/>
  <c r="AI54" i="1" s="1"/>
  <c r="H56" i="1"/>
  <c r="N56" i="1"/>
  <c r="K56" i="1" s="1"/>
  <c r="A58" i="1"/>
  <c r="B57" i="1"/>
  <c r="I57" i="1" s="1"/>
  <c r="AW52" i="1"/>
  <c r="BA52" i="1" s="1"/>
  <c r="BC52" i="1" s="1"/>
  <c r="CE52" i="1" l="1"/>
  <c r="CF52" i="1" s="1"/>
  <c r="AV53" i="1"/>
  <c r="AZ53" i="1" s="1"/>
  <c r="BB53" i="1" s="1"/>
  <c r="BD53" i="1" s="1"/>
  <c r="BE53" i="1" s="1"/>
  <c r="L53" i="1" s="1"/>
  <c r="CD53" i="1"/>
  <c r="CH53" i="1" s="1"/>
  <c r="CJ53" i="1" s="1"/>
  <c r="CK53" i="1" s="1"/>
  <c r="CL53" i="1" s="1"/>
  <c r="M53" i="1" s="1"/>
  <c r="BD52" i="1"/>
  <c r="BE52" i="1" s="1"/>
  <c r="L52" i="1" s="1"/>
  <c r="J52" i="1" s="1"/>
  <c r="BM56" i="1"/>
  <c r="BR56" i="1" s="1"/>
  <c r="BU56" i="1" s="1"/>
  <c r="BW55" i="1"/>
  <c r="BX55" i="1" s="1"/>
  <c r="BZ55" i="1" s="1"/>
  <c r="BO55" i="1"/>
  <c r="BP55" i="1" s="1"/>
  <c r="BZ54" i="1"/>
  <c r="BL56" i="1"/>
  <c r="BQ56" i="1" s="1"/>
  <c r="BT56" i="1" s="1"/>
  <c r="CB54" i="1"/>
  <c r="CA54" i="1"/>
  <c r="CC54" i="1" s="1"/>
  <c r="BN56" i="1"/>
  <c r="BS56" i="1" s="1"/>
  <c r="BV56" i="1" s="1"/>
  <c r="AE56" i="1"/>
  <c r="AJ56" i="1" s="1"/>
  <c r="AM56" i="1" s="1"/>
  <c r="H57" i="1"/>
  <c r="N57" i="1"/>
  <c r="K57" i="1" s="1"/>
  <c r="AB57" i="1"/>
  <c r="AD57" i="1"/>
  <c r="BK57" i="1"/>
  <c r="BH57" i="1"/>
  <c r="BF57" i="1"/>
  <c r="Y57" i="1"/>
  <c r="BJ57" i="1"/>
  <c r="BG57" i="1"/>
  <c r="AC57" i="1"/>
  <c r="BI57" i="1"/>
  <c r="Z57" i="1"/>
  <c r="AA57" i="1"/>
  <c r="AJ55" i="1"/>
  <c r="AM55" i="1" s="1"/>
  <c r="AP55" i="1" s="1"/>
  <c r="AQ55" i="1" s="1"/>
  <c r="AH55" i="1"/>
  <c r="AI55" i="1" s="1"/>
  <c r="AG56" i="1"/>
  <c r="AL56" i="1" s="1"/>
  <c r="AO56" i="1" s="1"/>
  <c r="A59" i="1"/>
  <c r="B58" i="1"/>
  <c r="I58" i="1" s="1"/>
  <c r="AF56" i="1"/>
  <c r="AK56" i="1" s="1"/>
  <c r="AN56" i="1" s="1"/>
  <c r="AR54" i="1"/>
  <c r="AS54" i="1"/>
  <c r="AT54" i="1"/>
  <c r="AU54" i="1"/>
  <c r="AX52" i="1"/>
  <c r="AY52" i="1" s="1"/>
  <c r="CE53" i="1" l="1"/>
  <c r="CF53" i="1" s="1"/>
  <c r="AX53" i="1"/>
  <c r="AY53" i="1" s="1"/>
  <c r="CA55" i="1"/>
  <c r="CB55" i="1"/>
  <c r="CD55" i="1" s="1"/>
  <c r="CH55" i="1" s="1"/>
  <c r="CJ55" i="1" s="1"/>
  <c r="BY55" i="1"/>
  <c r="CD54" i="1"/>
  <c r="CH54" i="1" s="1"/>
  <c r="CJ54" i="1" s="1"/>
  <c r="BO56" i="1"/>
  <c r="BP56" i="1" s="1"/>
  <c r="J53" i="1"/>
  <c r="BW56" i="1"/>
  <c r="BX56" i="1" s="1"/>
  <c r="BY56" i="1" s="1"/>
  <c r="BM57" i="1"/>
  <c r="BR57" i="1" s="1"/>
  <c r="BU57" i="1" s="1"/>
  <c r="BN57" i="1"/>
  <c r="BS57" i="1" s="1"/>
  <c r="BV57" i="1" s="1"/>
  <c r="AH56" i="1"/>
  <c r="AI56" i="1" s="1"/>
  <c r="AP56" i="1"/>
  <c r="AQ56" i="1" s="1"/>
  <c r="AR56" i="1" s="1"/>
  <c r="AF57" i="1"/>
  <c r="AK57" i="1" s="1"/>
  <c r="AN57" i="1" s="1"/>
  <c r="BL57" i="1"/>
  <c r="AW54" i="1"/>
  <c r="BA54" i="1" s="1"/>
  <c r="BC54" i="1" s="1"/>
  <c r="A60" i="1"/>
  <c r="B59" i="1"/>
  <c r="I59" i="1" s="1"/>
  <c r="AT55" i="1"/>
  <c r="AU55" i="1"/>
  <c r="AR55" i="1"/>
  <c r="AS55" i="1"/>
  <c r="BH58" i="1"/>
  <c r="AC58" i="1"/>
  <c r="AD58" i="1"/>
  <c r="BJ58" i="1"/>
  <c r="BF58" i="1"/>
  <c r="BK58" i="1"/>
  <c r="BI58" i="1"/>
  <c r="Y58" i="1"/>
  <c r="AB58" i="1"/>
  <c r="Z58" i="1"/>
  <c r="AA58" i="1"/>
  <c r="BG58" i="1"/>
  <c r="CG54" i="1"/>
  <c r="CI54" i="1" s="1"/>
  <c r="N58" i="1"/>
  <c r="K58" i="1" s="1"/>
  <c r="H58" i="1"/>
  <c r="AV54" i="1"/>
  <c r="AE57" i="1"/>
  <c r="AG57" i="1"/>
  <c r="AL57" i="1" s="1"/>
  <c r="AO57" i="1" s="1"/>
  <c r="CC55" i="1" l="1"/>
  <c r="CG55" i="1" s="1"/>
  <c r="CI55" i="1" s="1"/>
  <c r="CK55" i="1" s="1"/>
  <c r="CL55" i="1" s="1"/>
  <c r="M55" i="1" s="1"/>
  <c r="BZ56" i="1"/>
  <c r="CK54" i="1"/>
  <c r="CL54" i="1" s="1"/>
  <c r="M54" i="1" s="1"/>
  <c r="CE54" i="1"/>
  <c r="CF54" i="1" s="1"/>
  <c r="CA56" i="1"/>
  <c r="CC56" i="1" s="1"/>
  <c r="CG56" i="1" s="1"/>
  <c r="CI56" i="1" s="1"/>
  <c r="CB56" i="1"/>
  <c r="BO57" i="1"/>
  <c r="BP57" i="1" s="1"/>
  <c r="BN58" i="1"/>
  <c r="BS58" i="1" s="1"/>
  <c r="BV58" i="1" s="1"/>
  <c r="BQ57" i="1"/>
  <c r="BT57" i="1" s="1"/>
  <c r="BW57" i="1" s="1"/>
  <c r="BX57" i="1" s="1"/>
  <c r="CA57" i="1" s="1"/>
  <c r="AT56" i="1"/>
  <c r="AV56" i="1" s="1"/>
  <c r="AZ56" i="1" s="1"/>
  <c r="BB56" i="1" s="1"/>
  <c r="AU56" i="1"/>
  <c r="BL58" i="1"/>
  <c r="BQ58" i="1" s="1"/>
  <c r="BT58" i="1" s="1"/>
  <c r="AS56" i="1"/>
  <c r="BM58" i="1"/>
  <c r="BR58" i="1" s="1"/>
  <c r="BU58" i="1" s="1"/>
  <c r="AE58" i="1"/>
  <c r="N59" i="1"/>
  <c r="K59" i="1" s="1"/>
  <c r="H59" i="1"/>
  <c r="AZ54" i="1"/>
  <c r="BB54" i="1" s="1"/>
  <c r="BD54" i="1" s="1"/>
  <c r="BE54" i="1" s="1"/>
  <c r="L54" i="1" s="1"/>
  <c r="AX54" i="1"/>
  <c r="AY54" i="1" s="1"/>
  <c r="Y59" i="1"/>
  <c r="BK59" i="1"/>
  <c r="BG59" i="1"/>
  <c r="AB59" i="1"/>
  <c r="Z59" i="1"/>
  <c r="AC59" i="1"/>
  <c r="BI59" i="1"/>
  <c r="BH59" i="1"/>
  <c r="BJ59" i="1"/>
  <c r="AA59" i="1"/>
  <c r="AD59" i="1"/>
  <c r="BF59" i="1"/>
  <c r="AG58" i="1"/>
  <c r="AL58" i="1" s="1"/>
  <c r="AO58" i="1" s="1"/>
  <c r="AV55" i="1"/>
  <c r="A61" i="1"/>
  <c r="B60" i="1"/>
  <c r="I60" i="1" s="1"/>
  <c r="AJ57" i="1"/>
  <c r="AM57" i="1" s="1"/>
  <c r="AP57" i="1" s="1"/>
  <c r="AQ57" i="1" s="1"/>
  <c r="AH57" i="1"/>
  <c r="AI57" i="1" s="1"/>
  <c r="AF58" i="1"/>
  <c r="AK58" i="1" s="1"/>
  <c r="AN58" i="1" s="1"/>
  <c r="AW55" i="1"/>
  <c r="BA55" i="1" s="1"/>
  <c r="BC55" i="1" s="1"/>
  <c r="CE55" i="1" l="1"/>
  <c r="CF55" i="1" s="1"/>
  <c r="CD56" i="1"/>
  <c r="CH56" i="1" s="1"/>
  <c r="CJ56" i="1" s="1"/>
  <c r="CK56" i="1" s="1"/>
  <c r="CL56" i="1" s="1"/>
  <c r="M56" i="1" s="1"/>
  <c r="J54" i="1"/>
  <c r="CB57" i="1"/>
  <c r="BN59" i="1"/>
  <c r="BS59" i="1" s="1"/>
  <c r="BV59" i="1" s="1"/>
  <c r="AG59" i="1"/>
  <c r="AL59" i="1" s="1"/>
  <c r="AO59" i="1" s="1"/>
  <c r="BY57" i="1"/>
  <c r="CC57" i="1" s="1"/>
  <c r="CG57" i="1" s="1"/>
  <c r="CI57" i="1" s="1"/>
  <c r="BZ57" i="1"/>
  <c r="BM59" i="1"/>
  <c r="BR59" i="1" s="1"/>
  <c r="BU59" i="1" s="1"/>
  <c r="AW56" i="1"/>
  <c r="BA56" i="1" s="1"/>
  <c r="BC56" i="1" s="1"/>
  <c r="BD56" i="1" s="1"/>
  <c r="BE56" i="1" s="1"/>
  <c r="L56" i="1" s="1"/>
  <c r="AF59" i="1"/>
  <c r="AK59" i="1" s="1"/>
  <c r="AN59" i="1" s="1"/>
  <c r="BO58" i="1"/>
  <c r="BP58" i="1" s="1"/>
  <c r="BL59" i="1"/>
  <c r="BQ59" i="1" s="1"/>
  <c r="BT59" i="1" s="1"/>
  <c r="BW58" i="1"/>
  <c r="BX58" i="1" s="1"/>
  <c r="CB58" i="1" s="1"/>
  <c r="A62" i="1"/>
  <c r="B61" i="1"/>
  <c r="I61" i="1" s="1"/>
  <c r="AR57" i="1"/>
  <c r="AS57" i="1"/>
  <c r="AT57" i="1"/>
  <c r="AU57" i="1"/>
  <c r="AZ55" i="1"/>
  <c r="BB55" i="1" s="1"/>
  <c r="BD55" i="1" s="1"/>
  <c r="BE55" i="1" s="1"/>
  <c r="L55" i="1" s="1"/>
  <c r="J55" i="1" s="1"/>
  <c r="AX55" i="1"/>
  <c r="AY55" i="1" s="1"/>
  <c r="AA60" i="1"/>
  <c r="BJ60" i="1"/>
  <c r="Y60" i="1"/>
  <c r="AC60" i="1"/>
  <c r="Z60" i="1"/>
  <c r="BI60" i="1"/>
  <c r="BH60" i="1"/>
  <c r="AD60" i="1"/>
  <c r="AB60" i="1"/>
  <c r="BK60" i="1"/>
  <c r="BG60" i="1"/>
  <c r="BF60" i="1"/>
  <c r="AJ58" i="1"/>
  <c r="AM58" i="1" s="1"/>
  <c r="AP58" i="1" s="1"/>
  <c r="AQ58" i="1" s="1"/>
  <c r="AH58" i="1"/>
  <c r="AI58" i="1" s="1"/>
  <c r="H60" i="1"/>
  <c r="N60" i="1"/>
  <c r="K60" i="1" s="1"/>
  <c r="AE59" i="1"/>
  <c r="CE56" i="1" l="1"/>
  <c r="CF56" i="1" s="1"/>
  <c r="CD57" i="1"/>
  <c r="CH57" i="1" s="1"/>
  <c r="CJ57" i="1" s="1"/>
  <c r="CK57" i="1" s="1"/>
  <c r="CL57" i="1" s="1"/>
  <c r="M57" i="1" s="1"/>
  <c r="BZ58" i="1"/>
  <c r="CD58" i="1" s="1"/>
  <c r="CH58" i="1" s="1"/>
  <c r="CJ58" i="1" s="1"/>
  <c r="CA58" i="1"/>
  <c r="BW59" i="1"/>
  <c r="BX59" i="1" s="1"/>
  <c r="CB59" i="1" s="1"/>
  <c r="BY58" i="1"/>
  <c r="AG60" i="1"/>
  <c r="AL60" i="1" s="1"/>
  <c r="AO60" i="1" s="1"/>
  <c r="AF60" i="1"/>
  <c r="AK60" i="1" s="1"/>
  <c r="AN60" i="1" s="1"/>
  <c r="J56" i="1"/>
  <c r="AX56" i="1"/>
  <c r="AY56" i="1" s="1"/>
  <c r="BO59" i="1"/>
  <c r="BP59" i="1" s="1"/>
  <c r="BM60" i="1"/>
  <c r="BR60" i="1" s="1"/>
  <c r="BU60" i="1" s="1"/>
  <c r="BL60" i="1"/>
  <c r="BQ60" i="1" s="1"/>
  <c r="BT60" i="1" s="1"/>
  <c r="BN60" i="1"/>
  <c r="BS60" i="1" s="1"/>
  <c r="BV60" i="1" s="1"/>
  <c r="AU58" i="1"/>
  <c r="AR58" i="1"/>
  <c r="AS58" i="1"/>
  <c r="AT58" i="1"/>
  <c r="AW57" i="1"/>
  <c r="BA57" i="1" s="1"/>
  <c r="BC57" i="1" s="1"/>
  <c r="N61" i="1"/>
  <c r="K61" i="1" s="1"/>
  <c r="H61" i="1"/>
  <c r="BF61" i="1"/>
  <c r="BJ61" i="1"/>
  <c r="Z61" i="1"/>
  <c r="BG61" i="1"/>
  <c r="BH61" i="1"/>
  <c r="BK61" i="1"/>
  <c r="AC61" i="1"/>
  <c r="AA61" i="1"/>
  <c r="Y61" i="1"/>
  <c r="AD61" i="1"/>
  <c r="BI61" i="1"/>
  <c r="AB61" i="1"/>
  <c r="AJ59" i="1"/>
  <c r="AM59" i="1" s="1"/>
  <c r="AP59" i="1" s="1"/>
  <c r="AQ59" i="1" s="1"/>
  <c r="AH59" i="1"/>
  <c r="AE60" i="1"/>
  <c r="AV57" i="1"/>
  <c r="A63" i="1"/>
  <c r="B62" i="1"/>
  <c r="I62" i="1" s="1"/>
  <c r="CE57" i="1" l="1"/>
  <c r="CF57" i="1" s="1"/>
  <c r="CA59" i="1"/>
  <c r="BY59" i="1"/>
  <c r="CC58" i="1"/>
  <c r="CG58" i="1" s="1"/>
  <c r="CI58" i="1" s="1"/>
  <c r="CK58" i="1" s="1"/>
  <c r="CL58" i="1" s="1"/>
  <c r="M58" i="1" s="1"/>
  <c r="BZ59" i="1"/>
  <c r="CD59" i="1" s="1"/>
  <c r="CH59" i="1" s="1"/>
  <c r="CJ59" i="1" s="1"/>
  <c r="BW60" i="1"/>
  <c r="BX60" i="1" s="1"/>
  <c r="CA60" i="1" s="1"/>
  <c r="BL61" i="1"/>
  <c r="BM61" i="1"/>
  <c r="BR61" i="1" s="1"/>
  <c r="BU61" i="1" s="1"/>
  <c r="BN61" i="1"/>
  <c r="BS61" i="1" s="1"/>
  <c r="BV61" i="1" s="1"/>
  <c r="AV58" i="1"/>
  <c r="AZ58" i="1" s="1"/>
  <c r="BB58" i="1" s="1"/>
  <c r="BO60" i="1"/>
  <c r="BP60" i="1" s="1"/>
  <c r="AI59" i="1"/>
  <c r="AZ57" i="1"/>
  <c r="BB57" i="1" s="1"/>
  <c r="BD57" i="1" s="1"/>
  <c r="BE57" i="1" s="1"/>
  <c r="L57" i="1" s="1"/>
  <c r="J57" i="1" s="1"/>
  <c r="AX57" i="1"/>
  <c r="AY57" i="1" s="1"/>
  <c r="AE61" i="1"/>
  <c r="AJ60" i="1"/>
  <c r="AM60" i="1" s="1"/>
  <c r="AP60" i="1" s="1"/>
  <c r="AQ60" i="1" s="1"/>
  <c r="AH60" i="1"/>
  <c r="AI60" i="1" s="1"/>
  <c r="AW58" i="1"/>
  <c r="BA58" i="1" s="1"/>
  <c r="BC58" i="1" s="1"/>
  <c r="A64" i="1"/>
  <c r="B63" i="1"/>
  <c r="I63" i="1" s="1"/>
  <c r="AR59" i="1"/>
  <c r="AS59" i="1"/>
  <c r="AT59" i="1"/>
  <c r="AU59" i="1"/>
  <c r="AF61" i="1"/>
  <c r="AK61" i="1" s="1"/>
  <c r="AN61" i="1" s="1"/>
  <c r="Z62" i="1"/>
  <c r="AB62" i="1"/>
  <c r="AA62" i="1"/>
  <c r="BH62" i="1"/>
  <c r="AD62" i="1"/>
  <c r="BG62" i="1"/>
  <c r="BI62" i="1"/>
  <c r="BJ62" i="1"/>
  <c r="Y62" i="1"/>
  <c r="AC62" i="1"/>
  <c r="BF62" i="1"/>
  <c r="BK62" i="1"/>
  <c r="BN62" i="1" s="1"/>
  <c r="BS62" i="1" s="1"/>
  <c r="BV62" i="1" s="1"/>
  <c r="H62" i="1"/>
  <c r="N62" i="1"/>
  <c r="K62" i="1" s="1"/>
  <c r="AG61" i="1"/>
  <c r="AL61" i="1" s="1"/>
  <c r="AO61" i="1" s="1"/>
  <c r="CC59" i="1" l="1"/>
  <c r="CG59" i="1" s="1"/>
  <c r="CI59" i="1" s="1"/>
  <c r="CK59" i="1" s="1"/>
  <c r="CL59" i="1" s="1"/>
  <c r="M59" i="1" s="1"/>
  <c r="CE58" i="1"/>
  <c r="CF58" i="1" s="1"/>
  <c r="BY60" i="1"/>
  <c r="CC60" i="1" s="1"/>
  <c r="CG60" i="1" s="1"/>
  <c r="CI60" i="1" s="1"/>
  <c r="CB60" i="1"/>
  <c r="BO61" i="1"/>
  <c r="BP61" i="1" s="1"/>
  <c r="BZ60" i="1"/>
  <c r="BQ61" i="1"/>
  <c r="BT61" i="1" s="1"/>
  <c r="BW61" i="1" s="1"/>
  <c r="BX61" i="1" s="1"/>
  <c r="CA61" i="1" s="1"/>
  <c r="BM62" i="1"/>
  <c r="BR62" i="1" s="1"/>
  <c r="BU62" i="1" s="1"/>
  <c r="AW59" i="1"/>
  <c r="BA59" i="1" s="1"/>
  <c r="BC59" i="1" s="1"/>
  <c r="BL62" i="1"/>
  <c r="BQ62" i="1" s="1"/>
  <c r="BT62" i="1" s="1"/>
  <c r="AF62" i="1"/>
  <c r="AK62" i="1" s="1"/>
  <c r="AN62" i="1" s="1"/>
  <c r="AE62" i="1"/>
  <c r="AJ62" i="1" s="1"/>
  <c r="AM62" i="1" s="1"/>
  <c r="AX58" i="1"/>
  <c r="AY58" i="1" s="1"/>
  <c r="N63" i="1"/>
  <c r="K63" i="1" s="1"/>
  <c r="H63" i="1"/>
  <c r="BD58" i="1"/>
  <c r="BE58" i="1" s="1"/>
  <c r="L58" i="1" s="1"/>
  <c r="J58" i="1" s="1"/>
  <c r="AR60" i="1"/>
  <c r="AU60" i="1"/>
  <c r="AS60" i="1"/>
  <c r="AT60" i="1"/>
  <c r="AV59" i="1"/>
  <c r="A65" i="1"/>
  <c r="B64" i="1"/>
  <c r="I64" i="1" s="1"/>
  <c r="BH63" i="1"/>
  <c r="BK63" i="1"/>
  <c r="BG63" i="1"/>
  <c r="AC63" i="1"/>
  <c r="BF63" i="1"/>
  <c r="BI63" i="1"/>
  <c r="AA63" i="1"/>
  <c r="AB63" i="1"/>
  <c r="Y63" i="1"/>
  <c r="BJ63" i="1"/>
  <c r="Z63" i="1"/>
  <c r="AD63" i="1"/>
  <c r="AG62" i="1"/>
  <c r="AL62" i="1" s="1"/>
  <c r="AO62" i="1" s="1"/>
  <c r="AJ61" i="1"/>
  <c r="AM61" i="1" s="1"/>
  <c r="AP61" i="1" s="1"/>
  <c r="AQ61" i="1" s="1"/>
  <c r="AH61" i="1"/>
  <c r="CE59" i="1" l="1"/>
  <c r="CF59" i="1" s="1"/>
  <c r="BZ61" i="1"/>
  <c r="BY61" i="1"/>
  <c r="CC61" i="1" s="1"/>
  <c r="CD60" i="1"/>
  <c r="CH60" i="1" s="1"/>
  <c r="CJ60" i="1" s="1"/>
  <c r="CK60" i="1" s="1"/>
  <c r="CL60" i="1" s="1"/>
  <c r="M60" i="1" s="1"/>
  <c r="CB61" i="1"/>
  <c r="AG63" i="1"/>
  <c r="AL63" i="1" s="1"/>
  <c r="AO63" i="1" s="1"/>
  <c r="AF63" i="1"/>
  <c r="AK63" i="1" s="1"/>
  <c r="AN63" i="1" s="1"/>
  <c r="BW62" i="1"/>
  <c r="BX62" i="1" s="1"/>
  <c r="BY62" i="1" s="1"/>
  <c r="BO62" i="1"/>
  <c r="BP62" i="1" s="1"/>
  <c r="AH62" i="1"/>
  <c r="AI62" i="1" s="1"/>
  <c r="AP62" i="1"/>
  <c r="AQ62" i="1" s="1"/>
  <c r="AR62" i="1" s="1"/>
  <c r="AE63" i="1"/>
  <c r="BM63" i="1"/>
  <c r="BR63" i="1" s="1"/>
  <c r="BU63" i="1" s="1"/>
  <c r="BL63" i="1"/>
  <c r="BQ63" i="1" s="1"/>
  <c r="BT63" i="1" s="1"/>
  <c r="BN63" i="1"/>
  <c r="BS63" i="1" s="1"/>
  <c r="BV63" i="1" s="1"/>
  <c r="AW60" i="1"/>
  <c r="BA60" i="1" s="1"/>
  <c r="BC60" i="1" s="1"/>
  <c r="AV60" i="1"/>
  <c r="AZ60" i="1" s="1"/>
  <c r="BB60" i="1" s="1"/>
  <c r="AI61" i="1"/>
  <c r="BK64" i="1"/>
  <c r="AD64" i="1"/>
  <c r="BF64" i="1"/>
  <c r="AA64" i="1"/>
  <c r="AC64" i="1"/>
  <c r="BI64" i="1"/>
  <c r="AB64" i="1"/>
  <c r="BG64" i="1"/>
  <c r="BJ64" i="1"/>
  <c r="BH64" i="1"/>
  <c r="Y64" i="1"/>
  <c r="Z64" i="1"/>
  <c r="AX59" i="1"/>
  <c r="AY59" i="1" s="1"/>
  <c r="AZ59" i="1"/>
  <c r="BB59" i="1" s="1"/>
  <c r="BD59" i="1" s="1"/>
  <c r="BE59" i="1" s="1"/>
  <c r="L59" i="1" s="1"/>
  <c r="J59" i="1" s="1"/>
  <c r="AU61" i="1"/>
  <c r="AR61" i="1"/>
  <c r="AS61" i="1"/>
  <c r="AT61" i="1"/>
  <c r="N64" i="1"/>
  <c r="K64" i="1" s="1"/>
  <c r="H64" i="1"/>
  <c r="A66" i="1"/>
  <c r="B65" i="1"/>
  <c r="I65" i="1" s="1"/>
  <c r="CD61" i="1" l="1"/>
  <c r="CH61" i="1" s="1"/>
  <c r="CJ61" i="1" s="1"/>
  <c r="BZ62" i="1"/>
  <c r="CE60" i="1"/>
  <c r="CF60" i="1" s="1"/>
  <c r="CB62" i="1"/>
  <c r="CA62" i="1"/>
  <c r="CC62" i="1" s="1"/>
  <c r="CG62" i="1" s="1"/>
  <c r="CI62" i="1" s="1"/>
  <c r="BN64" i="1"/>
  <c r="BS64" i="1" s="1"/>
  <c r="BV64" i="1" s="1"/>
  <c r="AU62" i="1"/>
  <c r="AT62" i="1"/>
  <c r="AV62" i="1" s="1"/>
  <c r="AZ62" i="1" s="1"/>
  <c r="BB62" i="1" s="1"/>
  <c r="AS62" i="1"/>
  <c r="AH63" i="1"/>
  <c r="AI63" i="1" s="1"/>
  <c r="AJ63" i="1"/>
  <c r="AM63" i="1" s="1"/>
  <c r="AP63" i="1" s="1"/>
  <c r="AQ63" i="1" s="1"/>
  <c r="AS63" i="1" s="1"/>
  <c r="BL64" i="1"/>
  <c r="BQ64" i="1" s="1"/>
  <c r="BT64" i="1" s="1"/>
  <c r="BO63" i="1"/>
  <c r="BP63" i="1" s="1"/>
  <c r="BM64" i="1"/>
  <c r="BR64" i="1" s="1"/>
  <c r="BU64" i="1" s="1"/>
  <c r="AG64" i="1"/>
  <c r="AL64" i="1" s="1"/>
  <c r="AO64" i="1" s="1"/>
  <c r="BW63" i="1"/>
  <c r="BX63" i="1" s="1"/>
  <c r="CB63" i="1" s="1"/>
  <c r="BD60" i="1"/>
  <c r="BE60" i="1" s="1"/>
  <c r="L60" i="1" s="1"/>
  <c r="J60" i="1" s="1"/>
  <c r="AX60" i="1"/>
  <c r="AY60" i="1" s="1"/>
  <c r="AF64" i="1"/>
  <c r="AK64" i="1" s="1"/>
  <c r="AN64" i="1" s="1"/>
  <c r="CG61" i="1"/>
  <c r="CI61" i="1" s="1"/>
  <c r="CE61" i="1"/>
  <c r="CF61" i="1" s="1"/>
  <c r="N65" i="1"/>
  <c r="K65" i="1" s="1"/>
  <c r="H65" i="1"/>
  <c r="AE64" i="1"/>
  <c r="AV61" i="1"/>
  <c r="A67" i="1"/>
  <c r="B66" i="1"/>
  <c r="I66" i="1" s="1"/>
  <c r="AB65" i="1"/>
  <c r="BK65" i="1"/>
  <c r="BH65" i="1"/>
  <c r="BI65" i="1"/>
  <c r="BJ65" i="1"/>
  <c r="AA65" i="1"/>
  <c r="Z65" i="1"/>
  <c r="Y65" i="1"/>
  <c r="AC65" i="1"/>
  <c r="AD65" i="1"/>
  <c r="BG65" i="1"/>
  <c r="BF65" i="1"/>
  <c r="AW61" i="1"/>
  <c r="BA61" i="1" s="1"/>
  <c r="BC61" i="1" s="1"/>
  <c r="CK61" i="1" l="1"/>
  <c r="CL61" i="1" s="1"/>
  <c r="M61" i="1" s="1"/>
  <c r="CD62" i="1"/>
  <c r="CH62" i="1" s="1"/>
  <c r="CJ62" i="1" s="1"/>
  <c r="CK62" i="1" s="1"/>
  <c r="CL62" i="1" s="1"/>
  <c r="M62" i="1" s="1"/>
  <c r="AG65" i="1"/>
  <c r="AL65" i="1" s="1"/>
  <c r="AO65" i="1" s="1"/>
  <c r="AU63" i="1"/>
  <c r="AW63" i="1" s="1"/>
  <c r="BA63" i="1" s="1"/>
  <c r="BC63" i="1" s="1"/>
  <c r="AW62" i="1"/>
  <c r="BA62" i="1" s="1"/>
  <c r="BC62" i="1" s="1"/>
  <c r="BD62" i="1" s="1"/>
  <c r="BE62" i="1" s="1"/>
  <c r="L62" i="1" s="1"/>
  <c r="BZ63" i="1"/>
  <c r="CD63" i="1" s="1"/>
  <c r="CH63" i="1" s="1"/>
  <c r="CJ63" i="1" s="1"/>
  <c r="AT63" i="1"/>
  <c r="AR63" i="1"/>
  <c r="BW64" i="1"/>
  <c r="BX64" i="1" s="1"/>
  <c r="BY64" i="1" s="1"/>
  <c r="BO64" i="1"/>
  <c r="BP64" i="1" s="1"/>
  <c r="CA63" i="1"/>
  <c r="BY63" i="1"/>
  <c r="BL65" i="1"/>
  <c r="BQ65" i="1" s="1"/>
  <c r="BT65" i="1" s="1"/>
  <c r="BM65" i="1"/>
  <c r="BR65" i="1" s="1"/>
  <c r="BU65" i="1" s="1"/>
  <c r="BN65" i="1"/>
  <c r="BS65" i="1" s="1"/>
  <c r="BV65" i="1" s="1"/>
  <c r="A68" i="1"/>
  <c r="B67" i="1"/>
  <c r="I67" i="1" s="1"/>
  <c r="AH64" i="1"/>
  <c r="AI64" i="1" s="1"/>
  <c r="AJ64" i="1"/>
  <c r="AM64" i="1" s="1"/>
  <c r="AP64" i="1" s="1"/>
  <c r="AQ64" i="1" s="1"/>
  <c r="AF65" i="1"/>
  <c r="AK65" i="1" s="1"/>
  <c r="AN65" i="1" s="1"/>
  <c r="AX61" i="1"/>
  <c r="AY61" i="1" s="1"/>
  <c r="AZ61" i="1"/>
  <c r="BB61" i="1" s="1"/>
  <c r="BD61" i="1" s="1"/>
  <c r="BE61" i="1" s="1"/>
  <c r="L61" i="1" s="1"/>
  <c r="N66" i="1"/>
  <c r="K66" i="1" s="1"/>
  <c r="H66" i="1"/>
  <c r="BK66" i="1"/>
  <c r="BF66" i="1"/>
  <c r="Z66" i="1"/>
  <c r="BI66" i="1"/>
  <c r="BH66" i="1"/>
  <c r="BG66" i="1"/>
  <c r="AD66" i="1"/>
  <c r="AB66" i="1"/>
  <c r="Y66" i="1"/>
  <c r="BJ66" i="1"/>
  <c r="AC66" i="1"/>
  <c r="AF66" i="1" s="1"/>
  <c r="AK66" i="1" s="1"/>
  <c r="AN66" i="1" s="1"/>
  <c r="AA66" i="1"/>
  <c r="AE65" i="1"/>
  <c r="J61" i="1" l="1"/>
  <c r="CE62" i="1"/>
  <c r="CF62" i="1" s="1"/>
  <c r="CA64" i="1"/>
  <c r="CC64" i="1" s="1"/>
  <c r="BM66" i="1"/>
  <c r="BR66" i="1" s="1"/>
  <c r="BU66" i="1" s="1"/>
  <c r="CB64" i="1"/>
  <c r="BZ64" i="1"/>
  <c r="AX62" i="1"/>
  <c r="AY62" i="1" s="1"/>
  <c r="BN66" i="1"/>
  <c r="BS66" i="1" s="1"/>
  <c r="BV66" i="1" s="1"/>
  <c r="AV63" i="1"/>
  <c r="AZ63" i="1" s="1"/>
  <c r="BB63" i="1" s="1"/>
  <c r="BD63" i="1" s="1"/>
  <c r="BE63" i="1" s="1"/>
  <c r="L63" i="1" s="1"/>
  <c r="CC63" i="1"/>
  <c r="CG63" i="1" s="1"/>
  <c r="CI63" i="1" s="1"/>
  <c r="CK63" i="1" s="1"/>
  <c r="CL63" i="1" s="1"/>
  <c r="M63" i="1" s="1"/>
  <c r="J62" i="1"/>
  <c r="BL66" i="1"/>
  <c r="BO65" i="1"/>
  <c r="BP65" i="1" s="1"/>
  <c r="BW65" i="1"/>
  <c r="BX65" i="1" s="1"/>
  <c r="BZ65" i="1" s="1"/>
  <c r="A69" i="1"/>
  <c r="B68" i="1"/>
  <c r="I68" i="1" s="1"/>
  <c r="AJ65" i="1"/>
  <c r="AM65" i="1" s="1"/>
  <c r="AP65" i="1" s="1"/>
  <c r="AQ65" i="1" s="1"/>
  <c r="AH65" i="1"/>
  <c r="AI65" i="1" s="1"/>
  <c r="AE66" i="1"/>
  <c r="AU64" i="1"/>
  <c r="AS64" i="1"/>
  <c r="AR64" i="1"/>
  <c r="AT64" i="1"/>
  <c r="Y67" i="1"/>
  <c r="AD67" i="1"/>
  <c r="BG67" i="1"/>
  <c r="BJ67" i="1"/>
  <c r="BI67" i="1"/>
  <c r="BH67" i="1"/>
  <c r="BK67" i="1"/>
  <c r="AB67" i="1"/>
  <c r="BF67" i="1"/>
  <c r="AC67" i="1"/>
  <c r="AA67" i="1"/>
  <c r="Z67" i="1"/>
  <c r="AG66" i="1"/>
  <c r="AL66" i="1" s="1"/>
  <c r="AO66" i="1" s="1"/>
  <c r="N67" i="1"/>
  <c r="K67" i="1" s="1"/>
  <c r="H67" i="1"/>
  <c r="CD64" i="1" l="1"/>
  <c r="CH64" i="1" s="1"/>
  <c r="CJ64" i="1" s="1"/>
  <c r="BO66" i="1"/>
  <c r="BP66" i="1" s="1"/>
  <c r="AX63" i="1"/>
  <c r="AY63" i="1" s="1"/>
  <c r="CE63" i="1"/>
  <c r="CF63" i="1" s="1"/>
  <c r="J63" i="1"/>
  <c r="CA65" i="1"/>
  <c r="BL67" i="1"/>
  <c r="BQ67" i="1" s="1"/>
  <c r="BT67" i="1" s="1"/>
  <c r="BM67" i="1"/>
  <c r="BR67" i="1" s="1"/>
  <c r="BU67" i="1" s="1"/>
  <c r="AV64" i="1"/>
  <c r="AZ64" i="1" s="1"/>
  <c r="BB64" i="1" s="1"/>
  <c r="BQ66" i="1"/>
  <c r="BT66" i="1" s="1"/>
  <c r="BW66" i="1" s="1"/>
  <c r="BX66" i="1" s="1"/>
  <c r="BY66" i="1" s="1"/>
  <c r="CB65" i="1"/>
  <c r="CD65" i="1" s="1"/>
  <c r="CH65" i="1" s="1"/>
  <c r="CJ65" i="1" s="1"/>
  <c r="BN67" i="1"/>
  <c r="BS67" i="1" s="1"/>
  <c r="BV67" i="1" s="1"/>
  <c r="BY65" i="1"/>
  <c r="AE67" i="1"/>
  <c r="AJ66" i="1"/>
  <c r="AM66" i="1" s="1"/>
  <c r="AP66" i="1" s="1"/>
  <c r="AQ66" i="1" s="1"/>
  <c r="AH66" i="1"/>
  <c r="AI66" i="1" s="1"/>
  <c r="N68" i="1"/>
  <c r="K68" i="1" s="1"/>
  <c r="H68" i="1"/>
  <c r="A70" i="1"/>
  <c r="B69" i="1"/>
  <c r="I69" i="1" s="1"/>
  <c r="CG64" i="1"/>
  <c r="CI64" i="1" s="1"/>
  <c r="AD68" i="1"/>
  <c r="BK68" i="1"/>
  <c r="AB68" i="1"/>
  <c r="AA68" i="1"/>
  <c r="Y68" i="1"/>
  <c r="Z68" i="1"/>
  <c r="BG68" i="1"/>
  <c r="AC68" i="1"/>
  <c r="BF68" i="1"/>
  <c r="BI68" i="1"/>
  <c r="BJ68" i="1"/>
  <c r="BH68" i="1"/>
  <c r="AF67" i="1"/>
  <c r="AK67" i="1" s="1"/>
  <c r="AN67" i="1" s="1"/>
  <c r="AG67" i="1"/>
  <c r="AL67" i="1" s="1"/>
  <c r="AO67" i="1" s="1"/>
  <c r="AW64" i="1"/>
  <c r="BA64" i="1" s="1"/>
  <c r="BC64" i="1" s="1"/>
  <c r="AS65" i="1"/>
  <c r="AU65" i="1"/>
  <c r="AR65" i="1"/>
  <c r="AT65" i="1"/>
  <c r="CE64" i="1" l="1"/>
  <c r="CF64" i="1" s="1"/>
  <c r="BM68" i="1"/>
  <c r="BR68" i="1" s="1"/>
  <c r="BU68" i="1" s="1"/>
  <c r="CK64" i="1"/>
  <c r="CL64" i="1" s="1"/>
  <c r="M64" i="1" s="1"/>
  <c r="CA66" i="1"/>
  <c r="CC66" i="1" s="1"/>
  <c r="CB66" i="1"/>
  <c r="BZ66" i="1"/>
  <c r="CC65" i="1"/>
  <c r="CG65" i="1" s="1"/>
  <c r="CI65" i="1" s="1"/>
  <c r="CK65" i="1" s="1"/>
  <c r="CL65" i="1" s="1"/>
  <c r="M65" i="1" s="1"/>
  <c r="AV65" i="1"/>
  <c r="AZ65" i="1" s="1"/>
  <c r="BB65" i="1" s="1"/>
  <c r="BO67" i="1"/>
  <c r="BP67" i="1" s="1"/>
  <c r="BW67" i="1"/>
  <c r="BX67" i="1" s="1"/>
  <c r="BY67" i="1" s="1"/>
  <c r="AF68" i="1"/>
  <c r="AK68" i="1" s="1"/>
  <c r="AN68" i="1" s="1"/>
  <c r="BN68" i="1"/>
  <c r="BS68" i="1" s="1"/>
  <c r="BV68" i="1" s="1"/>
  <c r="AW65" i="1"/>
  <c r="BA65" i="1" s="1"/>
  <c r="BC65" i="1" s="1"/>
  <c r="BL68" i="1"/>
  <c r="BQ68" i="1" s="1"/>
  <c r="BT68" i="1" s="1"/>
  <c r="AG68" i="1"/>
  <c r="AL68" i="1" s="1"/>
  <c r="AO68" i="1" s="1"/>
  <c r="AE68" i="1"/>
  <c r="AJ68" i="1" s="1"/>
  <c r="AM68" i="1" s="1"/>
  <c r="N69" i="1"/>
  <c r="K69" i="1" s="1"/>
  <c r="H69" i="1"/>
  <c r="BD64" i="1"/>
  <c r="BE64" i="1" s="1"/>
  <c r="L64" i="1" s="1"/>
  <c r="A71" i="1"/>
  <c r="B70" i="1"/>
  <c r="I70" i="1" s="1"/>
  <c r="AJ67" i="1"/>
  <c r="AM67" i="1" s="1"/>
  <c r="AP67" i="1" s="1"/>
  <c r="AQ67" i="1" s="1"/>
  <c r="AH67" i="1"/>
  <c r="AD69" i="1"/>
  <c r="AA69" i="1"/>
  <c r="BH69" i="1"/>
  <c r="AB69" i="1"/>
  <c r="AC69" i="1"/>
  <c r="BF69" i="1"/>
  <c r="Z69" i="1"/>
  <c r="BG69" i="1"/>
  <c r="BK69" i="1"/>
  <c r="Y69" i="1"/>
  <c r="BI69" i="1"/>
  <c r="BJ69" i="1"/>
  <c r="AU66" i="1"/>
  <c r="AT66" i="1"/>
  <c r="AS66" i="1"/>
  <c r="AR66" i="1"/>
  <c r="AX64" i="1"/>
  <c r="AY64" i="1" s="1"/>
  <c r="J64" i="1" l="1"/>
  <c r="CD66" i="1"/>
  <c r="CH66" i="1" s="1"/>
  <c r="CJ66" i="1" s="1"/>
  <c r="BM69" i="1"/>
  <c r="BR69" i="1" s="1"/>
  <c r="BU69" i="1" s="1"/>
  <c r="CE65" i="1"/>
  <c r="CF65" i="1" s="1"/>
  <c r="BO68" i="1"/>
  <c r="BP68" i="1" s="1"/>
  <c r="CA67" i="1"/>
  <c r="CC67" i="1" s="1"/>
  <c r="CB67" i="1"/>
  <c r="BZ67" i="1"/>
  <c r="BL69" i="1"/>
  <c r="BQ69" i="1" s="1"/>
  <c r="BT69" i="1" s="1"/>
  <c r="AP68" i="1"/>
  <c r="AQ68" i="1" s="1"/>
  <c r="AS68" i="1" s="1"/>
  <c r="AX65" i="1"/>
  <c r="AY65" i="1" s="1"/>
  <c r="BD65" i="1"/>
  <c r="BE65" i="1" s="1"/>
  <c r="L65" i="1" s="1"/>
  <c r="J65" i="1" s="1"/>
  <c r="BW68" i="1"/>
  <c r="BX68" i="1" s="1"/>
  <c r="BY68" i="1" s="1"/>
  <c r="AV66" i="1"/>
  <c r="AE69" i="1"/>
  <c r="AJ69" i="1" s="1"/>
  <c r="AM69" i="1" s="1"/>
  <c r="AH68" i="1"/>
  <c r="AI68" i="1" s="1"/>
  <c r="BN69" i="1"/>
  <c r="BS69" i="1" s="1"/>
  <c r="BV69" i="1" s="1"/>
  <c r="AF69" i="1"/>
  <c r="AK69" i="1" s="1"/>
  <c r="AN69" i="1" s="1"/>
  <c r="AG69" i="1"/>
  <c r="AL69" i="1" s="1"/>
  <c r="AO69" i="1" s="1"/>
  <c r="A72" i="1"/>
  <c r="B71" i="1"/>
  <c r="I71" i="1" s="1"/>
  <c r="CG66" i="1"/>
  <c r="CI66" i="1" s="1"/>
  <c r="AW66" i="1"/>
  <c r="BA66" i="1" s="1"/>
  <c r="BC66" i="1" s="1"/>
  <c r="N70" i="1"/>
  <c r="K70" i="1" s="1"/>
  <c r="H70" i="1"/>
  <c r="AA70" i="1"/>
  <c r="BG70" i="1"/>
  <c r="BK70" i="1"/>
  <c r="BJ70" i="1"/>
  <c r="AB70" i="1"/>
  <c r="AC70" i="1"/>
  <c r="BH70" i="1"/>
  <c r="AD70" i="1"/>
  <c r="BI70" i="1"/>
  <c r="Z70" i="1"/>
  <c r="Y70" i="1"/>
  <c r="BF70" i="1"/>
  <c r="AI67" i="1"/>
  <c r="AU67" i="1"/>
  <c r="AS67" i="1"/>
  <c r="AR67" i="1"/>
  <c r="AT67" i="1"/>
  <c r="CK66" i="1" l="1"/>
  <c r="CL66" i="1" s="1"/>
  <c r="M66" i="1" s="1"/>
  <c r="AT68" i="1"/>
  <c r="CE66" i="1"/>
  <c r="CF66" i="1" s="1"/>
  <c r="AU68" i="1"/>
  <c r="CD67" i="1"/>
  <c r="CH67" i="1" s="1"/>
  <c r="CJ67" i="1" s="1"/>
  <c r="CB68" i="1"/>
  <c r="AX66" i="1"/>
  <c r="AY66" i="1" s="1"/>
  <c r="AP69" i="1"/>
  <c r="AQ69" i="1" s="1"/>
  <c r="AU69" i="1" s="1"/>
  <c r="AZ66" i="1"/>
  <c r="BB66" i="1" s="1"/>
  <c r="BD66" i="1" s="1"/>
  <c r="BE66" i="1" s="1"/>
  <c r="L66" i="1" s="1"/>
  <c r="J66" i="1" s="1"/>
  <c r="CG67" i="1"/>
  <c r="CI67" i="1" s="1"/>
  <c r="BN70" i="1"/>
  <c r="BS70" i="1" s="1"/>
  <c r="BV70" i="1" s="1"/>
  <c r="AR68" i="1"/>
  <c r="BO69" i="1"/>
  <c r="BP69" i="1" s="1"/>
  <c r="BZ68" i="1"/>
  <c r="BL70" i="1"/>
  <c r="BQ70" i="1" s="1"/>
  <c r="BT70" i="1" s="1"/>
  <c r="BM70" i="1"/>
  <c r="BR70" i="1" s="1"/>
  <c r="BU70" i="1" s="1"/>
  <c r="BW69" i="1"/>
  <c r="BX69" i="1" s="1"/>
  <c r="BZ69" i="1" s="1"/>
  <c r="AH69" i="1"/>
  <c r="AI69" i="1" s="1"/>
  <c r="CA68" i="1"/>
  <c r="CC68" i="1" s="1"/>
  <c r="AW68" i="1"/>
  <c r="BA68" i="1" s="1"/>
  <c r="BC68" i="1" s="1"/>
  <c r="AG70" i="1"/>
  <c r="AL70" i="1" s="1"/>
  <c r="AO70" i="1" s="1"/>
  <c r="AW67" i="1"/>
  <c r="BA67" i="1" s="1"/>
  <c r="BC67" i="1" s="1"/>
  <c r="AV67" i="1"/>
  <c r="AZ67" i="1" s="1"/>
  <c r="BB67" i="1" s="1"/>
  <c r="AS69" i="1"/>
  <c r="A73" i="1"/>
  <c r="B72" i="1"/>
  <c r="I72" i="1" s="1"/>
  <c r="AF70" i="1"/>
  <c r="AK70" i="1" s="1"/>
  <c r="AN70" i="1" s="1"/>
  <c r="Z71" i="1"/>
  <c r="AC71" i="1"/>
  <c r="BF71" i="1"/>
  <c r="BH71" i="1"/>
  <c r="BG71" i="1"/>
  <c r="BI71" i="1"/>
  <c r="AB71" i="1"/>
  <c r="BJ71" i="1"/>
  <c r="Y71" i="1"/>
  <c r="BK71" i="1"/>
  <c r="AA71" i="1"/>
  <c r="AD71" i="1"/>
  <c r="N71" i="1"/>
  <c r="K71" i="1" s="1"/>
  <c r="H71" i="1"/>
  <c r="AE70" i="1"/>
  <c r="AV68" i="1" l="1"/>
  <c r="AZ68" i="1" s="1"/>
  <c r="BB68" i="1" s="1"/>
  <c r="BD68" i="1" s="1"/>
  <c r="BE68" i="1" s="1"/>
  <c r="L68" i="1" s="1"/>
  <c r="AR69" i="1"/>
  <c r="AT69" i="1"/>
  <c r="CD68" i="1"/>
  <c r="CH68" i="1" s="1"/>
  <c r="CJ68" i="1" s="1"/>
  <c r="CK67" i="1"/>
  <c r="CL67" i="1" s="1"/>
  <c r="M67" i="1" s="1"/>
  <c r="CE67" i="1"/>
  <c r="CF67" i="1" s="1"/>
  <c r="BN71" i="1"/>
  <c r="BS71" i="1" s="1"/>
  <c r="BV71" i="1" s="1"/>
  <c r="BY69" i="1"/>
  <c r="AF71" i="1"/>
  <c r="AK71" i="1" s="1"/>
  <c r="AN71" i="1" s="1"/>
  <c r="CA69" i="1"/>
  <c r="CB69" i="1"/>
  <c r="CD69" i="1" s="1"/>
  <c r="CH69" i="1" s="1"/>
  <c r="CJ69" i="1" s="1"/>
  <c r="BW70" i="1"/>
  <c r="BX70" i="1" s="1"/>
  <c r="CB70" i="1" s="1"/>
  <c r="BL71" i="1"/>
  <c r="BQ71" i="1" s="1"/>
  <c r="BT71" i="1" s="1"/>
  <c r="BD67" i="1"/>
  <c r="BE67" i="1" s="1"/>
  <c r="L67" i="1" s="1"/>
  <c r="BO70" i="1"/>
  <c r="BP70" i="1" s="1"/>
  <c r="AX67" i="1"/>
  <c r="AY67" i="1" s="1"/>
  <c r="AG71" i="1"/>
  <c r="AL71" i="1" s="1"/>
  <c r="AO71" i="1" s="1"/>
  <c r="BF72" i="1"/>
  <c r="BI72" i="1"/>
  <c r="BH72" i="1"/>
  <c r="AD72" i="1"/>
  <c r="BJ72" i="1"/>
  <c r="Y72" i="1"/>
  <c r="BK72" i="1"/>
  <c r="BN72" i="1" s="1"/>
  <c r="BS72" i="1" s="1"/>
  <c r="BV72" i="1" s="1"/>
  <c r="Z72" i="1"/>
  <c r="AA72" i="1"/>
  <c r="AC72" i="1"/>
  <c r="AB72" i="1"/>
  <c r="BG72" i="1"/>
  <c r="N72" i="1"/>
  <c r="K72" i="1" s="1"/>
  <c r="H72" i="1"/>
  <c r="AW69" i="1"/>
  <c r="BA69" i="1" s="1"/>
  <c r="BC69" i="1" s="1"/>
  <c r="AJ70" i="1"/>
  <c r="AM70" i="1" s="1"/>
  <c r="AP70" i="1" s="1"/>
  <c r="AQ70" i="1" s="1"/>
  <c r="AH70" i="1"/>
  <c r="AI70" i="1" s="1"/>
  <c r="BM71" i="1"/>
  <c r="BR71" i="1" s="1"/>
  <c r="BU71" i="1" s="1"/>
  <c r="A74" i="1"/>
  <c r="B73" i="1"/>
  <c r="I73" i="1" s="1"/>
  <c r="CG68" i="1"/>
  <c r="CI68" i="1" s="1"/>
  <c r="AE71" i="1"/>
  <c r="AX68" i="1"/>
  <c r="AY68" i="1" s="1"/>
  <c r="CE68" i="1" l="1"/>
  <c r="CF68" i="1" s="1"/>
  <c r="AV69" i="1"/>
  <c r="AX69" i="1" s="1"/>
  <c r="AY69" i="1" s="1"/>
  <c r="CK68" i="1"/>
  <c r="CL68" i="1" s="1"/>
  <c r="M68" i="1" s="1"/>
  <c r="J68" i="1" s="1"/>
  <c r="J67" i="1"/>
  <c r="BY70" i="1"/>
  <c r="CC69" i="1"/>
  <c r="CG69" i="1" s="1"/>
  <c r="CI69" i="1" s="1"/>
  <c r="CK69" i="1" s="1"/>
  <c r="CL69" i="1" s="1"/>
  <c r="M69" i="1" s="1"/>
  <c r="BZ70" i="1"/>
  <c r="CD70" i="1" s="1"/>
  <c r="CH70" i="1" s="1"/>
  <c r="CJ70" i="1" s="1"/>
  <c r="CA70" i="1"/>
  <c r="BM72" i="1"/>
  <c r="BR72" i="1" s="1"/>
  <c r="BU72" i="1" s="1"/>
  <c r="AF72" i="1"/>
  <c r="AK72" i="1" s="1"/>
  <c r="AN72" i="1" s="1"/>
  <c r="BL72" i="1"/>
  <c r="BQ72" i="1" s="1"/>
  <c r="BT72" i="1" s="1"/>
  <c r="A75" i="1"/>
  <c r="B74" i="1"/>
  <c r="I74" i="1" s="1"/>
  <c r="AG72" i="1"/>
  <c r="AL72" i="1" s="1"/>
  <c r="AO72" i="1" s="1"/>
  <c r="BO71" i="1"/>
  <c r="BP71" i="1" s="1"/>
  <c r="AJ71" i="1"/>
  <c r="AM71" i="1" s="1"/>
  <c r="AP71" i="1" s="1"/>
  <c r="AQ71" i="1" s="1"/>
  <c r="AH71" i="1"/>
  <c r="AI71" i="1" s="1"/>
  <c r="N73" i="1"/>
  <c r="K73" i="1" s="1"/>
  <c r="H73" i="1"/>
  <c r="AS70" i="1"/>
  <c r="AT70" i="1"/>
  <c r="AU70" i="1"/>
  <c r="AR70" i="1"/>
  <c r="BH73" i="1"/>
  <c r="BJ73" i="1"/>
  <c r="BF73" i="1"/>
  <c r="BK73" i="1"/>
  <c r="AA73" i="1"/>
  <c r="AC73" i="1"/>
  <c r="BG73" i="1"/>
  <c r="Y73" i="1"/>
  <c r="BI73" i="1"/>
  <c r="AB73" i="1"/>
  <c r="Z73" i="1"/>
  <c r="AD73" i="1"/>
  <c r="AE72" i="1"/>
  <c r="BW71" i="1"/>
  <c r="BX71" i="1" s="1"/>
  <c r="AZ69" i="1" l="1"/>
  <c r="BB69" i="1" s="1"/>
  <c r="BD69" i="1" s="1"/>
  <c r="BE69" i="1" s="1"/>
  <c r="L69" i="1" s="1"/>
  <c r="J69" i="1" s="1"/>
  <c r="CC70" i="1"/>
  <c r="CG70" i="1" s="1"/>
  <c r="CI70" i="1" s="1"/>
  <c r="CK70" i="1" s="1"/>
  <c r="CL70" i="1" s="1"/>
  <c r="M70" i="1" s="1"/>
  <c r="CE69" i="1"/>
  <c r="CF69" i="1" s="1"/>
  <c r="BW72" i="1"/>
  <c r="BX72" i="1" s="1"/>
  <c r="BY72" i="1" s="1"/>
  <c r="BO72" i="1"/>
  <c r="BP72" i="1" s="1"/>
  <c r="BM73" i="1"/>
  <c r="BR73" i="1" s="1"/>
  <c r="BU73" i="1" s="1"/>
  <c r="BL73" i="1"/>
  <c r="CA71" i="1"/>
  <c r="BZ71" i="1"/>
  <c r="CB71" i="1"/>
  <c r="BY71" i="1"/>
  <c r="BN73" i="1"/>
  <c r="BS73" i="1" s="1"/>
  <c r="BV73" i="1" s="1"/>
  <c r="A76" i="1"/>
  <c r="B75" i="1"/>
  <c r="I75" i="1" s="1"/>
  <c r="N74" i="1"/>
  <c r="K74" i="1" s="1"/>
  <c r="H74" i="1"/>
  <c r="AW70" i="1"/>
  <c r="BA70" i="1" s="1"/>
  <c r="BC70" i="1" s="1"/>
  <c r="AR71" i="1"/>
  <c r="AT71" i="1"/>
  <c r="AU71" i="1"/>
  <c r="AS71" i="1"/>
  <c r="AG73" i="1"/>
  <c r="AL73" i="1" s="1"/>
  <c r="AO73" i="1" s="1"/>
  <c r="AJ72" i="1"/>
  <c r="AM72" i="1" s="1"/>
  <c r="AP72" i="1" s="1"/>
  <c r="AQ72" i="1" s="1"/>
  <c r="AH72" i="1"/>
  <c r="AE73" i="1"/>
  <c r="AF73" i="1"/>
  <c r="AK73" i="1" s="1"/>
  <c r="AN73" i="1" s="1"/>
  <c r="AV70" i="1"/>
  <c r="Y74" i="1"/>
  <c r="BK74" i="1"/>
  <c r="AA74" i="1"/>
  <c r="AB74" i="1"/>
  <c r="AC74" i="1"/>
  <c r="AD74" i="1"/>
  <c r="BI74" i="1"/>
  <c r="BJ74" i="1"/>
  <c r="Z74" i="1"/>
  <c r="BH74" i="1"/>
  <c r="BF74" i="1"/>
  <c r="BG74" i="1"/>
  <c r="CA72" i="1" l="1"/>
  <c r="CC72" i="1" s="1"/>
  <c r="CG72" i="1" s="1"/>
  <c r="CI72" i="1" s="1"/>
  <c r="AV71" i="1"/>
  <c r="AZ71" i="1" s="1"/>
  <c r="BB71" i="1" s="1"/>
  <c r="BZ72" i="1"/>
  <c r="CB72" i="1"/>
  <c r="CE70" i="1"/>
  <c r="CF70" i="1" s="1"/>
  <c r="AE74" i="1"/>
  <c r="AJ74" i="1" s="1"/>
  <c r="AM74" i="1" s="1"/>
  <c r="CD71" i="1"/>
  <c r="CH71" i="1" s="1"/>
  <c r="CJ71" i="1" s="1"/>
  <c r="BO73" i="1"/>
  <c r="BP73" i="1" s="1"/>
  <c r="BQ73" i="1"/>
  <c r="BT73" i="1" s="1"/>
  <c r="BW73" i="1" s="1"/>
  <c r="BX73" i="1" s="1"/>
  <c r="BL74" i="1"/>
  <c r="BQ74" i="1" s="1"/>
  <c r="BT74" i="1" s="1"/>
  <c r="BM74" i="1"/>
  <c r="BR74" i="1" s="1"/>
  <c r="BU74" i="1" s="1"/>
  <c r="BN74" i="1"/>
  <c r="BS74" i="1" s="1"/>
  <c r="BV74" i="1" s="1"/>
  <c r="AW71" i="1"/>
  <c r="BA71" i="1" s="1"/>
  <c r="BC71" i="1" s="1"/>
  <c r="AI72" i="1"/>
  <c r="AT72" i="1"/>
  <c r="AR72" i="1"/>
  <c r="AU72" i="1"/>
  <c r="AS72" i="1"/>
  <c r="N75" i="1"/>
  <c r="K75" i="1" s="1"/>
  <c r="H75" i="1"/>
  <c r="CC71" i="1"/>
  <c r="BI75" i="1"/>
  <c r="Y75" i="1"/>
  <c r="Z75" i="1"/>
  <c r="AC75" i="1"/>
  <c r="BK75" i="1"/>
  <c r="BH75" i="1"/>
  <c r="BJ75" i="1"/>
  <c r="BF75" i="1"/>
  <c r="AA75" i="1"/>
  <c r="AB75" i="1"/>
  <c r="AE75" i="1" s="1"/>
  <c r="BG75" i="1"/>
  <c r="AD75" i="1"/>
  <c r="AG74" i="1"/>
  <c r="AL74" i="1" s="1"/>
  <c r="AO74" i="1" s="1"/>
  <c r="A77" i="1"/>
  <c r="B76" i="1"/>
  <c r="I76" i="1" s="1"/>
  <c r="AZ70" i="1"/>
  <c r="BB70" i="1" s="1"/>
  <c r="BD70" i="1" s="1"/>
  <c r="BE70" i="1" s="1"/>
  <c r="L70" i="1" s="1"/>
  <c r="J70" i="1" s="1"/>
  <c r="AX70" i="1"/>
  <c r="AY70" i="1" s="1"/>
  <c r="AJ73" i="1"/>
  <c r="AM73" i="1" s="1"/>
  <c r="AP73" i="1" s="1"/>
  <c r="AQ73" i="1" s="1"/>
  <c r="AH73" i="1"/>
  <c r="AI73" i="1" s="1"/>
  <c r="AF74" i="1"/>
  <c r="AK74" i="1" s="1"/>
  <c r="AN74" i="1" s="1"/>
  <c r="CD72" i="1" l="1"/>
  <c r="CH72" i="1" s="1"/>
  <c r="CJ72" i="1" s="1"/>
  <c r="CK72" i="1" s="1"/>
  <c r="CL72" i="1" s="1"/>
  <c r="M72" i="1" s="1"/>
  <c r="AX71" i="1"/>
  <c r="AY71" i="1" s="1"/>
  <c r="BL75" i="1"/>
  <c r="BQ75" i="1" s="1"/>
  <c r="BT75" i="1" s="1"/>
  <c r="BM75" i="1"/>
  <c r="BR75" i="1" s="1"/>
  <c r="BU75" i="1" s="1"/>
  <c r="CE72" i="1"/>
  <c r="CF72" i="1" s="1"/>
  <c r="BN75" i="1"/>
  <c r="BS75" i="1" s="1"/>
  <c r="BV75" i="1" s="1"/>
  <c r="BO74" i="1"/>
  <c r="BP74" i="1" s="1"/>
  <c r="BW74" i="1"/>
  <c r="BX74" i="1" s="1"/>
  <c r="BY74" i="1" s="1"/>
  <c r="BD71" i="1"/>
  <c r="BE71" i="1" s="1"/>
  <c r="L71" i="1" s="1"/>
  <c r="AJ75" i="1"/>
  <c r="AM75" i="1" s="1"/>
  <c r="AP74" i="1"/>
  <c r="AQ74" i="1" s="1"/>
  <c r="CA73" i="1"/>
  <c r="BY73" i="1"/>
  <c r="CB73" i="1"/>
  <c r="BZ73" i="1"/>
  <c r="H76" i="1"/>
  <c r="N76" i="1"/>
  <c r="K76" i="1" s="1"/>
  <c r="AG75" i="1"/>
  <c r="AL75" i="1" s="1"/>
  <c r="AO75" i="1" s="1"/>
  <c r="AF75" i="1"/>
  <c r="AK75" i="1" s="1"/>
  <c r="AN75" i="1" s="1"/>
  <c r="AW72" i="1"/>
  <c r="BA72" i="1" s="1"/>
  <c r="BC72" i="1" s="1"/>
  <c r="BG76" i="1"/>
  <c r="BJ76" i="1"/>
  <c r="AC76" i="1"/>
  <c r="BK76" i="1"/>
  <c r="Y76" i="1"/>
  <c r="AB76" i="1"/>
  <c r="AA76" i="1"/>
  <c r="BF76" i="1"/>
  <c r="BH76" i="1"/>
  <c r="AD76" i="1"/>
  <c r="Z76" i="1"/>
  <c r="BI76" i="1"/>
  <c r="AU73" i="1"/>
  <c r="AR73" i="1"/>
  <c r="AS73" i="1"/>
  <c r="AT73" i="1"/>
  <c r="A78" i="1"/>
  <c r="B77" i="1"/>
  <c r="I77" i="1" s="1"/>
  <c r="CG71" i="1"/>
  <c r="CI71" i="1" s="1"/>
  <c r="CK71" i="1" s="1"/>
  <c r="CL71" i="1" s="1"/>
  <c r="M71" i="1" s="1"/>
  <c r="CE71" i="1"/>
  <c r="CF71" i="1" s="1"/>
  <c r="AV72" i="1"/>
  <c r="AH74" i="1"/>
  <c r="AV73" i="1" l="1"/>
  <c r="BL76" i="1"/>
  <c r="BQ76" i="1" s="1"/>
  <c r="BT76" i="1" s="1"/>
  <c r="BN76" i="1"/>
  <c r="BS76" i="1" s="1"/>
  <c r="BV76" i="1" s="1"/>
  <c r="AE76" i="1"/>
  <c r="AJ76" i="1" s="1"/>
  <c r="AM76" i="1" s="1"/>
  <c r="BW75" i="1"/>
  <c r="BX75" i="1" s="1"/>
  <c r="CA75" i="1" s="1"/>
  <c r="BZ74" i="1"/>
  <c r="CA74" i="1"/>
  <c r="CC74" i="1" s="1"/>
  <c r="CG74" i="1" s="1"/>
  <c r="CI74" i="1" s="1"/>
  <c r="CB74" i="1"/>
  <c r="BO75" i="1"/>
  <c r="BP75" i="1" s="1"/>
  <c r="CC73" i="1"/>
  <c r="CG73" i="1" s="1"/>
  <c r="CI73" i="1" s="1"/>
  <c r="BM76" i="1"/>
  <c r="BR76" i="1" s="1"/>
  <c r="BU76" i="1" s="1"/>
  <c r="J71" i="1"/>
  <c r="CD73" i="1"/>
  <c r="CH73" i="1" s="1"/>
  <c r="CJ73" i="1" s="1"/>
  <c r="AP75" i="1"/>
  <c r="AQ75" i="1" s="1"/>
  <c r="AR75" i="1" s="1"/>
  <c r="AX72" i="1"/>
  <c r="AY72" i="1" s="1"/>
  <c r="AZ72" i="1"/>
  <c r="BB72" i="1" s="1"/>
  <c r="BD72" i="1" s="1"/>
  <c r="BE72" i="1" s="1"/>
  <c r="L72" i="1" s="1"/>
  <c r="J72" i="1" s="1"/>
  <c r="AZ73" i="1"/>
  <c r="BB73" i="1" s="1"/>
  <c r="AG76" i="1"/>
  <c r="AL76" i="1" s="1"/>
  <c r="AO76" i="1" s="1"/>
  <c r="AW73" i="1"/>
  <c r="BA73" i="1" s="1"/>
  <c r="BC73" i="1" s="1"/>
  <c r="Z77" i="1"/>
  <c r="Y77" i="1"/>
  <c r="BK77" i="1"/>
  <c r="AB77" i="1"/>
  <c r="BJ77" i="1"/>
  <c r="BI77" i="1"/>
  <c r="AC77" i="1"/>
  <c r="AD77" i="1"/>
  <c r="AA77" i="1"/>
  <c r="BG77" i="1"/>
  <c r="BH77" i="1"/>
  <c r="BF77" i="1"/>
  <c r="AR74" i="1"/>
  <c r="AT74" i="1"/>
  <c r="AU74" i="1"/>
  <c r="AS74" i="1"/>
  <c r="A79" i="1"/>
  <c r="B78" i="1"/>
  <c r="I78" i="1" s="1"/>
  <c r="AF76" i="1"/>
  <c r="AK76" i="1" s="1"/>
  <c r="AN76" i="1" s="1"/>
  <c r="AI74" i="1"/>
  <c r="N77" i="1"/>
  <c r="K77" i="1" s="1"/>
  <c r="H77" i="1"/>
  <c r="AH75" i="1"/>
  <c r="BY75" i="1" l="1"/>
  <c r="CB75" i="1"/>
  <c r="BZ75" i="1"/>
  <c r="CD74" i="1"/>
  <c r="CH74" i="1" s="1"/>
  <c r="CJ74" i="1" s="1"/>
  <c r="CK74" i="1" s="1"/>
  <c r="CL74" i="1" s="1"/>
  <c r="M74" i="1" s="1"/>
  <c r="CK73" i="1"/>
  <c r="CL73" i="1" s="1"/>
  <c r="M73" i="1" s="1"/>
  <c r="BW76" i="1"/>
  <c r="BX76" i="1" s="1"/>
  <c r="BZ76" i="1" s="1"/>
  <c r="AS75" i="1"/>
  <c r="BO76" i="1"/>
  <c r="BP76" i="1" s="1"/>
  <c r="AU75" i="1"/>
  <c r="AV74" i="1"/>
  <c r="AZ74" i="1" s="1"/>
  <c r="BB74" i="1" s="1"/>
  <c r="BL77" i="1"/>
  <c r="BQ77" i="1" s="1"/>
  <c r="BT77" i="1" s="1"/>
  <c r="AT75" i="1"/>
  <c r="AV75" i="1" s="1"/>
  <c r="AZ75" i="1" s="1"/>
  <c r="BB75" i="1" s="1"/>
  <c r="CE73" i="1"/>
  <c r="CF73" i="1" s="1"/>
  <c r="AF77" i="1"/>
  <c r="AK77" i="1" s="1"/>
  <c r="AN77" i="1" s="1"/>
  <c r="BD73" i="1"/>
  <c r="BE73" i="1" s="1"/>
  <c r="L73" i="1" s="1"/>
  <c r="BN77" i="1"/>
  <c r="BS77" i="1" s="1"/>
  <c r="BV77" i="1" s="1"/>
  <c r="BM77" i="1"/>
  <c r="BR77" i="1" s="1"/>
  <c r="BU77" i="1" s="1"/>
  <c r="AD78" i="1"/>
  <c r="BI78" i="1"/>
  <c r="BK78" i="1"/>
  <c r="AC78" i="1"/>
  <c r="AB78" i="1"/>
  <c r="BF78" i="1"/>
  <c r="BH78" i="1"/>
  <c r="BG78" i="1"/>
  <c r="BJ78" i="1"/>
  <c r="AA78" i="1"/>
  <c r="Z78" i="1"/>
  <c r="Y78" i="1"/>
  <c r="AW74" i="1"/>
  <c r="BA74" i="1" s="1"/>
  <c r="BC74" i="1" s="1"/>
  <c r="AX73" i="1"/>
  <c r="AY73" i="1" s="1"/>
  <c r="N78" i="1"/>
  <c r="K78" i="1" s="1"/>
  <c r="H78" i="1"/>
  <c r="AH76" i="1"/>
  <c r="AI76" i="1" s="1"/>
  <c r="CC75" i="1"/>
  <c r="AI75" i="1"/>
  <c r="A80" i="1"/>
  <c r="B79" i="1"/>
  <c r="I79" i="1" s="1"/>
  <c r="AG77" i="1"/>
  <c r="AL77" i="1" s="1"/>
  <c r="AO77" i="1" s="1"/>
  <c r="AE77" i="1"/>
  <c r="AP76" i="1"/>
  <c r="AQ76" i="1" s="1"/>
  <c r="BY76" i="1" l="1"/>
  <c r="J73" i="1"/>
  <c r="CA76" i="1"/>
  <c r="CB76" i="1"/>
  <c r="CD76" i="1" s="1"/>
  <c r="CH76" i="1" s="1"/>
  <c r="CJ76" i="1" s="1"/>
  <c r="CD75" i="1"/>
  <c r="CH75" i="1" s="1"/>
  <c r="CJ75" i="1" s="1"/>
  <c r="AW75" i="1"/>
  <c r="BA75" i="1" s="1"/>
  <c r="BC75" i="1" s="1"/>
  <c r="BD75" i="1" s="1"/>
  <c r="BE75" i="1" s="1"/>
  <c r="L75" i="1" s="1"/>
  <c r="CE74" i="1"/>
  <c r="CF74" i="1" s="1"/>
  <c r="BN78" i="1"/>
  <c r="BS78" i="1" s="1"/>
  <c r="BV78" i="1" s="1"/>
  <c r="AF78" i="1"/>
  <c r="AK78" i="1" s="1"/>
  <c r="AN78" i="1" s="1"/>
  <c r="BO77" i="1"/>
  <c r="BP77" i="1" s="1"/>
  <c r="BW77" i="1"/>
  <c r="BX77" i="1" s="1"/>
  <c r="BY77" i="1" s="1"/>
  <c r="AX74" i="1"/>
  <c r="AY74" i="1" s="1"/>
  <c r="BL78" i="1"/>
  <c r="BQ78" i="1" s="1"/>
  <c r="BT78" i="1" s="1"/>
  <c r="BM78" i="1"/>
  <c r="BR78" i="1" s="1"/>
  <c r="BU78" i="1" s="1"/>
  <c r="N79" i="1"/>
  <c r="K79" i="1" s="1"/>
  <c r="H79" i="1"/>
  <c r="AR76" i="1"/>
  <c r="AU76" i="1"/>
  <c r="AT76" i="1"/>
  <c r="AS76" i="1"/>
  <c r="A81" i="1"/>
  <c r="B80" i="1"/>
  <c r="I80" i="1" s="1"/>
  <c r="AJ77" i="1"/>
  <c r="AM77" i="1" s="1"/>
  <c r="AP77" i="1" s="1"/>
  <c r="AQ77" i="1" s="1"/>
  <c r="AH77" i="1"/>
  <c r="BD74" i="1"/>
  <c r="BE74" i="1" s="1"/>
  <c r="L74" i="1" s="1"/>
  <c r="J74" i="1" s="1"/>
  <c r="CG75" i="1"/>
  <c r="CI75" i="1" s="1"/>
  <c r="BF79" i="1"/>
  <c r="Y79" i="1"/>
  <c r="BJ79" i="1"/>
  <c r="BK79" i="1"/>
  <c r="BI79" i="1"/>
  <c r="Z79" i="1"/>
  <c r="AC79" i="1"/>
  <c r="AA79" i="1"/>
  <c r="AD79" i="1"/>
  <c r="BG79" i="1"/>
  <c r="AB79" i="1"/>
  <c r="BH79" i="1"/>
  <c r="AE78" i="1"/>
  <c r="AG78" i="1"/>
  <c r="AL78" i="1" s="1"/>
  <c r="AO78" i="1" s="1"/>
  <c r="CE75" i="1" l="1"/>
  <c r="CF75" i="1" s="1"/>
  <c r="CK75" i="1"/>
  <c r="CL75" i="1" s="1"/>
  <c r="M75" i="1" s="1"/>
  <c r="J75" i="1" s="1"/>
  <c r="CC76" i="1"/>
  <c r="CG76" i="1" s="1"/>
  <c r="CI76" i="1" s="1"/>
  <c r="CK76" i="1" s="1"/>
  <c r="CL76" i="1" s="1"/>
  <c r="M76" i="1" s="1"/>
  <c r="AX75" i="1"/>
  <c r="AY75" i="1" s="1"/>
  <c r="CA77" i="1"/>
  <c r="CC77" i="1" s="1"/>
  <c r="BZ77" i="1"/>
  <c r="CB77" i="1"/>
  <c r="BW78" i="1"/>
  <c r="BX78" i="1" s="1"/>
  <c r="CA78" i="1" s="1"/>
  <c r="BL79" i="1"/>
  <c r="BQ79" i="1" s="1"/>
  <c r="BT79" i="1" s="1"/>
  <c r="BN79" i="1"/>
  <c r="BS79" i="1" s="1"/>
  <c r="BV79" i="1" s="1"/>
  <c r="BM79" i="1"/>
  <c r="BR79" i="1" s="1"/>
  <c r="BU79" i="1" s="1"/>
  <c r="AG79" i="1"/>
  <c r="AL79" i="1" s="1"/>
  <c r="AO79" i="1" s="1"/>
  <c r="BO78" i="1"/>
  <c r="BP78" i="1" s="1"/>
  <c r="AW76" i="1"/>
  <c r="BA76" i="1" s="1"/>
  <c r="BC76" i="1" s="1"/>
  <c r="H80" i="1"/>
  <c r="N80" i="1"/>
  <c r="K80" i="1" s="1"/>
  <c r="AI77" i="1"/>
  <c r="A82" i="1"/>
  <c r="B81" i="1"/>
  <c r="I81" i="1" s="1"/>
  <c r="AT77" i="1"/>
  <c r="AU77" i="1"/>
  <c r="AS77" i="1"/>
  <c r="AR77" i="1"/>
  <c r="BK80" i="1"/>
  <c r="BG80" i="1"/>
  <c r="AA80" i="1"/>
  <c r="BF80" i="1"/>
  <c r="AB80" i="1"/>
  <c r="BI80" i="1"/>
  <c r="BH80" i="1"/>
  <c r="AC80" i="1"/>
  <c r="BJ80" i="1"/>
  <c r="Y80" i="1"/>
  <c r="AD80" i="1"/>
  <c r="Z80" i="1"/>
  <c r="AJ78" i="1"/>
  <c r="AM78" i="1" s="1"/>
  <c r="AP78" i="1" s="1"/>
  <c r="AQ78" i="1" s="1"/>
  <c r="AH78" i="1"/>
  <c r="AE79" i="1"/>
  <c r="AF79" i="1"/>
  <c r="AK79" i="1" s="1"/>
  <c r="AN79" i="1" s="1"/>
  <c r="AV76" i="1"/>
  <c r="CE76" i="1" l="1"/>
  <c r="CF76" i="1" s="1"/>
  <c r="CD77" i="1"/>
  <c r="CH77" i="1" s="1"/>
  <c r="CJ77" i="1" s="1"/>
  <c r="AG80" i="1"/>
  <c r="AL80" i="1" s="1"/>
  <c r="AO80" i="1" s="1"/>
  <c r="CB78" i="1"/>
  <c r="BY78" i="1"/>
  <c r="CC78" i="1" s="1"/>
  <c r="BZ78" i="1"/>
  <c r="BW79" i="1"/>
  <c r="BX79" i="1" s="1"/>
  <c r="BZ79" i="1" s="1"/>
  <c r="BL80" i="1"/>
  <c r="BQ80" i="1" s="1"/>
  <c r="BT80" i="1" s="1"/>
  <c r="BO79" i="1"/>
  <c r="BP79" i="1" s="1"/>
  <c r="BM80" i="1"/>
  <c r="BR80" i="1" s="1"/>
  <c r="BU80" i="1" s="1"/>
  <c r="BN80" i="1"/>
  <c r="BS80" i="1" s="1"/>
  <c r="BV80" i="1" s="1"/>
  <c r="AE80" i="1"/>
  <c r="AJ80" i="1" s="1"/>
  <c r="AM80" i="1" s="1"/>
  <c r="A83" i="1"/>
  <c r="B82" i="1"/>
  <c r="I82" i="1" s="1"/>
  <c r="AZ76" i="1"/>
  <c r="BB76" i="1" s="1"/>
  <c r="BD76" i="1" s="1"/>
  <c r="BE76" i="1" s="1"/>
  <c r="L76" i="1" s="1"/>
  <c r="J76" i="1" s="1"/>
  <c r="AX76" i="1"/>
  <c r="AY76" i="1" s="1"/>
  <c r="AT78" i="1"/>
  <c r="AU78" i="1"/>
  <c r="AR78" i="1"/>
  <c r="AS78" i="1"/>
  <c r="AW77" i="1"/>
  <c r="BA77" i="1" s="1"/>
  <c r="BC77" i="1" s="1"/>
  <c r="AI78" i="1"/>
  <c r="CG77" i="1"/>
  <c r="CI77" i="1" s="1"/>
  <c r="AJ79" i="1"/>
  <c r="AM79" i="1" s="1"/>
  <c r="AP79" i="1" s="1"/>
  <c r="AQ79" i="1" s="1"/>
  <c r="AH79" i="1"/>
  <c r="AI79" i="1" s="1"/>
  <c r="AF80" i="1"/>
  <c r="AK80" i="1" s="1"/>
  <c r="AN80" i="1" s="1"/>
  <c r="AV77" i="1"/>
  <c r="N81" i="1"/>
  <c r="K81" i="1" s="1"/>
  <c r="H81" i="1"/>
  <c r="BH81" i="1"/>
  <c r="AB81" i="1"/>
  <c r="BK81" i="1"/>
  <c r="BI81" i="1"/>
  <c r="Z81" i="1"/>
  <c r="Y81" i="1"/>
  <c r="BF81" i="1"/>
  <c r="AD81" i="1"/>
  <c r="BJ81" i="1"/>
  <c r="AC81" i="1"/>
  <c r="AA81" i="1"/>
  <c r="BG81" i="1"/>
  <c r="CE77" i="1" l="1"/>
  <c r="CF77" i="1" s="1"/>
  <c r="CK77" i="1"/>
  <c r="CL77" i="1" s="1"/>
  <c r="M77" i="1" s="1"/>
  <c r="CD78" i="1"/>
  <c r="CH78" i="1" s="1"/>
  <c r="CJ78" i="1" s="1"/>
  <c r="CA79" i="1"/>
  <c r="CB79" i="1"/>
  <c r="CD79" i="1" s="1"/>
  <c r="CH79" i="1" s="1"/>
  <c r="CJ79" i="1" s="1"/>
  <c r="BY79" i="1"/>
  <c r="BL81" i="1"/>
  <c r="BQ81" i="1" s="1"/>
  <c r="BT81" i="1" s="1"/>
  <c r="BO80" i="1"/>
  <c r="BP80" i="1" s="1"/>
  <c r="AH80" i="1"/>
  <c r="AI80" i="1" s="1"/>
  <c r="AW78" i="1"/>
  <c r="BA78" i="1" s="1"/>
  <c r="BC78" i="1" s="1"/>
  <c r="BM81" i="1"/>
  <c r="BR81" i="1" s="1"/>
  <c r="BU81" i="1" s="1"/>
  <c r="BN81" i="1"/>
  <c r="BS81" i="1" s="1"/>
  <c r="BV81" i="1" s="1"/>
  <c r="BW80" i="1"/>
  <c r="BX80" i="1" s="1"/>
  <c r="BZ80" i="1" s="1"/>
  <c r="AX77" i="1"/>
  <c r="AY77" i="1" s="1"/>
  <c r="AZ77" i="1"/>
  <c r="BB77" i="1" s="1"/>
  <c r="BD77" i="1" s="1"/>
  <c r="BE77" i="1" s="1"/>
  <c r="L77" i="1" s="1"/>
  <c r="AV78" i="1"/>
  <c r="AG81" i="1"/>
  <c r="AL81" i="1" s="1"/>
  <c r="AO81" i="1" s="1"/>
  <c r="BI82" i="1"/>
  <c r="BJ82" i="1"/>
  <c r="AC82" i="1"/>
  <c r="BK82" i="1"/>
  <c r="AA82" i="1"/>
  <c r="AB82" i="1"/>
  <c r="Z82" i="1"/>
  <c r="AD82" i="1"/>
  <c r="Y82" i="1"/>
  <c r="BF82" i="1"/>
  <c r="BG82" i="1"/>
  <c r="BH82" i="1"/>
  <c r="AP80" i="1"/>
  <c r="AQ80" i="1" s="1"/>
  <c r="CG78" i="1"/>
  <c r="CI78" i="1" s="1"/>
  <c r="CK78" i="1" s="1"/>
  <c r="CL78" i="1" s="1"/>
  <c r="M78" i="1" s="1"/>
  <c r="N82" i="1"/>
  <c r="K82" i="1" s="1"/>
  <c r="H82" i="1"/>
  <c r="AF81" i="1"/>
  <c r="AK81" i="1" s="1"/>
  <c r="AN81" i="1" s="1"/>
  <c r="AE81" i="1"/>
  <c r="AR79" i="1"/>
  <c r="AT79" i="1"/>
  <c r="AS79" i="1"/>
  <c r="AU79" i="1"/>
  <c r="A84" i="1"/>
  <c r="B83" i="1"/>
  <c r="I83" i="1" s="1"/>
  <c r="CE78" i="1" l="1"/>
  <c r="CF78" i="1" s="1"/>
  <c r="J77" i="1"/>
  <c r="CC79" i="1"/>
  <c r="CG79" i="1" s="1"/>
  <c r="CI79" i="1" s="1"/>
  <c r="CK79" i="1" s="1"/>
  <c r="CL79" i="1" s="1"/>
  <c r="M79" i="1" s="1"/>
  <c r="BO81" i="1"/>
  <c r="BP81" i="1" s="1"/>
  <c r="CA80" i="1"/>
  <c r="CB80" i="1"/>
  <c r="CD80" i="1" s="1"/>
  <c r="CH80" i="1" s="1"/>
  <c r="CJ80" i="1" s="1"/>
  <c r="BL82" i="1"/>
  <c r="BQ82" i="1" s="1"/>
  <c r="BT82" i="1" s="1"/>
  <c r="AE82" i="1"/>
  <c r="AJ82" i="1" s="1"/>
  <c r="AM82" i="1" s="1"/>
  <c r="BM82" i="1"/>
  <c r="BR82" i="1" s="1"/>
  <c r="BU82" i="1" s="1"/>
  <c r="BY80" i="1"/>
  <c r="AG82" i="1"/>
  <c r="AL82" i="1" s="1"/>
  <c r="AO82" i="1" s="1"/>
  <c r="BW81" i="1"/>
  <c r="BX81" i="1" s="1"/>
  <c r="CB81" i="1" s="1"/>
  <c r="BN82" i="1"/>
  <c r="BS82" i="1" s="1"/>
  <c r="BV82" i="1" s="1"/>
  <c r="BJ83" i="1"/>
  <c r="BH83" i="1"/>
  <c r="AD83" i="1"/>
  <c r="BI83" i="1"/>
  <c r="AB83" i="1"/>
  <c r="BK83" i="1"/>
  <c r="BG83" i="1"/>
  <c r="AA83" i="1"/>
  <c r="AC83" i="1"/>
  <c r="Z83" i="1"/>
  <c r="Y83" i="1"/>
  <c r="BF83" i="1"/>
  <c r="N83" i="1"/>
  <c r="K83" i="1" s="1"/>
  <c r="H83" i="1"/>
  <c r="AW79" i="1"/>
  <c r="BA79" i="1" s="1"/>
  <c r="BC79" i="1" s="1"/>
  <c r="A85" i="1"/>
  <c r="B84" i="1"/>
  <c r="I84" i="1" s="1"/>
  <c r="AJ81" i="1"/>
  <c r="AM81" i="1" s="1"/>
  <c r="AP81" i="1" s="1"/>
  <c r="AQ81" i="1" s="1"/>
  <c r="AH81" i="1"/>
  <c r="AI81" i="1" s="1"/>
  <c r="AV79" i="1"/>
  <c r="AR80" i="1"/>
  <c r="AT80" i="1"/>
  <c r="AU80" i="1"/>
  <c r="AS80" i="1"/>
  <c r="AF82" i="1"/>
  <c r="AK82" i="1" s="1"/>
  <c r="AN82" i="1" s="1"/>
  <c r="AX78" i="1"/>
  <c r="AY78" i="1" s="1"/>
  <c r="AZ78" i="1"/>
  <c r="BB78" i="1" s="1"/>
  <c r="BD78" i="1" s="1"/>
  <c r="BE78" i="1" s="1"/>
  <c r="L78" i="1" s="1"/>
  <c r="J78" i="1" s="1"/>
  <c r="BN83" i="1" l="1"/>
  <c r="BS83" i="1" s="1"/>
  <c r="BV83" i="1" s="1"/>
  <c r="CE79" i="1"/>
  <c r="CF79" i="1" s="1"/>
  <c r="CC80" i="1"/>
  <c r="CG80" i="1" s="1"/>
  <c r="CI80" i="1" s="1"/>
  <c r="CK80" i="1" s="1"/>
  <c r="CL80" i="1" s="1"/>
  <c r="M80" i="1" s="1"/>
  <c r="BW82" i="1"/>
  <c r="BX82" i="1" s="1"/>
  <c r="BY82" i="1" s="1"/>
  <c r="CA81" i="1"/>
  <c r="BY81" i="1"/>
  <c r="BO82" i="1"/>
  <c r="BP82" i="1" s="1"/>
  <c r="BZ81" i="1"/>
  <c r="CD81" i="1" s="1"/>
  <c r="CH81" i="1" s="1"/>
  <c r="CJ81" i="1" s="1"/>
  <c r="BL83" i="1"/>
  <c r="BQ83" i="1" s="1"/>
  <c r="BT83" i="1" s="1"/>
  <c r="BM83" i="1"/>
  <c r="BR83" i="1" s="1"/>
  <c r="BU83" i="1" s="1"/>
  <c r="AG83" i="1"/>
  <c r="AL83" i="1" s="1"/>
  <c r="AO83" i="1" s="1"/>
  <c r="AH82" i="1"/>
  <c r="AZ79" i="1"/>
  <c r="BB79" i="1" s="1"/>
  <c r="BD79" i="1" s="1"/>
  <c r="BE79" i="1" s="1"/>
  <c r="L79" i="1" s="1"/>
  <c r="J79" i="1" s="1"/>
  <c r="AX79" i="1"/>
  <c r="AY79" i="1" s="1"/>
  <c r="AF83" i="1"/>
  <c r="AK83" i="1" s="1"/>
  <c r="AN83" i="1" s="1"/>
  <c r="AE83" i="1"/>
  <c r="A86" i="1"/>
  <c r="B85" i="1"/>
  <c r="I85" i="1" s="1"/>
  <c r="AP82" i="1"/>
  <c r="AQ82" i="1" s="1"/>
  <c r="AW80" i="1"/>
  <c r="BA80" i="1" s="1"/>
  <c r="BC80" i="1" s="1"/>
  <c r="AR81" i="1"/>
  <c r="AT81" i="1"/>
  <c r="AU81" i="1"/>
  <c r="AS81" i="1"/>
  <c r="AV80" i="1"/>
  <c r="H84" i="1"/>
  <c r="N84" i="1"/>
  <c r="K84" i="1" s="1"/>
  <c r="BK84" i="1"/>
  <c r="BF84" i="1"/>
  <c r="AC84" i="1"/>
  <c r="BJ84" i="1"/>
  <c r="AB84" i="1"/>
  <c r="BH84" i="1"/>
  <c r="Y84" i="1"/>
  <c r="BI84" i="1"/>
  <c r="AA84" i="1"/>
  <c r="Z84" i="1"/>
  <c r="BG84" i="1"/>
  <c r="AD84" i="1"/>
  <c r="CE80" i="1" l="1"/>
  <c r="CF80" i="1" s="1"/>
  <c r="CA82" i="1"/>
  <c r="CC82" i="1" s="1"/>
  <c r="CG82" i="1" s="1"/>
  <c r="CI82" i="1" s="1"/>
  <c r="CB82" i="1"/>
  <c r="BZ82" i="1"/>
  <c r="BO83" i="1"/>
  <c r="BP83" i="1" s="1"/>
  <c r="CC81" i="1"/>
  <c r="CG81" i="1" s="1"/>
  <c r="CI81" i="1" s="1"/>
  <c r="CK81" i="1" s="1"/>
  <c r="CL81" i="1" s="1"/>
  <c r="M81" i="1" s="1"/>
  <c r="BL84" i="1"/>
  <c r="BQ84" i="1" s="1"/>
  <c r="BT84" i="1" s="1"/>
  <c r="BM84" i="1"/>
  <c r="BR84" i="1" s="1"/>
  <c r="BU84" i="1" s="1"/>
  <c r="AE84" i="1"/>
  <c r="AJ84" i="1" s="1"/>
  <c r="AM84" i="1" s="1"/>
  <c r="AV81" i="1"/>
  <c r="AZ81" i="1" s="1"/>
  <c r="BB81" i="1" s="1"/>
  <c r="BW83" i="1"/>
  <c r="BX83" i="1" s="1"/>
  <c r="CA83" i="1" s="1"/>
  <c r="AG84" i="1"/>
  <c r="AL84" i="1" s="1"/>
  <c r="AO84" i="1" s="1"/>
  <c r="AZ80" i="1"/>
  <c r="BB80" i="1" s="1"/>
  <c r="BD80" i="1" s="1"/>
  <c r="BE80" i="1" s="1"/>
  <c r="L80" i="1" s="1"/>
  <c r="J80" i="1" s="1"/>
  <c r="AX80" i="1"/>
  <c r="AY80" i="1" s="1"/>
  <c r="BN84" i="1"/>
  <c r="BS84" i="1" s="1"/>
  <c r="BV84" i="1" s="1"/>
  <c r="AW81" i="1"/>
  <c r="BA81" i="1" s="1"/>
  <c r="BC81" i="1" s="1"/>
  <c r="AS82" i="1"/>
  <c r="AU82" i="1"/>
  <c r="AT82" i="1"/>
  <c r="AR82" i="1"/>
  <c r="A87" i="1"/>
  <c r="B86" i="1"/>
  <c r="I86" i="1" s="1"/>
  <c r="AJ83" i="1"/>
  <c r="AM83" i="1" s="1"/>
  <c r="AP83" i="1" s="1"/>
  <c r="AQ83" i="1" s="1"/>
  <c r="AH83" i="1"/>
  <c r="AI83" i="1" s="1"/>
  <c r="AF84" i="1"/>
  <c r="AK84" i="1" s="1"/>
  <c r="AN84" i="1" s="1"/>
  <c r="AC85" i="1"/>
  <c r="BG85" i="1"/>
  <c r="Z85" i="1"/>
  <c r="AB85" i="1"/>
  <c r="BJ85" i="1"/>
  <c r="BK85" i="1"/>
  <c r="AA85" i="1"/>
  <c r="Y85" i="1"/>
  <c r="BI85" i="1"/>
  <c r="AD85" i="1"/>
  <c r="BH85" i="1"/>
  <c r="BF85" i="1"/>
  <c r="H85" i="1"/>
  <c r="N85" i="1"/>
  <c r="K85" i="1" s="1"/>
  <c r="AI82" i="1"/>
  <c r="CD82" i="1" l="1"/>
  <c r="CH82" i="1" s="1"/>
  <c r="CJ82" i="1" s="1"/>
  <c r="CE81" i="1"/>
  <c r="CF81" i="1" s="1"/>
  <c r="BY83" i="1"/>
  <c r="CC83" i="1" s="1"/>
  <c r="CG83" i="1" s="1"/>
  <c r="CI83" i="1" s="1"/>
  <c r="CB83" i="1"/>
  <c r="BZ83" i="1"/>
  <c r="AW82" i="1"/>
  <c r="BA82" i="1" s="1"/>
  <c r="BC82" i="1" s="1"/>
  <c r="BN85" i="1"/>
  <c r="BS85" i="1" s="1"/>
  <c r="BV85" i="1" s="1"/>
  <c r="CK82" i="1"/>
  <c r="CL82" i="1" s="1"/>
  <c r="M82" i="1" s="1"/>
  <c r="BM85" i="1"/>
  <c r="BR85" i="1" s="1"/>
  <c r="BU85" i="1" s="1"/>
  <c r="AV82" i="1"/>
  <c r="BL85" i="1"/>
  <c r="BQ85" i="1" s="1"/>
  <c r="BT85" i="1" s="1"/>
  <c r="AX81" i="1"/>
  <c r="AY81" i="1" s="1"/>
  <c r="AF85" i="1"/>
  <c r="AK85" i="1" s="1"/>
  <c r="AN85" i="1" s="1"/>
  <c r="N86" i="1"/>
  <c r="K86" i="1" s="1"/>
  <c r="H86" i="1"/>
  <c r="BW84" i="1"/>
  <c r="BX84" i="1" s="1"/>
  <c r="AP84" i="1"/>
  <c r="AQ84" i="1" s="1"/>
  <c r="AG85" i="1"/>
  <c r="AL85" i="1" s="1"/>
  <c r="AO85" i="1" s="1"/>
  <c r="A88" i="1"/>
  <c r="B87" i="1"/>
  <c r="I87" i="1" s="1"/>
  <c r="BO84" i="1"/>
  <c r="BP84" i="1" s="1"/>
  <c r="AE85" i="1"/>
  <c r="AR83" i="1"/>
  <c r="AS83" i="1"/>
  <c r="AU83" i="1"/>
  <c r="AT83" i="1"/>
  <c r="BJ86" i="1"/>
  <c r="BI86" i="1"/>
  <c r="AD86" i="1"/>
  <c r="AB86" i="1"/>
  <c r="AC86" i="1"/>
  <c r="BH86" i="1"/>
  <c r="Y86" i="1"/>
  <c r="BG86" i="1"/>
  <c r="AA86" i="1"/>
  <c r="BK86" i="1"/>
  <c r="Z86" i="1"/>
  <c r="BF86" i="1"/>
  <c r="AH84" i="1"/>
  <c r="BD81" i="1"/>
  <c r="BE81" i="1" s="1"/>
  <c r="L81" i="1" s="1"/>
  <c r="J81" i="1" s="1"/>
  <c r="CE82" i="1" l="1"/>
  <c r="CF82" i="1" s="1"/>
  <c r="BN86" i="1"/>
  <c r="BS86" i="1" s="1"/>
  <c r="BV86" i="1" s="1"/>
  <c r="CD83" i="1"/>
  <c r="CH83" i="1" s="1"/>
  <c r="CJ83" i="1" s="1"/>
  <c r="CK83" i="1" s="1"/>
  <c r="CL83" i="1" s="1"/>
  <c r="M83" i="1" s="1"/>
  <c r="BW85" i="1"/>
  <c r="BX85" i="1" s="1"/>
  <c r="CA85" i="1" s="1"/>
  <c r="BO85" i="1"/>
  <c r="BP85" i="1" s="1"/>
  <c r="AE86" i="1"/>
  <c r="AJ86" i="1" s="1"/>
  <c r="AM86" i="1" s="1"/>
  <c r="AX82" i="1"/>
  <c r="AY82" i="1" s="1"/>
  <c r="BM86" i="1"/>
  <c r="BR86" i="1" s="1"/>
  <c r="BU86" i="1" s="1"/>
  <c r="AG86" i="1"/>
  <c r="AL86" i="1" s="1"/>
  <c r="AO86" i="1" s="1"/>
  <c r="BL86" i="1"/>
  <c r="BQ86" i="1" s="1"/>
  <c r="BT86" i="1" s="1"/>
  <c r="AZ82" i="1"/>
  <c r="BB82" i="1" s="1"/>
  <c r="BD82" i="1" s="1"/>
  <c r="BE82" i="1" s="1"/>
  <c r="L82" i="1" s="1"/>
  <c r="J82" i="1" s="1"/>
  <c r="AI84" i="1"/>
  <c r="AR84" i="1"/>
  <c r="AT84" i="1"/>
  <c r="AS84" i="1"/>
  <c r="AU84" i="1"/>
  <c r="H87" i="1"/>
  <c r="N87" i="1"/>
  <c r="K87" i="1" s="1"/>
  <c r="BY84" i="1"/>
  <c r="CB84" i="1"/>
  <c r="CA84" i="1"/>
  <c r="BZ84" i="1"/>
  <c r="AV83" i="1"/>
  <c r="AJ85" i="1"/>
  <c r="AM85" i="1" s="1"/>
  <c r="AP85" i="1" s="1"/>
  <c r="AQ85" i="1" s="1"/>
  <c r="AH85" i="1"/>
  <c r="AI85" i="1" s="1"/>
  <c r="A89" i="1"/>
  <c r="B88" i="1"/>
  <c r="I88" i="1" s="1"/>
  <c r="AB87" i="1"/>
  <c r="BH87" i="1"/>
  <c r="BK87" i="1"/>
  <c r="BG87" i="1"/>
  <c r="BF87" i="1"/>
  <c r="BI87" i="1"/>
  <c r="AA87" i="1"/>
  <c r="Z87" i="1"/>
  <c r="Y87" i="1"/>
  <c r="AD87" i="1"/>
  <c r="AC87" i="1"/>
  <c r="BJ87" i="1"/>
  <c r="BM87" i="1" s="1"/>
  <c r="BR87" i="1" s="1"/>
  <c r="BU87" i="1" s="1"/>
  <c r="AF86" i="1"/>
  <c r="AK86" i="1" s="1"/>
  <c r="AN86" i="1" s="1"/>
  <c r="AW83" i="1"/>
  <c r="BA83" i="1" s="1"/>
  <c r="BC83" i="1" s="1"/>
  <c r="AE87" i="1" l="1"/>
  <c r="BY85" i="1"/>
  <c r="CE83" i="1"/>
  <c r="CF83" i="1" s="1"/>
  <c r="CB85" i="1"/>
  <c r="BZ85" i="1"/>
  <c r="BN87" i="1"/>
  <c r="BS87" i="1" s="1"/>
  <c r="BV87" i="1" s="1"/>
  <c r="CD84" i="1"/>
  <c r="CH84" i="1" s="1"/>
  <c r="CJ84" i="1" s="1"/>
  <c r="BL87" i="1"/>
  <c r="BQ87" i="1" s="1"/>
  <c r="BT87" i="1" s="1"/>
  <c r="AF87" i="1"/>
  <c r="AK87" i="1" s="1"/>
  <c r="AN87" i="1" s="1"/>
  <c r="CC85" i="1"/>
  <c r="CG85" i="1" s="1"/>
  <c r="CI85" i="1" s="1"/>
  <c r="BW86" i="1"/>
  <c r="BX86" i="1" s="1"/>
  <c r="BZ86" i="1" s="1"/>
  <c r="BO86" i="1"/>
  <c r="BP86" i="1" s="1"/>
  <c r="AW84" i="1"/>
  <c r="BA84" i="1" s="1"/>
  <c r="BC84" i="1" s="1"/>
  <c r="A90" i="1"/>
  <c r="B89" i="1"/>
  <c r="I89" i="1" s="1"/>
  <c r="N88" i="1"/>
  <c r="K88" i="1" s="1"/>
  <c r="H88" i="1"/>
  <c r="AZ83" i="1"/>
  <c r="BB83" i="1" s="1"/>
  <c r="BD83" i="1" s="1"/>
  <c r="BE83" i="1" s="1"/>
  <c r="L83" i="1" s="1"/>
  <c r="J83" i="1" s="1"/>
  <c r="AX83" i="1"/>
  <c r="AY83" i="1" s="1"/>
  <c r="BF88" i="1"/>
  <c r="AB88" i="1"/>
  <c r="BJ88" i="1"/>
  <c r="BH88" i="1"/>
  <c r="AA88" i="1"/>
  <c r="AD88" i="1"/>
  <c r="AC88" i="1"/>
  <c r="Z88" i="1"/>
  <c r="BG88" i="1"/>
  <c r="BK88" i="1"/>
  <c r="BI88" i="1"/>
  <c r="Y88" i="1"/>
  <c r="AV84" i="1"/>
  <c r="AH86" i="1"/>
  <c r="AI86" i="1" s="1"/>
  <c r="AG87" i="1"/>
  <c r="AL87" i="1" s="1"/>
  <c r="AO87" i="1" s="1"/>
  <c r="AJ87" i="1"/>
  <c r="AM87" i="1" s="1"/>
  <c r="AT85" i="1"/>
  <c r="AU85" i="1"/>
  <c r="AR85" i="1"/>
  <c r="AS85" i="1"/>
  <c r="CC84" i="1"/>
  <c r="AP86" i="1"/>
  <c r="AQ86" i="1" s="1"/>
  <c r="CD85" i="1" l="1"/>
  <c r="CH85" i="1" s="1"/>
  <c r="CJ85" i="1" s="1"/>
  <c r="CK85" i="1" s="1"/>
  <c r="CL85" i="1" s="1"/>
  <c r="M85" i="1" s="1"/>
  <c r="BO87" i="1"/>
  <c r="BP87" i="1" s="1"/>
  <c r="BW87" i="1"/>
  <c r="BX87" i="1" s="1"/>
  <c r="CA87" i="1" s="1"/>
  <c r="BN88" i="1"/>
  <c r="BS88" i="1" s="1"/>
  <c r="BV88" i="1" s="1"/>
  <c r="BY86" i="1"/>
  <c r="CB86" i="1"/>
  <c r="CD86" i="1" s="1"/>
  <c r="CH86" i="1" s="1"/>
  <c r="CJ86" i="1" s="1"/>
  <c r="CA86" i="1"/>
  <c r="AF88" i="1"/>
  <c r="AK88" i="1" s="1"/>
  <c r="AN88" i="1" s="1"/>
  <c r="BL88" i="1"/>
  <c r="BQ88" i="1" s="1"/>
  <c r="BT88" i="1" s="1"/>
  <c r="BM88" i="1"/>
  <c r="BR88" i="1" s="1"/>
  <c r="BU88" i="1" s="1"/>
  <c r="AG88" i="1"/>
  <c r="AL88" i="1" s="1"/>
  <c r="AO88" i="1" s="1"/>
  <c r="AE88" i="1"/>
  <c r="AJ88" i="1" s="1"/>
  <c r="AM88" i="1" s="1"/>
  <c r="CG84" i="1"/>
  <c r="CI84" i="1" s="1"/>
  <c r="CK84" i="1" s="1"/>
  <c r="CL84" i="1" s="1"/>
  <c r="M84" i="1" s="1"/>
  <c r="CE84" i="1"/>
  <c r="CF84" i="1" s="1"/>
  <c r="AX84" i="1"/>
  <c r="AY84" i="1" s="1"/>
  <c r="AZ84" i="1"/>
  <c r="BB84" i="1" s="1"/>
  <c r="BD84" i="1" s="1"/>
  <c r="BE84" i="1" s="1"/>
  <c r="L84" i="1" s="1"/>
  <c r="AH87" i="1"/>
  <c r="BF89" i="1"/>
  <c r="AB89" i="1"/>
  <c r="BK89" i="1"/>
  <c r="AC89" i="1"/>
  <c r="Z89" i="1"/>
  <c r="BJ89" i="1"/>
  <c r="BG89" i="1"/>
  <c r="AA89" i="1"/>
  <c r="AD89" i="1"/>
  <c r="BI89" i="1"/>
  <c r="Y89" i="1"/>
  <c r="BH89" i="1"/>
  <c r="A91" i="1"/>
  <c r="B90" i="1"/>
  <c r="I90" i="1" s="1"/>
  <c r="AP87" i="1"/>
  <c r="AQ87" i="1" s="1"/>
  <c r="N89" i="1"/>
  <c r="K89" i="1" s="1"/>
  <c r="H89" i="1"/>
  <c r="AV85" i="1"/>
  <c r="AS86" i="1"/>
  <c r="AR86" i="1"/>
  <c r="AT86" i="1"/>
  <c r="AU86" i="1"/>
  <c r="AW85" i="1"/>
  <c r="BA85" i="1" s="1"/>
  <c r="BC85" i="1" s="1"/>
  <c r="BZ87" i="1" l="1"/>
  <c r="CB87" i="1"/>
  <c r="CE85" i="1"/>
  <c r="CF85" i="1" s="1"/>
  <c r="BY87" i="1"/>
  <c r="CC87" i="1" s="1"/>
  <c r="CC86" i="1"/>
  <c r="CE86" i="1" s="1"/>
  <c r="CF86" i="1" s="1"/>
  <c r="BW88" i="1"/>
  <c r="BX88" i="1" s="1"/>
  <c r="BY88" i="1" s="1"/>
  <c r="BM89" i="1"/>
  <c r="BR89" i="1" s="1"/>
  <c r="BU89" i="1" s="1"/>
  <c r="AF89" i="1"/>
  <c r="AK89" i="1" s="1"/>
  <c r="AN89" i="1" s="1"/>
  <c r="AH88" i="1"/>
  <c r="AI88" i="1" s="1"/>
  <c r="BL89" i="1"/>
  <c r="AP88" i="1"/>
  <c r="AQ88" i="1" s="1"/>
  <c r="AR88" i="1" s="1"/>
  <c r="BN89" i="1"/>
  <c r="BS89" i="1" s="1"/>
  <c r="BV89" i="1" s="1"/>
  <c r="BO88" i="1"/>
  <c r="BP88" i="1" s="1"/>
  <c r="A92" i="1"/>
  <c r="B91" i="1"/>
  <c r="I91" i="1" s="1"/>
  <c r="AU87" i="1"/>
  <c r="AR87" i="1"/>
  <c r="AS87" i="1"/>
  <c r="AT87" i="1"/>
  <c r="AW86" i="1"/>
  <c r="BA86" i="1" s="1"/>
  <c r="BC86" i="1" s="1"/>
  <c r="AE89" i="1"/>
  <c r="AI87" i="1"/>
  <c r="Y90" i="1"/>
  <c r="AB90" i="1"/>
  <c r="BH90" i="1"/>
  <c r="BF90" i="1"/>
  <c r="AA90" i="1"/>
  <c r="BI90" i="1"/>
  <c r="BJ90" i="1"/>
  <c r="AC90" i="1"/>
  <c r="BK90" i="1"/>
  <c r="BG90" i="1"/>
  <c r="Z90" i="1"/>
  <c r="AD90" i="1"/>
  <c r="AZ85" i="1"/>
  <c r="BB85" i="1" s="1"/>
  <c r="BD85" i="1" s="1"/>
  <c r="BE85" i="1" s="1"/>
  <c r="L85" i="1" s="1"/>
  <c r="J85" i="1" s="1"/>
  <c r="AX85" i="1"/>
  <c r="AY85" i="1" s="1"/>
  <c r="AV86" i="1"/>
  <c r="H90" i="1"/>
  <c r="N90" i="1"/>
  <c r="K90" i="1" s="1"/>
  <c r="AG89" i="1"/>
  <c r="AL89" i="1" s="1"/>
  <c r="AO89" i="1" s="1"/>
  <c r="J84" i="1"/>
  <c r="CD87" i="1" l="1"/>
  <c r="CH87" i="1" s="1"/>
  <c r="CJ87" i="1" s="1"/>
  <c r="BZ88" i="1"/>
  <c r="BM90" i="1"/>
  <c r="BR90" i="1" s="1"/>
  <c r="BU90" i="1" s="1"/>
  <c r="CG86" i="1"/>
  <c r="CI86" i="1" s="1"/>
  <c r="CK86" i="1" s="1"/>
  <c r="CL86" i="1" s="1"/>
  <c r="M86" i="1" s="1"/>
  <c r="CA88" i="1"/>
  <c r="CC88" i="1" s="1"/>
  <c r="CG88" i="1" s="1"/>
  <c r="CI88" i="1" s="1"/>
  <c r="CB88" i="1"/>
  <c r="CD88" i="1" s="1"/>
  <c r="CH88" i="1" s="1"/>
  <c r="CJ88" i="1" s="1"/>
  <c r="BO89" i="1"/>
  <c r="BP89" i="1" s="1"/>
  <c r="BN90" i="1"/>
  <c r="BS90" i="1" s="1"/>
  <c r="BV90" i="1" s="1"/>
  <c r="AE90" i="1"/>
  <c r="AJ90" i="1" s="1"/>
  <c r="AM90" i="1" s="1"/>
  <c r="BQ89" i="1"/>
  <c r="BT89" i="1" s="1"/>
  <c r="BW89" i="1" s="1"/>
  <c r="BX89" i="1" s="1"/>
  <c r="BY89" i="1" s="1"/>
  <c r="AV87" i="1"/>
  <c r="AT88" i="1"/>
  <c r="AV88" i="1" s="1"/>
  <c r="AZ88" i="1" s="1"/>
  <c r="BB88" i="1" s="1"/>
  <c r="AU88" i="1"/>
  <c r="AW87" i="1"/>
  <c r="BA87" i="1" s="1"/>
  <c r="BC87" i="1" s="1"/>
  <c r="AS88" i="1"/>
  <c r="AG90" i="1"/>
  <c r="AL90" i="1" s="1"/>
  <c r="AO90" i="1" s="1"/>
  <c r="AF90" i="1"/>
  <c r="AK90" i="1" s="1"/>
  <c r="AN90" i="1" s="1"/>
  <c r="BL90" i="1"/>
  <c r="BQ90" i="1" s="1"/>
  <c r="BT90" i="1" s="1"/>
  <c r="Y91" i="1"/>
  <c r="BI91" i="1"/>
  <c r="BK91" i="1"/>
  <c r="AC91" i="1"/>
  <c r="BH91" i="1"/>
  <c r="Z91" i="1"/>
  <c r="AD91" i="1"/>
  <c r="BG91" i="1"/>
  <c r="AB91" i="1"/>
  <c r="AE91" i="1" s="1"/>
  <c r="AA91" i="1"/>
  <c r="BJ91" i="1"/>
  <c r="BF91" i="1"/>
  <c r="CG87" i="1"/>
  <c r="CI87" i="1" s="1"/>
  <c r="H91" i="1"/>
  <c r="N91" i="1"/>
  <c r="K91" i="1" s="1"/>
  <c r="AZ86" i="1"/>
  <c r="BB86" i="1" s="1"/>
  <c r="BD86" i="1" s="1"/>
  <c r="BE86" i="1" s="1"/>
  <c r="L86" i="1" s="1"/>
  <c r="AX86" i="1"/>
  <c r="AY86" i="1" s="1"/>
  <c r="AH89" i="1"/>
  <c r="AJ89" i="1"/>
  <c r="AM89" i="1" s="1"/>
  <c r="AP89" i="1" s="1"/>
  <c r="AQ89" i="1" s="1"/>
  <c r="A93" i="1"/>
  <c r="B92" i="1"/>
  <c r="I92" i="1" s="1"/>
  <c r="CK87" i="1" l="1"/>
  <c r="CL87" i="1" s="1"/>
  <c r="M87" i="1" s="1"/>
  <c r="CE87" i="1"/>
  <c r="CF87" i="1" s="1"/>
  <c r="CA89" i="1"/>
  <c r="J86" i="1"/>
  <c r="BW90" i="1"/>
  <c r="BX90" i="1" s="1"/>
  <c r="CB90" i="1" s="1"/>
  <c r="CB89" i="1"/>
  <c r="BZ89" i="1"/>
  <c r="BO90" i="1"/>
  <c r="BP90" i="1" s="1"/>
  <c r="AX87" i="1"/>
  <c r="AY87" i="1" s="1"/>
  <c r="AZ87" i="1"/>
  <c r="BB87" i="1" s="1"/>
  <c r="BD87" i="1" s="1"/>
  <c r="BE87" i="1" s="1"/>
  <c r="L87" i="1" s="1"/>
  <c r="BL91" i="1"/>
  <c r="BQ91" i="1" s="1"/>
  <c r="BT91" i="1" s="1"/>
  <c r="AW88" i="1"/>
  <c r="BA88" i="1" s="1"/>
  <c r="BC88" i="1" s="1"/>
  <c r="BD88" i="1" s="1"/>
  <c r="BE88" i="1" s="1"/>
  <c r="L88" i="1" s="1"/>
  <c r="BM91" i="1"/>
  <c r="BR91" i="1" s="1"/>
  <c r="BU91" i="1" s="1"/>
  <c r="AG91" i="1"/>
  <c r="AL91" i="1" s="1"/>
  <c r="AO91" i="1" s="1"/>
  <c r="BN91" i="1"/>
  <c r="BS91" i="1" s="1"/>
  <c r="BV91" i="1" s="1"/>
  <c r="AH90" i="1"/>
  <c r="AI90" i="1" s="1"/>
  <c r="AP90" i="1"/>
  <c r="AQ90" i="1" s="1"/>
  <c r="AU90" i="1" s="1"/>
  <c r="AF91" i="1"/>
  <c r="AK91" i="1" s="1"/>
  <c r="AN91" i="1" s="1"/>
  <c r="CC89" i="1"/>
  <c r="CG89" i="1" s="1"/>
  <c r="CI89" i="1" s="1"/>
  <c r="N92" i="1"/>
  <c r="K92" i="1" s="1"/>
  <c r="H92" i="1"/>
  <c r="BI92" i="1"/>
  <c r="Y92" i="1"/>
  <c r="BF92" i="1"/>
  <c r="AC92" i="1"/>
  <c r="BJ92" i="1"/>
  <c r="AB92" i="1"/>
  <c r="Z92" i="1"/>
  <c r="AA92" i="1"/>
  <c r="BG92" i="1"/>
  <c r="BK92" i="1"/>
  <c r="BH92" i="1"/>
  <c r="AD92" i="1"/>
  <c r="CE88" i="1"/>
  <c r="CF88" i="1" s="1"/>
  <c r="AJ91" i="1"/>
  <c r="AM91" i="1" s="1"/>
  <c r="AT89" i="1"/>
  <c r="AR89" i="1"/>
  <c r="AS89" i="1"/>
  <c r="AU89" i="1"/>
  <c r="CK88" i="1"/>
  <c r="CL88" i="1" s="1"/>
  <c r="M88" i="1" s="1"/>
  <c r="A94" i="1"/>
  <c r="B93" i="1"/>
  <c r="I93" i="1" s="1"/>
  <c r="AI89" i="1"/>
  <c r="J87" i="1" l="1"/>
  <c r="BM92" i="1"/>
  <c r="BR92" i="1" s="1"/>
  <c r="BU92" i="1" s="1"/>
  <c r="CD89" i="1"/>
  <c r="CH89" i="1" s="1"/>
  <c r="CJ89" i="1" s="1"/>
  <c r="CK89" i="1" s="1"/>
  <c r="CL89" i="1" s="1"/>
  <c r="M89" i="1" s="1"/>
  <c r="AE92" i="1"/>
  <c r="AJ92" i="1" s="1"/>
  <c r="AM92" i="1" s="1"/>
  <c r="BZ90" i="1"/>
  <c r="CD90" i="1" s="1"/>
  <c r="CH90" i="1" s="1"/>
  <c r="CJ90" i="1" s="1"/>
  <c r="CA90" i="1"/>
  <c r="BY90" i="1"/>
  <c r="BO91" i="1"/>
  <c r="BP91" i="1" s="1"/>
  <c r="AR90" i="1"/>
  <c r="BW91" i="1"/>
  <c r="BX91" i="1" s="1"/>
  <c r="BZ91" i="1" s="1"/>
  <c r="AX88" i="1"/>
  <c r="AY88" i="1" s="1"/>
  <c r="J88" i="1"/>
  <c r="AG92" i="1"/>
  <c r="AL92" i="1" s="1"/>
  <c r="AO92" i="1" s="1"/>
  <c r="AW89" i="1"/>
  <c r="BA89" i="1" s="1"/>
  <c r="BC89" i="1" s="1"/>
  <c r="AH91" i="1"/>
  <c r="AI91" i="1" s="1"/>
  <c r="AP91" i="1"/>
  <c r="AQ91" i="1" s="1"/>
  <c r="AS91" i="1" s="1"/>
  <c r="BL92" i="1"/>
  <c r="BQ92" i="1" s="1"/>
  <c r="BT92" i="1" s="1"/>
  <c r="AS90" i="1"/>
  <c r="AW90" i="1" s="1"/>
  <c r="BA90" i="1" s="1"/>
  <c r="BC90" i="1" s="1"/>
  <c r="AV89" i="1"/>
  <c r="BN92" i="1"/>
  <c r="BS92" i="1" s="1"/>
  <c r="BV92" i="1" s="1"/>
  <c r="AT90" i="1"/>
  <c r="A95" i="1"/>
  <c r="B94" i="1"/>
  <c r="I94" i="1" s="1"/>
  <c r="AB93" i="1"/>
  <c r="BF93" i="1"/>
  <c r="AD93" i="1"/>
  <c r="Z93" i="1"/>
  <c r="BJ93" i="1"/>
  <c r="BK93" i="1"/>
  <c r="BG93" i="1"/>
  <c r="AA93" i="1"/>
  <c r="Y93" i="1"/>
  <c r="AC93" i="1"/>
  <c r="BI93" i="1"/>
  <c r="BH93" i="1"/>
  <c r="H93" i="1"/>
  <c r="N93" i="1"/>
  <c r="K93" i="1" s="1"/>
  <c r="AF92" i="1"/>
  <c r="AK92" i="1" s="1"/>
  <c r="AN92" i="1" s="1"/>
  <c r="CE89" i="1" l="1"/>
  <c r="CF89" i="1" s="1"/>
  <c r="AE93" i="1"/>
  <c r="AJ93" i="1" s="1"/>
  <c r="AM93" i="1" s="1"/>
  <c r="CC90" i="1"/>
  <c r="CG90" i="1" s="1"/>
  <c r="CI90" i="1" s="1"/>
  <c r="CK90" i="1" s="1"/>
  <c r="CL90" i="1" s="1"/>
  <c r="M90" i="1" s="1"/>
  <c r="AR91" i="1"/>
  <c r="CA91" i="1"/>
  <c r="BY91" i="1"/>
  <c r="AX89" i="1"/>
  <c r="AY89" i="1" s="1"/>
  <c r="AU91" i="1"/>
  <c r="AW91" i="1" s="1"/>
  <c r="BA91" i="1" s="1"/>
  <c r="BC91" i="1" s="1"/>
  <c r="CB91" i="1"/>
  <c r="CD91" i="1" s="1"/>
  <c r="CH91" i="1" s="1"/>
  <c r="CJ91" i="1" s="1"/>
  <c r="AV90" i="1"/>
  <c r="AX90" i="1" s="1"/>
  <c r="AY90" i="1" s="1"/>
  <c r="BL93" i="1"/>
  <c r="BQ93" i="1" s="1"/>
  <c r="BT93" i="1" s="1"/>
  <c r="AT91" i="1"/>
  <c r="AV91" i="1" s="1"/>
  <c r="AZ89" i="1"/>
  <c r="BB89" i="1" s="1"/>
  <c r="BD89" i="1" s="1"/>
  <c r="BE89" i="1" s="1"/>
  <c r="L89" i="1" s="1"/>
  <c r="J89" i="1" s="1"/>
  <c r="BM93" i="1"/>
  <c r="BR93" i="1" s="1"/>
  <c r="BU93" i="1" s="1"/>
  <c r="BO92" i="1"/>
  <c r="BP92" i="1" s="1"/>
  <c r="BW92" i="1"/>
  <c r="BX92" i="1" s="1"/>
  <c r="BZ92" i="1" s="1"/>
  <c r="BN93" i="1"/>
  <c r="BS93" i="1" s="1"/>
  <c r="BV93" i="1" s="1"/>
  <c r="AG93" i="1"/>
  <c r="AL93" i="1" s="1"/>
  <c r="AO93" i="1" s="1"/>
  <c r="N94" i="1"/>
  <c r="K94" i="1" s="1"/>
  <c r="H94" i="1"/>
  <c r="AB94" i="1"/>
  <c r="BI94" i="1"/>
  <c r="BG94" i="1"/>
  <c r="AA94" i="1"/>
  <c r="BJ94" i="1"/>
  <c r="BK94" i="1"/>
  <c r="AC94" i="1"/>
  <c r="BF94" i="1"/>
  <c r="AD94" i="1"/>
  <c r="BH94" i="1"/>
  <c r="Y94" i="1"/>
  <c r="Z94" i="1"/>
  <c r="AF93" i="1"/>
  <c r="AK93" i="1" s="1"/>
  <c r="AN93" i="1" s="1"/>
  <c r="AP92" i="1"/>
  <c r="AQ92" i="1" s="1"/>
  <c r="A96" i="1"/>
  <c r="B95" i="1"/>
  <c r="I95" i="1" s="1"/>
  <c r="AH92" i="1"/>
  <c r="CE90" i="1" l="1"/>
  <c r="CF90" i="1" s="1"/>
  <c r="CC91" i="1"/>
  <c r="CG91" i="1" s="1"/>
  <c r="CI91" i="1" s="1"/>
  <c r="CK91" i="1" s="1"/>
  <c r="CL91" i="1" s="1"/>
  <c r="M91" i="1" s="1"/>
  <c r="AZ90" i="1"/>
  <c r="BB90" i="1" s="1"/>
  <c r="BD90" i="1" s="1"/>
  <c r="BE90" i="1" s="1"/>
  <c r="L90" i="1" s="1"/>
  <c r="J90" i="1" s="1"/>
  <c r="CB92" i="1"/>
  <c r="CD92" i="1" s="1"/>
  <c r="CH92" i="1" s="1"/>
  <c r="CJ92" i="1" s="1"/>
  <c r="BO93" i="1"/>
  <c r="BP93" i="1" s="1"/>
  <c r="BM94" i="1"/>
  <c r="BR94" i="1" s="1"/>
  <c r="BU94" i="1" s="1"/>
  <c r="CA92" i="1"/>
  <c r="BN94" i="1"/>
  <c r="BS94" i="1" s="1"/>
  <c r="BV94" i="1" s="1"/>
  <c r="BW93" i="1"/>
  <c r="BX93" i="1" s="1"/>
  <c r="CA93" i="1" s="1"/>
  <c r="AH93" i="1"/>
  <c r="AI93" i="1" s="1"/>
  <c r="BY92" i="1"/>
  <c r="AE94" i="1"/>
  <c r="AJ94" i="1" s="1"/>
  <c r="AM94" i="1" s="1"/>
  <c r="AF94" i="1"/>
  <c r="AK94" i="1" s="1"/>
  <c r="AN94" i="1" s="1"/>
  <c r="BL94" i="1"/>
  <c r="N95" i="1"/>
  <c r="K95" i="1" s="1"/>
  <c r="H95" i="1"/>
  <c r="AZ91" i="1"/>
  <c r="BB91" i="1" s="1"/>
  <c r="BD91" i="1" s="1"/>
  <c r="BE91" i="1" s="1"/>
  <c r="L91" i="1" s="1"/>
  <c r="AX91" i="1"/>
  <c r="AY91" i="1" s="1"/>
  <c r="BJ95" i="1"/>
  <c r="BK95" i="1"/>
  <c r="BF95" i="1"/>
  <c r="BG95" i="1"/>
  <c r="AD95" i="1"/>
  <c r="AB95" i="1"/>
  <c r="AC95" i="1"/>
  <c r="AA95" i="1"/>
  <c r="Y95" i="1"/>
  <c r="Z95" i="1"/>
  <c r="BI95" i="1"/>
  <c r="BH95" i="1"/>
  <c r="A97" i="1"/>
  <c r="B96" i="1"/>
  <c r="I96" i="1" s="1"/>
  <c r="AI92" i="1"/>
  <c r="AP93" i="1"/>
  <c r="AQ93" i="1" s="1"/>
  <c r="AT92" i="1"/>
  <c r="AR92" i="1"/>
  <c r="AS92" i="1"/>
  <c r="AU92" i="1"/>
  <c r="AG94" i="1"/>
  <c r="AL94" i="1" s="1"/>
  <c r="AO94" i="1" s="1"/>
  <c r="CE91" i="1" l="1"/>
  <c r="CF91" i="1" s="1"/>
  <c r="BL95" i="1"/>
  <c r="BQ95" i="1" s="1"/>
  <c r="BT95" i="1" s="1"/>
  <c r="CB93" i="1"/>
  <c r="CC92" i="1"/>
  <c r="CG92" i="1" s="1"/>
  <c r="CI92" i="1" s="1"/>
  <c r="CK92" i="1" s="1"/>
  <c r="CL92" i="1" s="1"/>
  <c r="M92" i="1" s="1"/>
  <c r="BZ93" i="1"/>
  <c r="BY93" i="1"/>
  <c r="CC93" i="1" s="1"/>
  <c r="BO94" i="1"/>
  <c r="BP94" i="1" s="1"/>
  <c r="BN95" i="1"/>
  <c r="BS95" i="1" s="1"/>
  <c r="BV95" i="1" s="1"/>
  <c r="BQ94" i="1"/>
  <c r="BT94" i="1" s="1"/>
  <c r="BW94" i="1" s="1"/>
  <c r="BX94" i="1" s="1"/>
  <c r="CB94" i="1" s="1"/>
  <c r="AW92" i="1"/>
  <c r="BA92" i="1" s="1"/>
  <c r="BC92" i="1" s="1"/>
  <c r="AG95" i="1"/>
  <c r="AL95" i="1" s="1"/>
  <c r="AO95" i="1" s="1"/>
  <c r="BM95" i="1"/>
  <c r="BR95" i="1" s="1"/>
  <c r="BU95" i="1" s="1"/>
  <c r="AP94" i="1"/>
  <c r="AQ94" i="1" s="1"/>
  <c r="N96" i="1"/>
  <c r="K96" i="1" s="1"/>
  <c r="H96" i="1"/>
  <c r="A98" i="1"/>
  <c r="B97" i="1"/>
  <c r="I97" i="1" s="1"/>
  <c r="AT93" i="1"/>
  <c r="AU93" i="1"/>
  <c r="AR93" i="1"/>
  <c r="AS93" i="1"/>
  <c r="AV92" i="1"/>
  <c r="AF95" i="1"/>
  <c r="AK95" i="1" s="1"/>
  <c r="AN95" i="1" s="1"/>
  <c r="J91" i="1"/>
  <c r="AA96" i="1"/>
  <c r="BG96" i="1"/>
  <c r="AB96" i="1"/>
  <c r="Y96" i="1"/>
  <c r="AD96" i="1"/>
  <c r="BI96" i="1"/>
  <c r="BJ96" i="1"/>
  <c r="Z96" i="1"/>
  <c r="AC96" i="1"/>
  <c r="BF96" i="1"/>
  <c r="BK96" i="1"/>
  <c r="BH96" i="1"/>
  <c r="AE95" i="1"/>
  <c r="AH94" i="1"/>
  <c r="AI94" i="1" s="1"/>
  <c r="AG96" i="1" l="1"/>
  <c r="AL96" i="1" s="1"/>
  <c r="AO96" i="1" s="1"/>
  <c r="CE92" i="1"/>
  <c r="CF92" i="1" s="1"/>
  <c r="CD93" i="1"/>
  <c r="CH93" i="1" s="1"/>
  <c r="CJ93" i="1" s="1"/>
  <c r="BZ94" i="1"/>
  <c r="CD94" i="1" s="1"/>
  <c r="CH94" i="1" s="1"/>
  <c r="CJ94" i="1" s="1"/>
  <c r="BM96" i="1"/>
  <c r="BR96" i="1" s="1"/>
  <c r="BU96" i="1" s="1"/>
  <c r="BY94" i="1"/>
  <c r="CA94" i="1"/>
  <c r="AF96" i="1"/>
  <c r="AK96" i="1" s="1"/>
  <c r="AN96" i="1" s="1"/>
  <c r="BN96" i="1"/>
  <c r="BS96" i="1" s="1"/>
  <c r="BV96" i="1" s="1"/>
  <c r="AV93" i="1"/>
  <c r="AZ93" i="1" s="1"/>
  <c r="BB93" i="1" s="1"/>
  <c r="AE96" i="1"/>
  <c r="AJ96" i="1" s="1"/>
  <c r="AM96" i="1" s="1"/>
  <c r="BL96" i="1"/>
  <c r="BQ96" i="1" s="1"/>
  <c r="BT96" i="1" s="1"/>
  <c r="BW95" i="1"/>
  <c r="BX95" i="1" s="1"/>
  <c r="BY95" i="1" s="1"/>
  <c r="BO95" i="1"/>
  <c r="BP95" i="1" s="1"/>
  <c r="AX92" i="1"/>
  <c r="AY92" i="1" s="1"/>
  <c r="AZ92" i="1"/>
  <c r="BB92" i="1" s="1"/>
  <c r="BD92" i="1" s="1"/>
  <c r="BE92" i="1" s="1"/>
  <c r="L92" i="1" s="1"/>
  <c r="J92" i="1" s="1"/>
  <c r="H97" i="1"/>
  <c r="N97" i="1"/>
  <c r="K97" i="1" s="1"/>
  <c r="A99" i="1"/>
  <c r="B98" i="1"/>
  <c r="I98" i="1" s="1"/>
  <c r="Y97" i="1"/>
  <c r="BH97" i="1"/>
  <c r="BK97" i="1"/>
  <c r="AA97" i="1"/>
  <c r="BI97" i="1"/>
  <c r="Z97" i="1"/>
  <c r="AB97" i="1"/>
  <c r="BF97" i="1"/>
  <c r="BJ97" i="1"/>
  <c r="AD97" i="1"/>
  <c r="AC97" i="1"/>
  <c r="BG97" i="1"/>
  <c r="AT94" i="1"/>
  <c r="AS94" i="1"/>
  <c r="AU94" i="1"/>
  <c r="AR94" i="1"/>
  <c r="AJ95" i="1"/>
  <c r="AM95" i="1" s="1"/>
  <c r="AP95" i="1" s="1"/>
  <c r="AQ95" i="1" s="1"/>
  <c r="AH95" i="1"/>
  <c r="AI95" i="1" s="1"/>
  <c r="CG93" i="1"/>
  <c r="CI93" i="1" s="1"/>
  <c r="AW93" i="1"/>
  <c r="BA93" i="1" s="1"/>
  <c r="BC93" i="1" s="1"/>
  <c r="CK93" i="1" l="1"/>
  <c r="CL93" i="1" s="1"/>
  <c r="M93" i="1" s="1"/>
  <c r="CE93" i="1"/>
  <c r="CF93" i="1" s="1"/>
  <c r="CC94" i="1"/>
  <c r="CG94" i="1" s="1"/>
  <c r="CI94" i="1" s="1"/>
  <c r="CK94" i="1" s="1"/>
  <c r="CL94" i="1" s="1"/>
  <c r="M94" i="1" s="1"/>
  <c r="BZ95" i="1"/>
  <c r="AH96" i="1"/>
  <c r="AI96" i="1" s="1"/>
  <c r="AP96" i="1"/>
  <c r="AQ96" i="1" s="1"/>
  <c r="AR96" i="1" s="1"/>
  <c r="BO96" i="1"/>
  <c r="BP96" i="1" s="1"/>
  <c r="CA95" i="1"/>
  <c r="CC95" i="1" s="1"/>
  <c r="CG95" i="1" s="1"/>
  <c r="CI95" i="1" s="1"/>
  <c r="BW96" i="1"/>
  <c r="BX96" i="1" s="1"/>
  <c r="BY96" i="1" s="1"/>
  <c r="CB95" i="1"/>
  <c r="BM97" i="1"/>
  <c r="BR97" i="1" s="1"/>
  <c r="BU97" i="1" s="1"/>
  <c r="BL97" i="1"/>
  <c r="BQ97" i="1" s="1"/>
  <c r="BT97" i="1" s="1"/>
  <c r="BN97" i="1"/>
  <c r="BS97" i="1" s="1"/>
  <c r="BV97" i="1" s="1"/>
  <c r="AF97" i="1"/>
  <c r="AK97" i="1" s="1"/>
  <c r="AN97" i="1" s="1"/>
  <c r="AV94" i="1"/>
  <c r="AZ94" i="1" s="1"/>
  <c r="BB94" i="1" s="1"/>
  <c r="AS95" i="1"/>
  <c r="AT95" i="1"/>
  <c r="AU95" i="1"/>
  <c r="AR95" i="1"/>
  <c r="AE97" i="1"/>
  <c r="N98" i="1"/>
  <c r="K98" i="1" s="1"/>
  <c r="H98" i="1"/>
  <c r="BJ98" i="1"/>
  <c r="BH98" i="1"/>
  <c r="BI98" i="1"/>
  <c r="BF98" i="1"/>
  <c r="BK98" i="1"/>
  <c r="AD98" i="1"/>
  <c r="Z98" i="1"/>
  <c r="Y98" i="1"/>
  <c r="BG98" i="1"/>
  <c r="AA98" i="1"/>
  <c r="AB98" i="1"/>
  <c r="AC98" i="1"/>
  <c r="BD93" i="1"/>
  <c r="BE93" i="1" s="1"/>
  <c r="L93" i="1" s="1"/>
  <c r="AW94" i="1"/>
  <c r="BA94" i="1" s="1"/>
  <c r="BC94" i="1" s="1"/>
  <c r="AG97" i="1"/>
  <c r="AL97" i="1" s="1"/>
  <c r="AO97" i="1" s="1"/>
  <c r="AX93" i="1"/>
  <c r="AY93" i="1" s="1"/>
  <c r="A100" i="1"/>
  <c r="B99" i="1"/>
  <c r="I99" i="1" s="1"/>
  <c r="J93" i="1" l="1"/>
  <c r="AU96" i="1"/>
  <c r="BM98" i="1"/>
  <c r="BR98" i="1" s="1"/>
  <c r="BU98" i="1" s="1"/>
  <c r="CE94" i="1"/>
  <c r="CF94" i="1" s="1"/>
  <c r="CB96" i="1"/>
  <c r="CA96" i="1"/>
  <c r="CC96" i="1" s="1"/>
  <c r="CD95" i="1"/>
  <c r="CH95" i="1" s="1"/>
  <c r="CJ95" i="1" s="1"/>
  <c r="CK95" i="1" s="1"/>
  <c r="CL95" i="1" s="1"/>
  <c r="M95" i="1" s="1"/>
  <c r="BZ96" i="1"/>
  <c r="AS96" i="1"/>
  <c r="AT96" i="1"/>
  <c r="AV96" i="1" s="1"/>
  <c r="AZ96" i="1" s="1"/>
  <c r="BB96" i="1" s="1"/>
  <c r="BW97" i="1"/>
  <c r="BX97" i="1" s="1"/>
  <c r="CB97" i="1" s="1"/>
  <c r="BO97" i="1"/>
  <c r="BP97" i="1" s="1"/>
  <c r="BN98" i="1"/>
  <c r="BS98" i="1" s="1"/>
  <c r="BV98" i="1" s="1"/>
  <c r="BL98" i="1"/>
  <c r="AW95" i="1"/>
  <c r="BA95" i="1" s="1"/>
  <c r="BC95" i="1" s="1"/>
  <c r="BD94" i="1"/>
  <c r="BE94" i="1" s="1"/>
  <c r="L94" i="1" s="1"/>
  <c r="J94" i="1" s="1"/>
  <c r="AJ97" i="1"/>
  <c r="AM97" i="1" s="1"/>
  <c r="AP97" i="1" s="1"/>
  <c r="AQ97" i="1" s="1"/>
  <c r="AH97" i="1"/>
  <c r="AI97" i="1" s="1"/>
  <c r="AV95" i="1"/>
  <c r="A101" i="1"/>
  <c r="B100" i="1"/>
  <c r="I100" i="1" s="1"/>
  <c r="AG98" i="1"/>
  <c r="AL98" i="1" s="1"/>
  <c r="AO98" i="1" s="1"/>
  <c r="N99" i="1"/>
  <c r="K99" i="1" s="1"/>
  <c r="H99" i="1"/>
  <c r="AF98" i="1"/>
  <c r="AK98" i="1" s="1"/>
  <c r="AN98" i="1" s="1"/>
  <c r="AE98" i="1"/>
  <c r="Y99" i="1"/>
  <c r="BK99" i="1"/>
  <c r="AA99" i="1"/>
  <c r="AD99" i="1"/>
  <c r="BH99" i="1"/>
  <c r="Z99" i="1"/>
  <c r="AB99" i="1"/>
  <c r="BJ99" i="1"/>
  <c r="BI99" i="1"/>
  <c r="AC99" i="1"/>
  <c r="BG99" i="1"/>
  <c r="BF99" i="1"/>
  <c r="AX94" i="1"/>
  <c r="AY94" i="1" s="1"/>
  <c r="AW96" i="1" l="1"/>
  <c r="BA96" i="1" s="1"/>
  <c r="BC96" i="1" s="1"/>
  <c r="BD96" i="1" s="1"/>
  <c r="BE96" i="1" s="1"/>
  <c r="L96" i="1" s="1"/>
  <c r="CD96" i="1"/>
  <c r="CH96" i="1" s="1"/>
  <c r="CJ96" i="1" s="1"/>
  <c r="CE95" i="1"/>
  <c r="CF95" i="1" s="1"/>
  <c r="CA97" i="1"/>
  <c r="BZ97" i="1"/>
  <c r="CD97" i="1" s="1"/>
  <c r="CH97" i="1" s="1"/>
  <c r="CJ97" i="1" s="1"/>
  <c r="BY97" i="1"/>
  <c r="AF99" i="1"/>
  <c r="AK99" i="1" s="1"/>
  <c r="AN99" i="1" s="1"/>
  <c r="BO98" i="1"/>
  <c r="BP98" i="1" s="1"/>
  <c r="BQ98" i="1"/>
  <c r="BT98" i="1" s="1"/>
  <c r="BW98" i="1" s="1"/>
  <c r="BX98" i="1" s="1"/>
  <c r="CA98" i="1" s="1"/>
  <c r="BN99" i="1"/>
  <c r="BS99" i="1" s="1"/>
  <c r="BV99" i="1" s="1"/>
  <c r="CG96" i="1"/>
  <c r="CI96" i="1" s="1"/>
  <c r="BM99" i="1"/>
  <c r="BR99" i="1" s="1"/>
  <c r="BU99" i="1" s="1"/>
  <c r="BL99" i="1"/>
  <c r="BQ99" i="1" s="1"/>
  <c r="BT99" i="1" s="1"/>
  <c r="AG99" i="1"/>
  <c r="AL99" i="1" s="1"/>
  <c r="AO99" i="1" s="1"/>
  <c r="AU97" i="1"/>
  <c r="AR97" i="1"/>
  <c r="AS97" i="1"/>
  <c r="AT97" i="1"/>
  <c r="N100" i="1"/>
  <c r="K100" i="1" s="1"/>
  <c r="H100" i="1"/>
  <c r="AZ95" i="1"/>
  <c r="BB95" i="1" s="1"/>
  <c r="BD95" i="1" s="1"/>
  <c r="BE95" i="1" s="1"/>
  <c r="L95" i="1" s="1"/>
  <c r="J95" i="1" s="1"/>
  <c r="AX95" i="1"/>
  <c r="AY95" i="1" s="1"/>
  <c r="AJ98" i="1"/>
  <c r="AM98" i="1" s="1"/>
  <c r="AP98" i="1" s="1"/>
  <c r="AQ98" i="1" s="1"/>
  <c r="AH98" i="1"/>
  <c r="AI98" i="1" s="1"/>
  <c r="Y100" i="1"/>
  <c r="BG100" i="1"/>
  <c r="BF100" i="1"/>
  <c r="AA100" i="1"/>
  <c r="AD100" i="1"/>
  <c r="BH100" i="1"/>
  <c r="AC100" i="1"/>
  <c r="BJ100" i="1"/>
  <c r="AB100" i="1"/>
  <c r="Z100" i="1"/>
  <c r="BK100" i="1"/>
  <c r="BI100" i="1"/>
  <c r="A102" i="1"/>
  <c r="B101" i="1"/>
  <c r="I101" i="1" s="1"/>
  <c r="AE99" i="1"/>
  <c r="AX96" i="1" l="1"/>
  <c r="AY96" i="1" s="1"/>
  <c r="AE100" i="1"/>
  <c r="AJ100" i="1" s="1"/>
  <c r="AM100" i="1" s="1"/>
  <c r="CC97" i="1"/>
  <c r="CG97" i="1" s="1"/>
  <c r="CI97" i="1" s="1"/>
  <c r="CK97" i="1" s="1"/>
  <c r="CL97" i="1" s="1"/>
  <c r="M97" i="1" s="1"/>
  <c r="CK96" i="1"/>
  <c r="CL96" i="1" s="1"/>
  <c r="M96" i="1" s="1"/>
  <c r="J96" i="1" s="1"/>
  <c r="CE96" i="1"/>
  <c r="CF96" i="1" s="1"/>
  <c r="BZ98" i="1"/>
  <c r="CB98" i="1"/>
  <c r="BW99" i="1"/>
  <c r="BX99" i="1" s="1"/>
  <c r="BZ99" i="1" s="1"/>
  <c r="BY98" i="1"/>
  <c r="CC98" i="1" s="1"/>
  <c r="CG98" i="1" s="1"/>
  <c r="CI98" i="1" s="1"/>
  <c r="BN100" i="1"/>
  <c r="BS100" i="1" s="1"/>
  <c r="BV100" i="1" s="1"/>
  <c r="BM100" i="1"/>
  <c r="BR100" i="1" s="1"/>
  <c r="BU100" i="1" s="1"/>
  <c r="AW97" i="1"/>
  <c r="BA97" i="1" s="1"/>
  <c r="BC97" i="1" s="1"/>
  <c r="AG100" i="1"/>
  <c r="AL100" i="1" s="1"/>
  <c r="AO100" i="1" s="1"/>
  <c r="BO99" i="1"/>
  <c r="BP99" i="1" s="1"/>
  <c r="BL100" i="1"/>
  <c r="BQ100" i="1" s="1"/>
  <c r="BT100" i="1" s="1"/>
  <c r="AJ99" i="1"/>
  <c r="AM99" i="1" s="1"/>
  <c r="AP99" i="1" s="1"/>
  <c r="AQ99" i="1" s="1"/>
  <c r="AH99" i="1"/>
  <c r="AV97" i="1"/>
  <c r="N101" i="1"/>
  <c r="H101" i="1"/>
  <c r="A103" i="1"/>
  <c r="B102" i="1"/>
  <c r="I102" i="1" s="1"/>
  <c r="AF100" i="1"/>
  <c r="AK100" i="1" s="1"/>
  <c r="AN100" i="1" s="1"/>
  <c r="AT98" i="1"/>
  <c r="AS98" i="1"/>
  <c r="AR98" i="1"/>
  <c r="AU98" i="1"/>
  <c r="CE97" i="1" l="1"/>
  <c r="CF97" i="1" s="1"/>
  <c r="CD98" i="1"/>
  <c r="CH98" i="1" s="1"/>
  <c r="CJ98" i="1" s="1"/>
  <c r="CK98" i="1" s="1"/>
  <c r="CL98" i="1" s="1"/>
  <c r="M98" i="1" s="1"/>
  <c r="CB99" i="1"/>
  <c r="CD99" i="1" s="1"/>
  <c r="CH99" i="1" s="1"/>
  <c r="CJ99" i="1" s="1"/>
  <c r="CA99" i="1"/>
  <c r="BY99" i="1"/>
  <c r="BO100" i="1"/>
  <c r="BP100" i="1" s="1"/>
  <c r="BW100" i="1"/>
  <c r="BX100" i="1" s="1"/>
  <c r="CB100" i="1" s="1"/>
  <c r="AV98" i="1"/>
  <c r="AZ98" i="1" s="1"/>
  <c r="BB98" i="1" s="1"/>
  <c r="AW98" i="1"/>
  <c r="BA98" i="1" s="1"/>
  <c r="BC98" i="1" s="1"/>
  <c r="AH100" i="1"/>
  <c r="AP100" i="1"/>
  <c r="AQ100" i="1" s="1"/>
  <c r="A104" i="1"/>
  <c r="B103" i="1"/>
  <c r="I103" i="1" s="1"/>
  <c r="AZ97" i="1"/>
  <c r="BB97" i="1" s="1"/>
  <c r="BD97" i="1" s="1"/>
  <c r="BE97" i="1" s="1"/>
  <c r="L97" i="1" s="1"/>
  <c r="J97" i="1" s="1"/>
  <c r="AX97" i="1"/>
  <c r="AY97" i="1" s="1"/>
  <c r="AI99" i="1"/>
  <c r="N102" i="1"/>
  <c r="H102" i="1"/>
  <c r="AS99" i="1"/>
  <c r="AU99" i="1"/>
  <c r="AT99" i="1"/>
  <c r="AR99" i="1"/>
  <c r="CE98" i="1" l="1"/>
  <c r="CF98" i="1" s="1"/>
  <c r="CC99" i="1"/>
  <c r="CG99" i="1" s="1"/>
  <c r="CI99" i="1" s="1"/>
  <c r="CK99" i="1" s="1"/>
  <c r="CL99" i="1" s="1"/>
  <c r="M99" i="1" s="1"/>
  <c r="BY100" i="1"/>
  <c r="CA100" i="1"/>
  <c r="AX98" i="1"/>
  <c r="AY98" i="1" s="1"/>
  <c r="BZ100" i="1"/>
  <c r="CD100" i="1" s="1"/>
  <c r="CH100" i="1" s="1"/>
  <c r="CJ100" i="1" s="1"/>
  <c r="AW99" i="1"/>
  <c r="BA99" i="1" s="1"/>
  <c r="BC99" i="1" s="1"/>
  <c r="AV99" i="1"/>
  <c r="BD98" i="1"/>
  <c r="BE98" i="1" s="1"/>
  <c r="L98" i="1" s="1"/>
  <c r="J98" i="1" s="1"/>
  <c r="AI100" i="1"/>
  <c r="AU100" i="1"/>
  <c r="AR100" i="1"/>
  <c r="AS100" i="1"/>
  <c r="AT100" i="1"/>
  <c r="BK103" i="1"/>
  <c r="BI103" i="1"/>
  <c r="AC103" i="1"/>
  <c r="AD103" i="1"/>
  <c r="BJ103" i="1"/>
  <c r="Z103" i="1"/>
  <c r="BF103" i="1"/>
  <c r="Y103" i="1"/>
  <c r="BH103" i="1"/>
  <c r="AB103" i="1"/>
  <c r="AA103" i="1"/>
  <c r="BG103" i="1"/>
  <c r="A105" i="1"/>
  <c r="B104" i="1"/>
  <c r="I104" i="1" s="1"/>
  <c r="N103" i="1"/>
  <c r="K103" i="1" s="1"/>
  <c r="H103" i="1"/>
  <c r="CE99" i="1" l="1"/>
  <c r="CF99" i="1" s="1"/>
  <c r="BN103" i="1"/>
  <c r="BS103" i="1" s="1"/>
  <c r="BV103" i="1" s="1"/>
  <c r="CC100" i="1"/>
  <c r="CG100" i="1" s="1"/>
  <c r="CI100" i="1" s="1"/>
  <c r="CK100" i="1" s="1"/>
  <c r="CL100" i="1" s="1"/>
  <c r="M100" i="1" s="1"/>
  <c r="AX99" i="1"/>
  <c r="AY99" i="1" s="1"/>
  <c r="AZ99" i="1"/>
  <c r="BB99" i="1" s="1"/>
  <c r="BD99" i="1" s="1"/>
  <c r="BE99" i="1" s="1"/>
  <c r="L99" i="1" s="1"/>
  <c r="J99" i="1" s="1"/>
  <c r="BL103" i="1"/>
  <c r="BQ103" i="1" s="1"/>
  <c r="BT103" i="1" s="1"/>
  <c r="AG103" i="1"/>
  <c r="AL103" i="1" s="1"/>
  <c r="AO103" i="1" s="1"/>
  <c r="BM103" i="1"/>
  <c r="BR103" i="1" s="1"/>
  <c r="BU103" i="1" s="1"/>
  <c r="AW100" i="1"/>
  <c r="BA100" i="1" s="1"/>
  <c r="BC100" i="1" s="1"/>
  <c r="AE103" i="1"/>
  <c r="AJ103" i="1" s="1"/>
  <c r="AM103" i="1" s="1"/>
  <c r="BG104" i="1"/>
  <c r="BF104" i="1"/>
  <c r="AB104" i="1"/>
  <c r="AD104" i="1"/>
  <c r="Y104" i="1"/>
  <c r="BJ104" i="1"/>
  <c r="Z104" i="1"/>
  <c r="BH104" i="1"/>
  <c r="BI104" i="1"/>
  <c r="BK104" i="1"/>
  <c r="AC104" i="1"/>
  <c r="AA104" i="1"/>
  <c r="N104" i="1"/>
  <c r="K104" i="1" s="1"/>
  <c r="H104" i="1"/>
  <c r="A106" i="1"/>
  <c r="B105" i="1"/>
  <c r="I105" i="1" s="1"/>
  <c r="AF103" i="1"/>
  <c r="AK103" i="1" s="1"/>
  <c r="AN103" i="1" s="1"/>
  <c r="AV100" i="1"/>
  <c r="AF104" i="1" l="1"/>
  <c r="AK104" i="1" s="1"/>
  <c r="AN104" i="1" s="1"/>
  <c r="CE100" i="1"/>
  <c r="CF100" i="1" s="1"/>
  <c r="BW103" i="1"/>
  <c r="BX103" i="1" s="1"/>
  <c r="BZ103" i="1" s="1"/>
  <c r="BO103" i="1"/>
  <c r="BP103" i="1" s="1"/>
  <c r="BN104" i="1"/>
  <c r="BS104" i="1" s="1"/>
  <c r="BV104" i="1" s="1"/>
  <c r="BL104" i="1"/>
  <c r="BQ104" i="1" s="1"/>
  <c r="BT104" i="1" s="1"/>
  <c r="BM104" i="1"/>
  <c r="BR104" i="1" s="1"/>
  <c r="BU104" i="1" s="1"/>
  <c r="N105" i="1"/>
  <c r="H105" i="1"/>
  <c r="AG104" i="1"/>
  <c r="AL104" i="1" s="1"/>
  <c r="AO104" i="1" s="1"/>
  <c r="AH103" i="1"/>
  <c r="A107" i="1"/>
  <c r="B106" i="1"/>
  <c r="AX100" i="1"/>
  <c r="AY100" i="1" s="1"/>
  <c r="AZ100" i="1"/>
  <c r="BB100" i="1" s="1"/>
  <c r="BD100" i="1" s="1"/>
  <c r="BE100" i="1" s="1"/>
  <c r="L100" i="1" s="1"/>
  <c r="J100" i="1" s="1"/>
  <c r="AE104" i="1"/>
  <c r="AP103" i="1"/>
  <c r="AQ103" i="1" s="1"/>
  <c r="N106" i="1" l="1"/>
  <c r="I106" i="1"/>
  <c r="BY103" i="1"/>
  <c r="CA103" i="1"/>
  <c r="CB103" i="1"/>
  <c r="CD103" i="1" s="1"/>
  <c r="CH103" i="1" s="1"/>
  <c r="CJ103" i="1" s="1"/>
  <c r="AU103" i="1"/>
  <c r="AT103" i="1"/>
  <c r="AR103" i="1"/>
  <c r="AS103" i="1"/>
  <c r="BH101" i="1"/>
  <c r="BK101" i="1"/>
  <c r="Y101" i="1"/>
  <c r="BJ101" i="1"/>
  <c r="AD101" i="1"/>
  <c r="BG101" i="1"/>
  <c r="BI101" i="1"/>
  <c r="AB101" i="1"/>
  <c r="BF101" i="1"/>
  <c r="AA101" i="1"/>
  <c r="Z101" i="1"/>
  <c r="AC101" i="1"/>
  <c r="K101" i="1"/>
  <c r="BO104" i="1"/>
  <c r="BP104" i="1" s="1"/>
  <c r="AJ104" i="1"/>
  <c r="AM104" i="1" s="1"/>
  <c r="AP104" i="1" s="1"/>
  <c r="AQ104" i="1" s="1"/>
  <c r="AH104" i="1"/>
  <c r="AI104" i="1" s="1"/>
  <c r="AI103" i="1"/>
  <c r="A108" i="1"/>
  <c r="B107" i="1"/>
  <c r="BW104" i="1"/>
  <c r="BX104" i="1" s="1"/>
  <c r="N107" i="1" l="1"/>
  <c r="I107" i="1"/>
  <c r="CC103" i="1"/>
  <c r="CG103" i="1" s="1"/>
  <c r="CI103" i="1" s="1"/>
  <c r="CK103" i="1" s="1"/>
  <c r="CL103" i="1" s="1"/>
  <c r="M103" i="1" s="1"/>
  <c r="BL101" i="1"/>
  <c r="BN101" i="1"/>
  <c r="BS101" i="1" s="1"/>
  <c r="BV101" i="1" s="1"/>
  <c r="BM101" i="1"/>
  <c r="BR101" i="1" s="1"/>
  <c r="BU101" i="1" s="1"/>
  <c r="AW103" i="1"/>
  <c r="BA103" i="1" s="1"/>
  <c r="BC103" i="1" s="1"/>
  <c r="AT104" i="1"/>
  <c r="AS104" i="1"/>
  <c r="AR104" i="1"/>
  <c r="AU104" i="1"/>
  <c r="CA104" i="1"/>
  <c r="CB104" i="1"/>
  <c r="BZ104" i="1"/>
  <c r="BY104" i="1"/>
  <c r="BQ101" i="1"/>
  <c r="BT101" i="1" s="1"/>
  <c r="A109" i="1"/>
  <c r="B108" i="1"/>
  <c r="I108" i="1" s="1"/>
  <c r="AG101" i="1"/>
  <c r="AL101" i="1" s="1"/>
  <c r="AO101" i="1" s="1"/>
  <c r="AV103" i="1"/>
  <c r="AF101" i="1"/>
  <c r="AK101" i="1" s="1"/>
  <c r="AN101" i="1" s="1"/>
  <c r="AE101" i="1"/>
  <c r="CE103" i="1" l="1"/>
  <c r="CF103" i="1" s="1"/>
  <c r="AV104" i="1"/>
  <c r="AZ104" i="1" s="1"/>
  <c r="BB104" i="1" s="1"/>
  <c r="CC104" i="1"/>
  <c r="CG104" i="1" s="1"/>
  <c r="CI104" i="1" s="1"/>
  <c r="AW104" i="1"/>
  <c r="BA104" i="1" s="1"/>
  <c r="BC104" i="1" s="1"/>
  <c r="CD104" i="1"/>
  <c r="CH104" i="1" s="1"/>
  <c r="CJ104" i="1" s="1"/>
  <c r="BO101" i="1"/>
  <c r="BP101" i="1" s="1"/>
  <c r="BW101" i="1"/>
  <c r="BX101" i="1" s="1"/>
  <c r="BY101" i="1" s="1"/>
  <c r="A110" i="1"/>
  <c r="B109" i="1"/>
  <c r="I109" i="1" s="1"/>
  <c r="AZ103" i="1"/>
  <c r="BB103" i="1" s="1"/>
  <c r="BD103" i="1" s="1"/>
  <c r="BE103" i="1" s="1"/>
  <c r="L103" i="1" s="1"/>
  <c r="J103" i="1" s="1"/>
  <c r="AX103" i="1"/>
  <c r="AY103" i="1" s="1"/>
  <c r="AJ101" i="1"/>
  <c r="AM101" i="1" s="1"/>
  <c r="AP101" i="1" s="1"/>
  <c r="AQ101" i="1" s="1"/>
  <c r="AH101" i="1"/>
  <c r="AI101" i="1" s="1"/>
  <c r="N108" i="1"/>
  <c r="H108" i="1"/>
  <c r="CB101" i="1" l="1"/>
  <c r="BD104" i="1"/>
  <c r="BE104" i="1" s="1"/>
  <c r="L104" i="1" s="1"/>
  <c r="AX104" i="1"/>
  <c r="AY104" i="1" s="1"/>
  <c r="BZ101" i="1"/>
  <c r="CA101" i="1"/>
  <c r="CC101" i="1" s="1"/>
  <c r="CG101" i="1" s="1"/>
  <c r="CI101" i="1" s="1"/>
  <c r="CK104" i="1"/>
  <c r="CL104" i="1" s="1"/>
  <c r="M104" i="1" s="1"/>
  <c r="CE104" i="1"/>
  <c r="CF104" i="1" s="1"/>
  <c r="H107" i="1"/>
  <c r="BK109" i="1"/>
  <c r="Z109" i="1"/>
  <c r="BF109" i="1"/>
  <c r="BI109" i="1"/>
  <c r="BH109" i="1"/>
  <c r="AA109" i="1"/>
  <c r="BG109" i="1"/>
  <c r="AD109" i="1"/>
  <c r="Y109" i="1"/>
  <c r="BJ109" i="1"/>
  <c r="AB109" i="1"/>
  <c r="AC109" i="1"/>
  <c r="AR101" i="1"/>
  <c r="AS101" i="1"/>
  <c r="AT101" i="1"/>
  <c r="AU101" i="1"/>
  <c r="N109" i="1"/>
  <c r="K109" i="1" s="1"/>
  <c r="H109" i="1"/>
  <c r="A111" i="1"/>
  <c r="B110" i="1"/>
  <c r="I110" i="1" s="1"/>
  <c r="J104" i="1" l="1"/>
  <c r="BH105" i="1" s="1"/>
  <c r="CD101" i="1"/>
  <c r="CH101" i="1" s="1"/>
  <c r="CJ101" i="1" s="1"/>
  <c r="CK101" i="1" s="1"/>
  <c r="CL101" i="1" s="1"/>
  <c r="M101" i="1" s="1"/>
  <c r="BN109" i="1"/>
  <c r="BS109" i="1" s="1"/>
  <c r="BV109" i="1" s="1"/>
  <c r="BM109" i="1"/>
  <c r="BR109" i="1" s="1"/>
  <c r="BU109" i="1" s="1"/>
  <c r="AF109" i="1"/>
  <c r="AK109" i="1" s="1"/>
  <c r="AN109" i="1" s="1"/>
  <c r="AG109" i="1"/>
  <c r="AL109" i="1" s="1"/>
  <c r="AO109" i="1" s="1"/>
  <c r="BL109" i="1"/>
  <c r="BQ109" i="1" s="1"/>
  <c r="BT109" i="1" s="1"/>
  <c r="AA105" i="1"/>
  <c r="AC105" i="1"/>
  <c r="AW101" i="1"/>
  <c r="BA101" i="1" s="1"/>
  <c r="BC101" i="1" s="1"/>
  <c r="AE109" i="1"/>
  <c r="N110" i="1"/>
  <c r="A112" i="1"/>
  <c r="B111" i="1"/>
  <c r="AV101" i="1"/>
  <c r="N111" i="1" l="1"/>
  <c r="I111" i="1"/>
  <c r="K105" i="1"/>
  <c r="BF105" i="1"/>
  <c r="Y105" i="1"/>
  <c r="Z105" i="1"/>
  <c r="AF105" i="1" s="1"/>
  <c r="AK105" i="1" s="1"/>
  <c r="AN105" i="1" s="1"/>
  <c r="BJ105" i="1"/>
  <c r="AD105" i="1"/>
  <c r="AG105" i="1" s="1"/>
  <c r="AL105" i="1" s="1"/>
  <c r="AO105" i="1" s="1"/>
  <c r="AB105" i="1"/>
  <c r="BI105" i="1"/>
  <c r="BK105" i="1"/>
  <c r="BN105" i="1" s="1"/>
  <c r="BS105" i="1" s="1"/>
  <c r="BV105" i="1" s="1"/>
  <c r="BG105" i="1"/>
  <c r="CE101" i="1"/>
  <c r="CF101" i="1" s="1"/>
  <c r="BW109" i="1"/>
  <c r="BX109" i="1" s="1"/>
  <c r="CB109" i="1" s="1"/>
  <c r="BO109" i="1"/>
  <c r="BP109" i="1" s="1"/>
  <c r="K111" i="1"/>
  <c r="AJ109" i="1"/>
  <c r="AM109" i="1" s="1"/>
  <c r="AP109" i="1" s="1"/>
  <c r="AQ109" i="1" s="1"/>
  <c r="AH109" i="1"/>
  <c r="A113" i="1"/>
  <c r="B112" i="1"/>
  <c r="AZ101" i="1"/>
  <c r="BB101" i="1" s="1"/>
  <c r="BD101" i="1" s="1"/>
  <c r="BE101" i="1" s="1"/>
  <c r="L101" i="1" s="1"/>
  <c r="J101" i="1" s="1"/>
  <c r="AX101" i="1"/>
  <c r="AY101" i="1" s="1"/>
  <c r="BI111" i="1"/>
  <c r="BG111" i="1"/>
  <c r="AA111" i="1"/>
  <c r="BK111" i="1"/>
  <c r="BJ111" i="1"/>
  <c r="Y111" i="1"/>
  <c r="AC111" i="1"/>
  <c r="BF111" i="1"/>
  <c r="AD111" i="1"/>
  <c r="Z111" i="1"/>
  <c r="BH111" i="1"/>
  <c r="AB111" i="1"/>
  <c r="BM105" i="1" l="1"/>
  <c r="BR105" i="1" s="1"/>
  <c r="BU105" i="1" s="1"/>
  <c r="AE105" i="1"/>
  <c r="AH105" i="1" s="1"/>
  <c r="BY109" i="1"/>
  <c r="BL105" i="1"/>
  <c r="BQ105" i="1" s="1"/>
  <c r="BT105" i="1" s="1"/>
  <c r="CA109" i="1"/>
  <c r="BZ109" i="1"/>
  <c r="CD109" i="1" s="1"/>
  <c r="CH109" i="1" s="1"/>
  <c r="CJ109" i="1" s="1"/>
  <c r="AF111" i="1"/>
  <c r="AK111" i="1" s="1"/>
  <c r="AN111" i="1" s="1"/>
  <c r="BN111" i="1"/>
  <c r="BS111" i="1" s="1"/>
  <c r="BV111" i="1" s="1"/>
  <c r="BM111" i="1"/>
  <c r="BR111" i="1" s="1"/>
  <c r="BU111" i="1" s="1"/>
  <c r="AI109" i="1"/>
  <c r="AU109" i="1"/>
  <c r="AR109" i="1"/>
  <c r="AT109" i="1"/>
  <c r="AS109" i="1"/>
  <c r="N112" i="1"/>
  <c r="BG102" i="1"/>
  <c r="AB102" i="1"/>
  <c r="BF102" i="1"/>
  <c r="BI102" i="1"/>
  <c r="BK102" i="1"/>
  <c r="AD102" i="1"/>
  <c r="Y102" i="1"/>
  <c r="BJ102" i="1"/>
  <c r="Z102" i="1"/>
  <c r="AC102" i="1"/>
  <c r="BH102" i="1"/>
  <c r="AA102" i="1"/>
  <c r="K102" i="1"/>
  <c r="AG111" i="1"/>
  <c r="AL111" i="1" s="1"/>
  <c r="AO111" i="1" s="1"/>
  <c r="AJ105" i="1"/>
  <c r="AM105" i="1" s="1"/>
  <c r="AP105" i="1" s="1"/>
  <c r="AQ105" i="1" s="1"/>
  <c r="AE111" i="1"/>
  <c r="BL111" i="1"/>
  <c r="A114" i="1"/>
  <c r="B113" i="1"/>
  <c r="N113" i="1" s="1"/>
  <c r="BW105" i="1" l="1"/>
  <c r="BX105" i="1" s="1"/>
  <c r="BZ105" i="1" s="1"/>
  <c r="BO105" i="1"/>
  <c r="BP105" i="1" s="1"/>
  <c r="CC109" i="1"/>
  <c r="CG109" i="1" s="1"/>
  <c r="CI109" i="1" s="1"/>
  <c r="CK109" i="1" s="1"/>
  <c r="CL109" i="1" s="1"/>
  <c r="M109" i="1" s="1"/>
  <c r="BM102" i="1"/>
  <c r="BR102" i="1" s="1"/>
  <c r="BU102" i="1" s="1"/>
  <c r="BL102" i="1"/>
  <c r="BQ102" i="1" s="1"/>
  <c r="BT102" i="1" s="1"/>
  <c r="AG102" i="1"/>
  <c r="AL102" i="1" s="1"/>
  <c r="AO102" i="1" s="1"/>
  <c r="AW109" i="1"/>
  <c r="BA109" i="1" s="1"/>
  <c r="BC109" i="1" s="1"/>
  <c r="BN102" i="1"/>
  <c r="BS102" i="1" s="1"/>
  <c r="BV102" i="1" s="1"/>
  <c r="AF102" i="1"/>
  <c r="AK102" i="1" s="1"/>
  <c r="AN102" i="1" s="1"/>
  <c r="AE102" i="1"/>
  <c r="AJ102" i="1" s="1"/>
  <c r="AM102" i="1" s="1"/>
  <c r="AV109" i="1"/>
  <c r="AS105" i="1"/>
  <c r="AR105" i="1"/>
  <c r="AT105" i="1"/>
  <c r="AU105" i="1"/>
  <c r="A115" i="1"/>
  <c r="B114" i="1"/>
  <c r="AI105" i="1"/>
  <c r="BQ111" i="1"/>
  <c r="BT111" i="1" s="1"/>
  <c r="BW111" i="1" s="1"/>
  <c r="BX111" i="1" s="1"/>
  <c r="BO111" i="1"/>
  <c r="BP111" i="1" s="1"/>
  <c r="AJ111" i="1"/>
  <c r="AM111" i="1" s="1"/>
  <c r="AP111" i="1" s="1"/>
  <c r="AQ111" i="1" s="1"/>
  <c r="AH111" i="1"/>
  <c r="CB105" i="1" l="1"/>
  <c r="CD105" i="1" s="1"/>
  <c r="CH105" i="1" s="1"/>
  <c r="CJ105" i="1" s="1"/>
  <c r="CA105" i="1"/>
  <c r="BY105" i="1"/>
  <c r="CE109" i="1"/>
  <c r="CF109" i="1" s="1"/>
  <c r="AV105" i="1"/>
  <c r="AZ105" i="1" s="1"/>
  <c r="BB105" i="1" s="1"/>
  <c r="BW102" i="1"/>
  <c r="BX102" i="1" s="1"/>
  <c r="BY102" i="1" s="1"/>
  <c r="AH102" i="1"/>
  <c r="AI102" i="1" s="1"/>
  <c r="BO102" i="1"/>
  <c r="BP102" i="1" s="1"/>
  <c r="AX109" i="1"/>
  <c r="AY109" i="1" s="1"/>
  <c r="AP102" i="1"/>
  <c r="AQ102" i="1" s="1"/>
  <c r="AT102" i="1" s="1"/>
  <c r="AZ109" i="1"/>
  <c r="BB109" i="1" s="1"/>
  <c r="BD109" i="1" s="1"/>
  <c r="BE109" i="1" s="1"/>
  <c r="L109" i="1" s="1"/>
  <c r="J109" i="1" s="1"/>
  <c r="BK110" i="1" s="1"/>
  <c r="AW105" i="1"/>
  <c r="BA105" i="1" s="1"/>
  <c r="BC105" i="1" s="1"/>
  <c r="AI111" i="1"/>
  <c r="BZ111" i="1"/>
  <c r="CA111" i="1"/>
  <c r="BY111" i="1"/>
  <c r="CB111" i="1"/>
  <c r="AT111" i="1"/>
  <c r="AS111" i="1"/>
  <c r="AR111" i="1"/>
  <c r="AU111" i="1"/>
  <c r="N114" i="1"/>
  <c r="A116" i="1"/>
  <c r="B115" i="1"/>
  <c r="N115" i="1" s="1"/>
  <c r="CC105" i="1" l="1"/>
  <c r="CG105" i="1" s="1"/>
  <c r="CI105" i="1" s="1"/>
  <c r="CK105" i="1" s="1"/>
  <c r="CL105" i="1" s="1"/>
  <c r="M105" i="1" s="1"/>
  <c r="CB102" i="1"/>
  <c r="AR102" i="1"/>
  <c r="AV102" i="1" s="1"/>
  <c r="AS102" i="1"/>
  <c r="BZ102" i="1"/>
  <c r="CA102" i="1"/>
  <c r="CC102" i="1" s="1"/>
  <c r="CG102" i="1" s="1"/>
  <c r="CI102" i="1" s="1"/>
  <c r="AU102" i="1"/>
  <c r="AX105" i="1"/>
  <c r="AY105" i="1" s="1"/>
  <c r="AC110" i="1"/>
  <c r="BI110" i="1"/>
  <c r="Y110" i="1"/>
  <c r="CD111" i="1"/>
  <c r="CH111" i="1" s="1"/>
  <c r="CJ111" i="1" s="1"/>
  <c r="AB110" i="1"/>
  <c r="BH110" i="1"/>
  <c r="BN110" i="1" s="1"/>
  <c r="BS110" i="1" s="1"/>
  <c r="BV110" i="1" s="1"/>
  <c r="BF110" i="1"/>
  <c r="BG110" i="1"/>
  <c r="AA110" i="1"/>
  <c r="BJ110" i="1"/>
  <c r="K110" i="1"/>
  <c r="AD110" i="1"/>
  <c r="Z110" i="1"/>
  <c r="CC111" i="1"/>
  <c r="CG111" i="1" s="1"/>
  <c r="CI111" i="1" s="1"/>
  <c r="BD105" i="1"/>
  <c r="BE105" i="1" s="1"/>
  <c r="L105" i="1" s="1"/>
  <c r="A117" i="1"/>
  <c r="B116" i="1"/>
  <c r="N116" i="1" s="1"/>
  <c r="AW111" i="1"/>
  <c r="BA111" i="1" s="1"/>
  <c r="BC111" i="1" s="1"/>
  <c r="AV111" i="1"/>
  <c r="CE105" i="1" l="1"/>
  <c r="CF105" i="1" s="1"/>
  <c r="J105" i="1"/>
  <c r="Z106" i="1" s="1"/>
  <c r="CD102" i="1"/>
  <c r="CH102" i="1" s="1"/>
  <c r="CJ102" i="1" s="1"/>
  <c r="CK102" i="1" s="1"/>
  <c r="CL102" i="1" s="1"/>
  <c r="M102" i="1" s="1"/>
  <c r="AW102" i="1"/>
  <c r="BA102" i="1" s="1"/>
  <c r="BC102" i="1" s="1"/>
  <c r="AE110" i="1"/>
  <c r="AJ110" i="1" s="1"/>
  <c r="AM110" i="1" s="1"/>
  <c r="BL110" i="1"/>
  <c r="BQ110" i="1" s="1"/>
  <c r="BT110" i="1" s="1"/>
  <c r="AG110" i="1"/>
  <c r="AL110" i="1" s="1"/>
  <c r="AO110" i="1" s="1"/>
  <c r="AF110" i="1"/>
  <c r="AK110" i="1" s="1"/>
  <c r="AN110" i="1" s="1"/>
  <c r="CK111" i="1"/>
  <c r="CL111" i="1" s="1"/>
  <c r="M111" i="1" s="1"/>
  <c r="BM110" i="1"/>
  <c r="BR110" i="1" s="1"/>
  <c r="BU110" i="1" s="1"/>
  <c r="AC106" i="1"/>
  <c r="BG106" i="1"/>
  <c r="CE111" i="1"/>
  <c r="CF111" i="1" s="1"/>
  <c r="BJ106" i="1"/>
  <c r="AB106" i="1"/>
  <c r="BF106" i="1"/>
  <c r="AA106" i="1"/>
  <c r="Y106" i="1"/>
  <c r="BH106" i="1"/>
  <c r="BI106" i="1"/>
  <c r="K106" i="1"/>
  <c r="AD106" i="1"/>
  <c r="BK106" i="1"/>
  <c r="AX111" i="1"/>
  <c r="AY111" i="1" s="1"/>
  <c r="AZ111" i="1"/>
  <c r="BB111" i="1" s="1"/>
  <c r="BD111" i="1" s="1"/>
  <c r="BE111" i="1" s="1"/>
  <c r="L111" i="1" s="1"/>
  <c r="A118" i="1"/>
  <c r="B117" i="1"/>
  <c r="N117" i="1" s="1"/>
  <c r="AZ102" i="1"/>
  <c r="BB102" i="1" s="1"/>
  <c r="BD102" i="1" s="1"/>
  <c r="BE102" i="1" s="1"/>
  <c r="L102" i="1" s="1"/>
  <c r="AF106" i="1" l="1"/>
  <c r="AK106" i="1" s="1"/>
  <c r="AN106" i="1" s="1"/>
  <c r="J102" i="1"/>
  <c r="CE102" i="1"/>
  <c r="CF102" i="1" s="1"/>
  <c r="AX102" i="1"/>
  <c r="AY102" i="1" s="1"/>
  <c r="BW110" i="1"/>
  <c r="BX110" i="1" s="1"/>
  <c r="BY110" i="1" s="1"/>
  <c r="AG106" i="1"/>
  <c r="AL106" i="1" s="1"/>
  <c r="AO106" i="1" s="1"/>
  <c r="AP110" i="1"/>
  <c r="AQ110" i="1" s="1"/>
  <c r="AU110" i="1" s="1"/>
  <c r="J111" i="1"/>
  <c r="Z112" i="1" s="1"/>
  <c r="AH110" i="1"/>
  <c r="AI110" i="1" s="1"/>
  <c r="BM106" i="1"/>
  <c r="BR106" i="1" s="1"/>
  <c r="BU106" i="1" s="1"/>
  <c r="BO110" i="1"/>
  <c r="BP110" i="1" s="1"/>
  <c r="BN106" i="1"/>
  <c r="BS106" i="1" s="1"/>
  <c r="BV106" i="1" s="1"/>
  <c r="AE106" i="1"/>
  <c r="AJ106" i="1" s="1"/>
  <c r="AM106" i="1" s="1"/>
  <c r="BL106" i="1"/>
  <c r="A119" i="1"/>
  <c r="B118" i="1"/>
  <c r="N118" i="1" s="1"/>
  <c r="H110" i="1"/>
  <c r="CA110" i="1" l="1"/>
  <c r="CC110" i="1" s="1"/>
  <c r="CG110" i="1" s="1"/>
  <c r="CI110" i="1" s="1"/>
  <c r="AT110" i="1"/>
  <c r="CB110" i="1"/>
  <c r="BZ110" i="1"/>
  <c r="AB112" i="1"/>
  <c r="BK112" i="1"/>
  <c r="AD112" i="1"/>
  <c r="AR110" i="1"/>
  <c r="BJ112" i="1"/>
  <c r="AC112" i="1"/>
  <c r="AF112" i="1" s="1"/>
  <c r="AK112" i="1" s="1"/>
  <c r="AN112" i="1" s="1"/>
  <c r="BG112" i="1"/>
  <c r="BH112" i="1"/>
  <c r="K112" i="1"/>
  <c r="BF112" i="1"/>
  <c r="AA112" i="1"/>
  <c r="AS110" i="1"/>
  <c r="AW110" i="1" s="1"/>
  <c r="BA110" i="1" s="1"/>
  <c r="BC110" i="1" s="1"/>
  <c r="AP106" i="1"/>
  <c r="AQ106" i="1" s="1"/>
  <c r="AT106" i="1" s="1"/>
  <c r="BI112" i="1"/>
  <c r="Y112" i="1"/>
  <c r="AH106" i="1"/>
  <c r="AI106" i="1" s="1"/>
  <c r="BQ106" i="1"/>
  <c r="BT106" i="1" s="1"/>
  <c r="BW106" i="1" s="1"/>
  <c r="BX106" i="1" s="1"/>
  <c r="BO106" i="1"/>
  <c r="BP106" i="1" s="1"/>
  <c r="A120" i="1"/>
  <c r="B119" i="1"/>
  <c r="N119" i="1" s="1"/>
  <c r="CD110" i="1" l="1"/>
  <c r="CH110" i="1" s="1"/>
  <c r="CJ110" i="1" s="1"/>
  <c r="CK110" i="1" s="1"/>
  <c r="CL110" i="1" s="1"/>
  <c r="M110" i="1" s="1"/>
  <c r="AV110" i="1"/>
  <c r="AZ110" i="1" s="1"/>
  <c r="BB110" i="1" s="1"/>
  <c r="BD110" i="1" s="1"/>
  <c r="BE110" i="1" s="1"/>
  <c r="L110" i="1" s="1"/>
  <c r="AU106" i="1"/>
  <c r="AE112" i="1"/>
  <c r="AJ112" i="1" s="1"/>
  <c r="AM112" i="1" s="1"/>
  <c r="BL112" i="1"/>
  <c r="BQ112" i="1" s="1"/>
  <c r="BT112" i="1" s="1"/>
  <c r="BN112" i="1"/>
  <c r="BS112" i="1" s="1"/>
  <c r="BV112" i="1" s="1"/>
  <c r="AG112" i="1"/>
  <c r="AL112" i="1" s="1"/>
  <c r="AO112" i="1" s="1"/>
  <c r="BM112" i="1"/>
  <c r="BR112" i="1" s="1"/>
  <c r="BU112" i="1" s="1"/>
  <c r="AS106" i="1"/>
  <c r="AR106" i="1"/>
  <c r="AV106" i="1" s="1"/>
  <c r="AZ106" i="1" s="1"/>
  <c r="BB106" i="1" s="1"/>
  <c r="BZ106" i="1"/>
  <c r="BY106" i="1"/>
  <c r="CB106" i="1"/>
  <c r="CA106" i="1"/>
  <c r="A121" i="1"/>
  <c r="B120" i="1"/>
  <c r="N120" i="1" s="1"/>
  <c r="AX110" i="1" l="1"/>
  <c r="AY110" i="1" s="1"/>
  <c r="CE110" i="1"/>
  <c r="CF110" i="1" s="1"/>
  <c r="AP112" i="1"/>
  <c r="AQ112" i="1" s="1"/>
  <c r="AS112" i="1" s="1"/>
  <c r="AW106" i="1"/>
  <c r="AX106" i="1" s="1"/>
  <c r="AY106" i="1" s="1"/>
  <c r="AH112" i="1"/>
  <c r="AI112" i="1" s="1"/>
  <c r="BW112" i="1"/>
  <c r="BX112" i="1" s="1"/>
  <c r="CB112" i="1" s="1"/>
  <c r="BO112" i="1"/>
  <c r="BP112" i="1" s="1"/>
  <c r="CC106" i="1"/>
  <c r="CG106" i="1" s="1"/>
  <c r="CI106" i="1" s="1"/>
  <c r="CD106" i="1"/>
  <c r="CH106" i="1" s="1"/>
  <c r="CJ106" i="1" s="1"/>
  <c r="J110" i="1"/>
  <c r="A122" i="1"/>
  <c r="B121" i="1"/>
  <c r="N121" i="1" s="1"/>
  <c r="AU112" i="1" l="1"/>
  <c r="AW112" i="1" s="1"/>
  <c r="BA112" i="1" s="1"/>
  <c r="BC112" i="1" s="1"/>
  <c r="BA106" i="1"/>
  <c r="BC106" i="1" s="1"/>
  <c r="BD106" i="1" s="1"/>
  <c r="BE106" i="1" s="1"/>
  <c r="L106" i="1" s="1"/>
  <c r="AT112" i="1"/>
  <c r="AR112" i="1"/>
  <c r="BY112" i="1"/>
  <c r="BZ112" i="1"/>
  <c r="CD112" i="1" s="1"/>
  <c r="CH112" i="1" s="1"/>
  <c r="CJ112" i="1" s="1"/>
  <c r="CA112" i="1"/>
  <c r="CE106" i="1"/>
  <c r="CF106" i="1" s="1"/>
  <c r="CK106" i="1"/>
  <c r="CL106" i="1" s="1"/>
  <c r="M106" i="1" s="1"/>
  <c r="A123" i="1"/>
  <c r="B122" i="1"/>
  <c r="N122" i="1" s="1"/>
  <c r="J106" i="1" l="1"/>
  <c r="AV112" i="1"/>
  <c r="AZ112" i="1" s="1"/>
  <c r="BB112" i="1" s="1"/>
  <c r="BD112" i="1" s="1"/>
  <c r="BE112" i="1" s="1"/>
  <c r="L112" i="1" s="1"/>
  <c r="CC112" i="1"/>
  <c r="CG112" i="1" s="1"/>
  <c r="CI112" i="1" s="1"/>
  <c r="CK112" i="1" s="1"/>
  <c r="CL112" i="1" s="1"/>
  <c r="M112" i="1" s="1"/>
  <c r="AB107" i="1"/>
  <c r="BH107" i="1"/>
  <c r="BK107" i="1"/>
  <c r="AA107" i="1"/>
  <c r="BI107" i="1"/>
  <c r="AC107" i="1"/>
  <c r="AD107" i="1"/>
  <c r="BG107" i="1"/>
  <c r="BJ107" i="1"/>
  <c r="Y107" i="1"/>
  <c r="BF107" i="1"/>
  <c r="K107" i="1"/>
  <c r="Z107" i="1"/>
  <c r="A124" i="1"/>
  <c r="B123" i="1"/>
  <c r="N123" i="1" s="1"/>
  <c r="AX112" i="1" l="1"/>
  <c r="AY112" i="1" s="1"/>
  <c r="CE112" i="1"/>
  <c r="CF112" i="1" s="1"/>
  <c r="BM107" i="1"/>
  <c r="BR107" i="1" s="1"/>
  <c r="BU107" i="1" s="1"/>
  <c r="AE107" i="1"/>
  <c r="AJ107" i="1" s="1"/>
  <c r="AM107" i="1" s="1"/>
  <c r="J112" i="1"/>
  <c r="I112" i="1" s="1"/>
  <c r="AG107" i="1"/>
  <c r="AL107" i="1" s="1"/>
  <c r="AO107" i="1" s="1"/>
  <c r="BN107" i="1"/>
  <c r="BS107" i="1" s="1"/>
  <c r="BV107" i="1" s="1"/>
  <c r="AF107" i="1"/>
  <c r="AK107" i="1" s="1"/>
  <c r="AN107" i="1" s="1"/>
  <c r="BL107" i="1"/>
  <c r="A125" i="1"/>
  <c r="B124" i="1"/>
  <c r="N124" i="1" s="1"/>
  <c r="BG113" i="1" l="1"/>
  <c r="H111" i="1"/>
  <c r="AD113" i="1"/>
  <c r="AA113" i="1"/>
  <c r="AB113" i="1"/>
  <c r="Z113" i="1"/>
  <c r="K113" i="1"/>
  <c r="AC113" i="1"/>
  <c r="BF113" i="1"/>
  <c r="BH113" i="1"/>
  <c r="Y113" i="1"/>
  <c r="BI113" i="1"/>
  <c r="BJ113" i="1"/>
  <c r="BM113" i="1" s="1"/>
  <c r="BR113" i="1" s="1"/>
  <c r="BU113" i="1" s="1"/>
  <c r="BK113" i="1"/>
  <c r="BO107" i="1"/>
  <c r="BP107" i="1" s="1"/>
  <c r="AH107" i="1"/>
  <c r="AI107" i="1" s="1"/>
  <c r="AP107" i="1"/>
  <c r="AQ107" i="1" s="1"/>
  <c r="AT107" i="1" s="1"/>
  <c r="BQ107" i="1"/>
  <c r="BT107" i="1" s="1"/>
  <c r="BW107" i="1" s="1"/>
  <c r="BX107" i="1" s="1"/>
  <c r="CA107" i="1" s="1"/>
  <c r="A126" i="1"/>
  <c r="B125" i="1"/>
  <c r="N125" i="1" s="1"/>
  <c r="AS107" i="1" l="1"/>
  <c r="AE113" i="1"/>
  <c r="AJ113" i="1" s="1"/>
  <c r="AM113" i="1" s="1"/>
  <c r="AG113" i="1"/>
  <c r="AL113" i="1" s="1"/>
  <c r="AO113" i="1" s="1"/>
  <c r="AR107" i="1"/>
  <c r="AV107" i="1" s="1"/>
  <c r="AF113" i="1"/>
  <c r="AK113" i="1" s="1"/>
  <c r="AN113" i="1" s="1"/>
  <c r="BN113" i="1"/>
  <c r="BS113" i="1" s="1"/>
  <c r="BV113" i="1" s="1"/>
  <c r="BL113" i="1"/>
  <c r="BQ113" i="1" s="1"/>
  <c r="BT113" i="1" s="1"/>
  <c r="AU107" i="1"/>
  <c r="CB107" i="1"/>
  <c r="BZ107" i="1"/>
  <c r="BY107" i="1"/>
  <c r="CC107" i="1" s="1"/>
  <c r="CG107" i="1" s="1"/>
  <c r="CI107" i="1" s="1"/>
  <c r="A127" i="1"/>
  <c r="B126" i="1"/>
  <c r="N126" i="1" s="1"/>
  <c r="AW107" i="1" l="1"/>
  <c r="BA107" i="1" s="1"/>
  <c r="BC107" i="1" s="1"/>
  <c r="BW113" i="1"/>
  <c r="BX113" i="1" s="1"/>
  <c r="BZ113" i="1" s="1"/>
  <c r="AP113" i="1"/>
  <c r="AQ113" i="1" s="1"/>
  <c r="AS113" i="1" s="1"/>
  <c r="AH113" i="1"/>
  <c r="AI113" i="1" s="1"/>
  <c r="BO113" i="1"/>
  <c r="BP113" i="1" s="1"/>
  <c r="CD107" i="1"/>
  <c r="CH107" i="1" s="1"/>
  <c r="CJ107" i="1" s="1"/>
  <c r="CK107" i="1" s="1"/>
  <c r="CL107" i="1" s="1"/>
  <c r="M107" i="1" s="1"/>
  <c r="AZ107" i="1"/>
  <c r="BB107" i="1" s="1"/>
  <c r="A128" i="1"/>
  <c r="B127" i="1"/>
  <c r="N127" i="1" s="1"/>
  <c r="BD107" i="1" l="1"/>
  <c r="BE107" i="1" s="1"/>
  <c r="L107" i="1" s="1"/>
  <c r="J107" i="1" s="1"/>
  <c r="BH108" i="1" s="1"/>
  <c r="CA113" i="1"/>
  <c r="CB113" i="1"/>
  <c r="CD113" i="1" s="1"/>
  <c r="CH113" i="1" s="1"/>
  <c r="CJ113" i="1" s="1"/>
  <c r="AX107" i="1"/>
  <c r="AY107" i="1" s="1"/>
  <c r="BY113" i="1"/>
  <c r="AT113" i="1"/>
  <c r="AU113" i="1"/>
  <c r="AW113" i="1" s="1"/>
  <c r="BA113" i="1" s="1"/>
  <c r="BC113" i="1" s="1"/>
  <c r="AR113" i="1"/>
  <c r="CE107" i="1"/>
  <c r="CF107" i="1" s="1"/>
  <c r="A129" i="1"/>
  <c r="B128" i="1"/>
  <c r="N128" i="1" s="1"/>
  <c r="H106" i="1"/>
  <c r="CC113" i="1" l="1"/>
  <c r="CG113" i="1" s="1"/>
  <c r="CI113" i="1" s="1"/>
  <c r="CK113" i="1" s="1"/>
  <c r="CL113" i="1" s="1"/>
  <c r="M113" i="1" s="1"/>
  <c r="AV113" i="1"/>
  <c r="AZ113" i="1" s="1"/>
  <c r="BB113" i="1" s="1"/>
  <c r="BD113" i="1" s="1"/>
  <c r="BE113" i="1" s="1"/>
  <c r="L113" i="1" s="1"/>
  <c r="BI108" i="1"/>
  <c r="BK108" i="1"/>
  <c r="BN108" i="1" s="1"/>
  <c r="BS108" i="1" s="1"/>
  <c r="BV108" i="1" s="1"/>
  <c r="Z108" i="1"/>
  <c r="BF108" i="1"/>
  <c r="AB108" i="1"/>
  <c r="AD108" i="1"/>
  <c r="AC108" i="1"/>
  <c r="AA108" i="1"/>
  <c r="K108" i="1"/>
  <c r="Y108" i="1"/>
  <c r="BJ108" i="1"/>
  <c r="BG108" i="1"/>
  <c r="A130" i="1"/>
  <c r="B129" i="1"/>
  <c r="N129" i="1" s="1"/>
  <c r="CE113" i="1" l="1"/>
  <c r="CF113" i="1" s="1"/>
  <c r="J113" i="1"/>
  <c r="I113" i="1" s="1"/>
  <c r="AF108" i="1"/>
  <c r="AK108" i="1" s="1"/>
  <c r="AN108" i="1" s="1"/>
  <c r="AX113" i="1"/>
  <c r="AY113" i="1" s="1"/>
  <c r="BL108" i="1"/>
  <c r="BQ108" i="1" s="1"/>
  <c r="BT108" i="1" s="1"/>
  <c r="AE108" i="1"/>
  <c r="AJ108" i="1" s="1"/>
  <c r="AM108" i="1" s="1"/>
  <c r="AG108" i="1"/>
  <c r="AL108" i="1" s="1"/>
  <c r="AO108" i="1" s="1"/>
  <c r="BM108" i="1"/>
  <c r="BR108" i="1" s="1"/>
  <c r="BU108" i="1" s="1"/>
  <c r="A131" i="1"/>
  <c r="B130" i="1"/>
  <c r="N130" i="1" s="1"/>
  <c r="BH114" i="1" l="1"/>
  <c r="K114" i="1"/>
  <c r="Y114" i="1"/>
  <c r="BK114" i="1"/>
  <c r="BI114" i="1"/>
  <c r="AD114" i="1"/>
  <c r="BG114" i="1"/>
  <c r="AA114" i="1"/>
  <c r="AC114" i="1"/>
  <c r="BJ114" i="1"/>
  <c r="AB114" i="1"/>
  <c r="BF114" i="1"/>
  <c r="Z114" i="1"/>
  <c r="H112" i="1"/>
  <c r="BW108" i="1"/>
  <c r="BX108" i="1" s="1"/>
  <c r="BY108" i="1" s="1"/>
  <c r="AH108" i="1"/>
  <c r="AI108" i="1" s="1"/>
  <c r="AP108" i="1"/>
  <c r="AQ108" i="1" s="1"/>
  <c r="AR108" i="1" s="1"/>
  <c r="BO108" i="1"/>
  <c r="BP108" i="1" s="1"/>
  <c r="A132" i="1"/>
  <c r="B131" i="1"/>
  <c r="N131" i="1" s="1"/>
  <c r="AE114" i="1" l="1"/>
  <c r="BN114" i="1"/>
  <c r="BS114" i="1" s="1"/>
  <c r="BV114" i="1" s="1"/>
  <c r="BL114" i="1"/>
  <c r="BQ114" i="1" s="1"/>
  <c r="BT114" i="1" s="1"/>
  <c r="AG114" i="1"/>
  <c r="AL114" i="1" s="1"/>
  <c r="AO114" i="1" s="1"/>
  <c r="AF114" i="1"/>
  <c r="AK114" i="1" s="1"/>
  <c r="AN114" i="1" s="1"/>
  <c r="BM114" i="1"/>
  <c r="BR114" i="1" s="1"/>
  <c r="BU114" i="1" s="1"/>
  <c r="BZ108" i="1"/>
  <c r="CB108" i="1"/>
  <c r="CA108" i="1"/>
  <c r="CC108" i="1" s="1"/>
  <c r="CG108" i="1" s="1"/>
  <c r="CI108" i="1" s="1"/>
  <c r="AS108" i="1"/>
  <c r="AT108" i="1"/>
  <c r="AV108" i="1" s="1"/>
  <c r="AZ108" i="1" s="1"/>
  <c r="BB108" i="1" s="1"/>
  <c r="AU108" i="1"/>
  <c r="AJ114" i="1"/>
  <c r="AM114" i="1" s="1"/>
  <c r="A133" i="1"/>
  <c r="B132" i="1"/>
  <c r="N132" i="1" s="1"/>
  <c r="AH114" i="1" l="1"/>
  <c r="AI114" i="1" s="1"/>
  <c r="BW114" i="1"/>
  <c r="BX114" i="1" s="1"/>
  <c r="BZ114" i="1" s="1"/>
  <c r="AP114" i="1"/>
  <c r="AQ114" i="1" s="1"/>
  <c r="AU114" i="1" s="1"/>
  <c r="CD108" i="1"/>
  <c r="CH108" i="1" s="1"/>
  <c r="CJ108" i="1" s="1"/>
  <c r="CK108" i="1" s="1"/>
  <c r="CL108" i="1" s="1"/>
  <c r="M108" i="1" s="1"/>
  <c r="BO114" i="1"/>
  <c r="BP114" i="1" s="1"/>
  <c r="AW108" i="1"/>
  <c r="BA108" i="1" s="1"/>
  <c r="BC108" i="1" s="1"/>
  <c r="BD108" i="1" s="1"/>
  <c r="BE108" i="1" s="1"/>
  <c r="L108" i="1" s="1"/>
  <c r="A134" i="1"/>
  <c r="B133" i="1"/>
  <c r="N133" i="1" s="1"/>
  <c r="BY114" i="1" l="1"/>
  <c r="CE108" i="1"/>
  <c r="CF108" i="1" s="1"/>
  <c r="CB114" i="1"/>
  <c r="CD114" i="1" s="1"/>
  <c r="CH114" i="1" s="1"/>
  <c r="CJ114" i="1" s="1"/>
  <c r="CA114" i="1"/>
  <c r="AS114" i="1"/>
  <c r="AW114" i="1" s="1"/>
  <c r="BA114" i="1" s="1"/>
  <c r="BC114" i="1" s="1"/>
  <c r="AT114" i="1"/>
  <c r="AR114" i="1"/>
  <c r="AX108" i="1"/>
  <c r="AY108" i="1" s="1"/>
  <c r="J108" i="1"/>
  <c r="A135" i="1"/>
  <c r="B134" i="1"/>
  <c r="N134" i="1" s="1"/>
  <c r="CC114" i="1" l="1"/>
  <c r="CG114" i="1" s="1"/>
  <c r="CI114" i="1" s="1"/>
  <c r="CK114" i="1" s="1"/>
  <c r="CL114" i="1" s="1"/>
  <c r="M114" i="1" s="1"/>
  <c r="AV114" i="1"/>
  <c r="AX114" i="1" s="1"/>
  <c r="AY114" i="1" s="1"/>
  <c r="A136" i="1"/>
  <c r="B135" i="1"/>
  <c r="N135" i="1" s="1"/>
  <c r="CE114" i="1" l="1"/>
  <c r="CF114" i="1" s="1"/>
  <c r="AZ114" i="1"/>
  <c r="BB114" i="1" s="1"/>
  <c r="BD114" i="1" s="1"/>
  <c r="BE114" i="1" s="1"/>
  <c r="L114" i="1" s="1"/>
  <c r="J114" i="1" s="1"/>
  <c r="I114" i="1" s="1"/>
  <c r="AB115" i="1" s="1"/>
  <c r="A137" i="1"/>
  <c r="B136" i="1"/>
  <c r="N136" i="1" s="1"/>
  <c r="K115" i="1" l="1"/>
  <c r="BK115" i="1"/>
  <c r="BI115" i="1"/>
  <c r="AD115" i="1"/>
  <c r="AA115" i="1"/>
  <c r="BH115" i="1"/>
  <c r="BN115" i="1" s="1"/>
  <c r="BS115" i="1" s="1"/>
  <c r="BV115" i="1" s="1"/>
  <c r="Z115" i="1"/>
  <c r="BJ115" i="1"/>
  <c r="BF115" i="1"/>
  <c r="AC115" i="1"/>
  <c r="H113" i="1"/>
  <c r="Y115" i="1"/>
  <c r="AE115" i="1" s="1"/>
  <c r="BG115" i="1"/>
  <c r="A138" i="1"/>
  <c r="B137" i="1"/>
  <c r="N137" i="1" s="1"/>
  <c r="AG115" i="1" l="1"/>
  <c r="AL115" i="1" s="1"/>
  <c r="AO115" i="1" s="1"/>
  <c r="BM115" i="1"/>
  <c r="BR115" i="1" s="1"/>
  <c r="BU115" i="1" s="1"/>
  <c r="BL115" i="1"/>
  <c r="BQ115" i="1" s="1"/>
  <c r="BT115" i="1" s="1"/>
  <c r="AF115" i="1"/>
  <c r="AK115" i="1" s="1"/>
  <c r="AN115" i="1" s="1"/>
  <c r="AJ115" i="1"/>
  <c r="AM115" i="1" s="1"/>
  <c r="A139" i="1"/>
  <c r="B138" i="1"/>
  <c r="N138" i="1" s="1"/>
  <c r="BW115" i="1" l="1"/>
  <c r="BX115" i="1" s="1"/>
  <c r="CB115" i="1" s="1"/>
  <c r="BO115" i="1"/>
  <c r="BP115" i="1" s="1"/>
  <c r="AP115" i="1"/>
  <c r="AQ115" i="1" s="1"/>
  <c r="AT115" i="1" s="1"/>
  <c r="AH115" i="1"/>
  <c r="AI115" i="1" s="1"/>
  <c r="CA115" i="1"/>
  <c r="A140" i="1"/>
  <c r="B139" i="1"/>
  <c r="N139" i="1" s="1"/>
  <c r="BY115" i="1" l="1"/>
  <c r="CC115" i="1" s="1"/>
  <c r="BZ115" i="1"/>
  <c r="CD115" i="1" s="1"/>
  <c r="CH115" i="1" s="1"/>
  <c r="CJ115" i="1" s="1"/>
  <c r="AU115" i="1"/>
  <c r="AS115" i="1"/>
  <c r="AR115" i="1"/>
  <c r="AV115" i="1" s="1"/>
  <c r="AZ115" i="1" s="1"/>
  <c r="BB115" i="1" s="1"/>
  <c r="A141" i="1"/>
  <c r="B140" i="1"/>
  <c r="N140" i="1" s="1"/>
  <c r="CE115" i="1" l="1"/>
  <c r="CF115" i="1" s="1"/>
  <c r="AW115" i="1"/>
  <c r="BA115" i="1" s="1"/>
  <c r="BC115" i="1" s="1"/>
  <c r="BD115" i="1" s="1"/>
  <c r="BE115" i="1" s="1"/>
  <c r="L115" i="1" s="1"/>
  <c r="CG115" i="1"/>
  <c r="CI115" i="1" s="1"/>
  <c r="CK115" i="1" s="1"/>
  <c r="CL115" i="1" s="1"/>
  <c r="M115" i="1" s="1"/>
  <c r="A142" i="1"/>
  <c r="B141" i="1"/>
  <c r="N141" i="1" s="1"/>
  <c r="AX115" i="1" l="1"/>
  <c r="AY115" i="1" s="1"/>
  <c r="J115" i="1"/>
  <c r="I115" i="1" s="1"/>
  <c r="A143" i="1"/>
  <c r="B142" i="1"/>
  <c r="N142" i="1" s="1"/>
  <c r="BJ116" i="1" l="1"/>
  <c r="A144" i="1"/>
  <c r="B143" i="1"/>
  <c r="N143" i="1" s="1"/>
  <c r="K116" i="1" l="1"/>
  <c r="Z116" i="1"/>
  <c r="AC116" i="1"/>
  <c r="AB116" i="1"/>
  <c r="AD116" i="1"/>
  <c r="BI116" i="1"/>
  <c r="BF116" i="1"/>
  <c r="BK116" i="1"/>
  <c r="H114" i="1"/>
  <c r="Y116" i="1"/>
  <c r="AA116" i="1"/>
  <c r="BH116" i="1"/>
  <c r="BG116" i="1"/>
  <c r="BM116" i="1" s="1"/>
  <c r="BR116" i="1" s="1"/>
  <c r="BU116" i="1" s="1"/>
  <c r="A145" i="1"/>
  <c r="B144" i="1"/>
  <c r="N144" i="1" s="1"/>
  <c r="BL116" i="1" l="1"/>
  <c r="AF116" i="1"/>
  <c r="AK116" i="1" s="1"/>
  <c r="AN116" i="1" s="1"/>
  <c r="BN116" i="1"/>
  <c r="BS116" i="1" s="1"/>
  <c r="BV116" i="1" s="1"/>
  <c r="AE116" i="1"/>
  <c r="AJ116" i="1" s="1"/>
  <c r="AM116" i="1" s="1"/>
  <c r="BQ116" i="1"/>
  <c r="BT116" i="1" s="1"/>
  <c r="AG116" i="1"/>
  <c r="AL116" i="1" s="1"/>
  <c r="AO116" i="1" s="1"/>
  <c r="A146" i="1"/>
  <c r="B145" i="1"/>
  <c r="N145" i="1" s="1"/>
  <c r="BO116" i="1" l="1"/>
  <c r="BP116" i="1" s="1"/>
  <c r="BW116" i="1"/>
  <c r="BX116" i="1" s="1"/>
  <c r="BZ116" i="1" s="1"/>
  <c r="AP116" i="1"/>
  <c r="AQ116" i="1" s="1"/>
  <c r="AU116" i="1" s="1"/>
  <c r="AH116" i="1"/>
  <c r="AI116" i="1" s="1"/>
  <c r="A147" i="1"/>
  <c r="B146" i="1"/>
  <c r="N146" i="1" s="1"/>
  <c r="BY116" i="1" l="1"/>
  <c r="AS116" i="1"/>
  <c r="AW116" i="1" s="1"/>
  <c r="AR116" i="1"/>
  <c r="CA116" i="1"/>
  <c r="AT116" i="1"/>
  <c r="CB116" i="1"/>
  <c r="CD116" i="1" s="1"/>
  <c r="CH116" i="1" s="1"/>
  <c r="CJ116" i="1" s="1"/>
  <c r="A148" i="1"/>
  <c r="B147" i="1"/>
  <c r="N147" i="1" s="1"/>
  <c r="CC116" i="1" l="1"/>
  <c r="CG116" i="1" s="1"/>
  <c r="CI116" i="1" s="1"/>
  <c r="CK116" i="1" s="1"/>
  <c r="CL116" i="1" s="1"/>
  <c r="M116" i="1" s="1"/>
  <c r="AV116" i="1"/>
  <c r="AZ116" i="1" s="1"/>
  <c r="BB116" i="1" s="1"/>
  <c r="BA116" i="1"/>
  <c r="BC116" i="1" s="1"/>
  <c r="A149" i="1"/>
  <c r="B148" i="1"/>
  <c r="N148" i="1" s="1"/>
  <c r="AX116" i="1" l="1"/>
  <c r="AY116" i="1" s="1"/>
  <c r="BD116" i="1"/>
  <c r="BE116" i="1" s="1"/>
  <c r="L116" i="1" s="1"/>
  <c r="J116" i="1" s="1"/>
  <c r="I116" i="1" s="1"/>
  <c r="AD117" i="1" s="1"/>
  <c r="CE116" i="1"/>
  <c r="CF116" i="1" s="1"/>
  <c r="A150" i="1"/>
  <c r="B149" i="1"/>
  <c r="N149" i="1" s="1"/>
  <c r="H115" i="1" l="1"/>
  <c r="Z117" i="1"/>
  <c r="AA117" i="1"/>
  <c r="AG117" i="1" s="1"/>
  <c r="AL117" i="1" s="1"/>
  <c r="AO117" i="1" s="1"/>
  <c r="BI117" i="1"/>
  <c r="BH117" i="1"/>
  <c r="BG117" i="1"/>
  <c r="Y117" i="1"/>
  <c r="AB117" i="1"/>
  <c r="BJ117" i="1"/>
  <c r="K117" i="1"/>
  <c r="AC117" i="1"/>
  <c r="BK117" i="1"/>
  <c r="BF117" i="1"/>
  <c r="A151" i="1"/>
  <c r="B150" i="1"/>
  <c r="N150" i="1" s="1"/>
  <c r="AE117" i="1" l="1"/>
  <c r="BN117" i="1"/>
  <c r="BS117" i="1" s="1"/>
  <c r="BV117" i="1" s="1"/>
  <c r="BL117" i="1"/>
  <c r="BQ117" i="1" s="1"/>
  <c r="BT117" i="1" s="1"/>
  <c r="BM117" i="1"/>
  <c r="BR117" i="1" s="1"/>
  <c r="BU117" i="1" s="1"/>
  <c r="BW117" i="1" s="1"/>
  <c r="BX117" i="1" s="1"/>
  <c r="CA117" i="1" s="1"/>
  <c r="AF117" i="1"/>
  <c r="AK117" i="1" s="1"/>
  <c r="AN117" i="1" s="1"/>
  <c r="AJ117" i="1"/>
  <c r="AM117" i="1" s="1"/>
  <c r="A152" i="1"/>
  <c r="B151" i="1"/>
  <c r="N151" i="1" s="1"/>
  <c r="AP117" i="1" l="1"/>
  <c r="AQ117" i="1" s="1"/>
  <c r="AH117" i="1"/>
  <c r="AI117" i="1" s="1"/>
  <c r="BO117" i="1"/>
  <c r="BP117" i="1" s="1"/>
  <c r="BY117" i="1"/>
  <c r="CC117" i="1" s="1"/>
  <c r="CB117" i="1"/>
  <c r="BZ117" i="1"/>
  <c r="AS117" i="1"/>
  <c r="AR117" i="1"/>
  <c r="AT117" i="1"/>
  <c r="AU117" i="1"/>
  <c r="A153" i="1"/>
  <c r="B152" i="1"/>
  <c r="N152" i="1" s="1"/>
  <c r="CD117" i="1" l="1"/>
  <c r="CH117" i="1" s="1"/>
  <c r="CJ117" i="1" s="1"/>
  <c r="CG117" i="1"/>
  <c r="CI117" i="1" s="1"/>
  <c r="AV117" i="1"/>
  <c r="AZ117" i="1" s="1"/>
  <c r="BB117" i="1" s="1"/>
  <c r="CE117" i="1"/>
  <c r="CF117" i="1" s="1"/>
  <c r="AW117" i="1"/>
  <c r="BA117" i="1" s="1"/>
  <c r="BC117" i="1" s="1"/>
  <c r="A154" i="1"/>
  <c r="B153" i="1"/>
  <c r="N153" i="1" s="1"/>
  <c r="CK117" i="1" l="1"/>
  <c r="CL117" i="1" s="1"/>
  <c r="M117" i="1" s="1"/>
  <c r="BD117" i="1"/>
  <c r="BE117" i="1" s="1"/>
  <c r="L117" i="1" s="1"/>
  <c r="J117" i="1" s="1"/>
  <c r="I117" i="1" s="1"/>
  <c r="AX117" i="1"/>
  <c r="AY117" i="1" s="1"/>
  <c r="A155" i="1"/>
  <c r="B154" i="1"/>
  <c r="N154" i="1" s="1"/>
  <c r="Y118" i="1" l="1"/>
  <c r="AA118" i="1"/>
  <c r="BG118" i="1"/>
  <c r="BH118" i="1"/>
  <c r="BK118" i="1"/>
  <c r="AD118" i="1"/>
  <c r="Z118" i="1"/>
  <c r="BF118" i="1"/>
  <c r="AB118" i="1"/>
  <c r="AE118" i="1" s="1"/>
  <c r="AJ118" i="1" s="1"/>
  <c r="AM118" i="1" s="1"/>
  <c r="H116" i="1"/>
  <c r="K118" i="1"/>
  <c r="BI118" i="1"/>
  <c r="BJ118" i="1"/>
  <c r="AC118" i="1"/>
  <c r="A156" i="1"/>
  <c r="B155" i="1"/>
  <c r="N155" i="1" s="1"/>
  <c r="AG118" i="1" l="1"/>
  <c r="AL118" i="1" s="1"/>
  <c r="AO118" i="1" s="1"/>
  <c r="BN118" i="1"/>
  <c r="BS118" i="1" s="1"/>
  <c r="BV118" i="1" s="1"/>
  <c r="BM118" i="1"/>
  <c r="BR118" i="1" s="1"/>
  <c r="BU118" i="1" s="1"/>
  <c r="AF118" i="1"/>
  <c r="AK118" i="1" s="1"/>
  <c r="AN118" i="1" s="1"/>
  <c r="BL118" i="1"/>
  <c r="A157" i="1"/>
  <c r="B156" i="1"/>
  <c r="N156" i="1" s="1"/>
  <c r="AP118" i="1" l="1"/>
  <c r="AQ118" i="1" s="1"/>
  <c r="AS118" i="1" s="1"/>
  <c r="AH118" i="1"/>
  <c r="AI118" i="1" s="1"/>
  <c r="BQ118" i="1"/>
  <c r="BT118" i="1" s="1"/>
  <c r="BW118" i="1" s="1"/>
  <c r="BX118" i="1" s="1"/>
  <c r="BO118" i="1"/>
  <c r="A158" i="1"/>
  <c r="B157" i="1"/>
  <c r="N157" i="1" s="1"/>
  <c r="AT118" i="1" l="1"/>
  <c r="AU118" i="1"/>
  <c r="AW118" i="1" s="1"/>
  <c r="AR118" i="1"/>
  <c r="BP118" i="1"/>
  <c r="CA118" i="1"/>
  <c r="BY118" i="1"/>
  <c r="BZ118" i="1"/>
  <c r="CB118" i="1"/>
  <c r="A159" i="1"/>
  <c r="B158" i="1"/>
  <c r="N158" i="1" s="1"/>
  <c r="AV118" i="1" l="1"/>
  <c r="AZ118" i="1" s="1"/>
  <c r="BB118" i="1" s="1"/>
  <c r="CD118" i="1"/>
  <c r="CH118" i="1" s="1"/>
  <c r="CJ118" i="1" s="1"/>
  <c r="CC118" i="1"/>
  <c r="CG118" i="1" s="1"/>
  <c r="CI118" i="1" s="1"/>
  <c r="BA118" i="1"/>
  <c r="BC118" i="1" s="1"/>
  <c r="AX118" i="1"/>
  <c r="AY118" i="1" s="1"/>
  <c r="A160" i="1"/>
  <c r="B159" i="1"/>
  <c r="N159" i="1" s="1"/>
  <c r="BD118" i="1" l="1"/>
  <c r="BE118" i="1" s="1"/>
  <c r="L118" i="1" s="1"/>
  <c r="CK118" i="1"/>
  <c r="CL118" i="1" s="1"/>
  <c r="M118" i="1" s="1"/>
  <c r="CE118" i="1"/>
  <c r="CF118" i="1" s="1"/>
  <c r="A161" i="1"/>
  <c r="B160" i="1"/>
  <c r="N160" i="1" s="1"/>
  <c r="J118" i="1" l="1"/>
  <c r="I118" i="1" s="1"/>
  <c r="H117" i="1" s="1"/>
  <c r="A162" i="1"/>
  <c r="B161" i="1"/>
  <c r="N161" i="1" s="1"/>
  <c r="BG119" i="1" l="1"/>
  <c r="K119" i="1"/>
  <c r="Z119" i="1"/>
  <c r="Y119" i="1"/>
  <c r="BH119" i="1"/>
  <c r="AA119" i="1"/>
  <c r="BI119" i="1"/>
  <c r="AD119" i="1"/>
  <c r="BK119" i="1"/>
  <c r="BN119" i="1" s="1"/>
  <c r="BS119" i="1" s="1"/>
  <c r="BV119" i="1" s="1"/>
  <c r="BJ119" i="1"/>
  <c r="BF119" i="1"/>
  <c r="AB119" i="1"/>
  <c r="AC119" i="1"/>
  <c r="A163" i="1"/>
  <c r="B162" i="1"/>
  <c r="N162" i="1" s="1"/>
  <c r="BM119" i="1" l="1"/>
  <c r="BR119" i="1" s="1"/>
  <c r="BU119" i="1" s="1"/>
  <c r="BW119" i="1" s="1"/>
  <c r="BX119" i="1" s="1"/>
  <c r="BZ119" i="1" s="1"/>
  <c r="BL119" i="1"/>
  <c r="BQ119" i="1" s="1"/>
  <c r="BT119" i="1" s="1"/>
  <c r="AE119" i="1"/>
  <c r="AJ119" i="1" s="1"/>
  <c r="AM119" i="1" s="1"/>
  <c r="AF119" i="1"/>
  <c r="AK119" i="1" s="1"/>
  <c r="AN119" i="1" s="1"/>
  <c r="AG119" i="1"/>
  <c r="AL119" i="1" s="1"/>
  <c r="AO119" i="1" s="1"/>
  <c r="A164" i="1"/>
  <c r="B163" i="1"/>
  <c r="N163" i="1" s="1"/>
  <c r="BO119" i="1" l="1"/>
  <c r="BP119" i="1" s="1"/>
  <c r="AP119" i="1"/>
  <c r="AQ119" i="1" s="1"/>
  <c r="AU119" i="1" s="1"/>
  <c r="AH119" i="1"/>
  <c r="AI119" i="1" s="1"/>
  <c r="CA119" i="1"/>
  <c r="CB119" i="1"/>
  <c r="CD119" i="1" s="1"/>
  <c r="CH119" i="1" s="1"/>
  <c r="CJ119" i="1" s="1"/>
  <c r="BY119" i="1"/>
  <c r="A165" i="1"/>
  <c r="B164" i="1"/>
  <c r="N164" i="1" s="1"/>
  <c r="AR119" i="1" l="1"/>
  <c r="AV119" i="1" s="1"/>
  <c r="AX119" i="1" s="1"/>
  <c r="AY119" i="1" s="1"/>
  <c r="AT119" i="1"/>
  <c r="AS119" i="1"/>
  <c r="AW119" i="1" s="1"/>
  <c r="CC119" i="1"/>
  <c r="CG119" i="1" s="1"/>
  <c r="CI119" i="1" s="1"/>
  <c r="CK119" i="1" s="1"/>
  <c r="CL119" i="1" s="1"/>
  <c r="M119" i="1" s="1"/>
  <c r="BA119" i="1"/>
  <c r="BC119" i="1" s="1"/>
  <c r="A166" i="1"/>
  <c r="B165" i="1"/>
  <c r="N165" i="1" s="1"/>
  <c r="CE119" i="1" l="1"/>
  <c r="CF119" i="1" s="1"/>
  <c r="AZ119" i="1"/>
  <c r="BB119" i="1" s="1"/>
  <c r="BD119" i="1" s="1"/>
  <c r="BE119" i="1" s="1"/>
  <c r="L119" i="1" s="1"/>
  <c r="J119" i="1" s="1"/>
  <c r="I119" i="1" s="1"/>
  <c r="A167" i="1"/>
  <c r="B166" i="1"/>
  <c r="N166" i="1" s="1"/>
  <c r="Y120" i="1" l="1"/>
  <c r="BK120" i="1"/>
  <c r="H118" i="1"/>
  <c r="Z120" i="1"/>
  <c r="BJ120" i="1"/>
  <c r="AD120" i="1"/>
  <c r="BG120" i="1"/>
  <c r="BF120" i="1"/>
  <c r="AB120" i="1"/>
  <c r="BH120" i="1"/>
  <c r="K120" i="1"/>
  <c r="AC120" i="1"/>
  <c r="AF120" i="1" s="1"/>
  <c r="AK120" i="1" s="1"/>
  <c r="AN120" i="1" s="1"/>
  <c r="AA120" i="1"/>
  <c r="BI120" i="1"/>
  <c r="A168" i="1"/>
  <c r="B167" i="1"/>
  <c r="N167" i="1" s="1"/>
  <c r="AE120" i="1" l="1"/>
  <c r="BN120" i="1"/>
  <c r="BS120" i="1" s="1"/>
  <c r="BV120" i="1" s="1"/>
  <c r="BM120" i="1"/>
  <c r="BR120" i="1" s="1"/>
  <c r="BU120" i="1" s="1"/>
  <c r="AJ120" i="1"/>
  <c r="AM120" i="1" s="1"/>
  <c r="AG120" i="1"/>
  <c r="AL120" i="1" s="1"/>
  <c r="AO120" i="1" s="1"/>
  <c r="BL120" i="1"/>
  <c r="A169" i="1"/>
  <c r="B168" i="1"/>
  <c r="N168" i="1" s="1"/>
  <c r="BQ120" i="1" l="1"/>
  <c r="BT120" i="1" s="1"/>
  <c r="BW120" i="1" s="1"/>
  <c r="BX120" i="1" s="1"/>
  <c r="BO120" i="1"/>
  <c r="AH120" i="1"/>
  <c r="AP120" i="1"/>
  <c r="AQ120" i="1" s="1"/>
  <c r="A170" i="1"/>
  <c r="B169" i="1"/>
  <c r="N169" i="1" s="1"/>
  <c r="AI120" i="1" l="1"/>
  <c r="AU120" i="1"/>
  <c r="AR120" i="1"/>
  <c r="AS120" i="1"/>
  <c r="AT120" i="1"/>
  <c r="BP120" i="1"/>
  <c r="CA120" i="1"/>
  <c r="BZ120" i="1"/>
  <c r="BY120" i="1"/>
  <c r="CB120" i="1"/>
  <c r="A171" i="1"/>
  <c r="B170" i="1"/>
  <c r="N170" i="1" s="1"/>
  <c r="CC120" i="1" l="1"/>
  <c r="CG120" i="1" s="1"/>
  <c r="CI120" i="1" s="1"/>
  <c r="AV120" i="1"/>
  <c r="AZ120" i="1" s="1"/>
  <c r="BB120" i="1" s="1"/>
  <c r="CD120" i="1"/>
  <c r="CH120" i="1" s="1"/>
  <c r="CJ120" i="1" s="1"/>
  <c r="AW120" i="1"/>
  <c r="BA120" i="1" s="1"/>
  <c r="BC120" i="1" s="1"/>
  <c r="A172" i="1"/>
  <c r="B171" i="1"/>
  <c r="N171" i="1" s="1"/>
  <c r="CK120" i="1" l="1"/>
  <c r="CL120" i="1" s="1"/>
  <c r="M120" i="1" s="1"/>
  <c r="CE120" i="1"/>
  <c r="CF120" i="1" s="1"/>
  <c r="BD120" i="1"/>
  <c r="BE120" i="1" s="1"/>
  <c r="L120" i="1" s="1"/>
  <c r="AX120" i="1"/>
  <c r="AY120" i="1" s="1"/>
  <c r="A173" i="1"/>
  <c r="B172" i="1"/>
  <c r="N172" i="1" s="1"/>
  <c r="J120" i="1" l="1"/>
  <c r="I120" i="1" s="1"/>
  <c r="A174" i="1"/>
  <c r="B173" i="1"/>
  <c r="N173" i="1" s="1"/>
  <c r="H119" i="1" l="1"/>
  <c r="K121" i="1"/>
  <c r="BJ121" i="1"/>
  <c r="BI121" i="1"/>
  <c r="BF121" i="1"/>
  <c r="BG121" i="1"/>
  <c r="BH121" i="1"/>
  <c r="AC121" i="1"/>
  <c r="AD121" i="1"/>
  <c r="Z121" i="1"/>
  <c r="AB121" i="1"/>
  <c r="BK121" i="1"/>
  <c r="BN121" i="1" s="1"/>
  <c r="BS121" i="1" s="1"/>
  <c r="BV121" i="1" s="1"/>
  <c r="Y121" i="1"/>
  <c r="AA121" i="1"/>
  <c r="A175" i="1"/>
  <c r="B174" i="1"/>
  <c r="N174" i="1" s="1"/>
  <c r="BM121" i="1" l="1"/>
  <c r="BR121" i="1" s="1"/>
  <c r="BU121" i="1" s="1"/>
  <c r="BL121" i="1"/>
  <c r="BQ121" i="1" s="1"/>
  <c r="BT121" i="1" s="1"/>
  <c r="AE121" i="1"/>
  <c r="AG121" i="1"/>
  <c r="AL121" i="1" s="1"/>
  <c r="AO121" i="1" s="1"/>
  <c r="AF121" i="1"/>
  <c r="AK121" i="1" s="1"/>
  <c r="AN121" i="1" s="1"/>
  <c r="A176" i="1"/>
  <c r="B175" i="1"/>
  <c r="N175" i="1" s="1"/>
  <c r="BW121" i="1" l="1"/>
  <c r="BX121" i="1" s="1"/>
  <c r="CB121" i="1" s="1"/>
  <c r="BO121" i="1"/>
  <c r="BP121" i="1" s="1"/>
  <c r="AJ121" i="1"/>
  <c r="AM121" i="1" s="1"/>
  <c r="AP121" i="1" s="1"/>
  <c r="AQ121" i="1" s="1"/>
  <c r="AH121" i="1"/>
  <c r="AI121" i="1" s="1"/>
  <c r="BZ121" i="1"/>
  <c r="A177" i="1"/>
  <c r="B176" i="1"/>
  <c r="N176" i="1" s="1"/>
  <c r="CA121" i="1" l="1"/>
  <c r="BY121" i="1"/>
  <c r="CD121" i="1"/>
  <c r="CH121" i="1" s="1"/>
  <c r="CJ121" i="1" s="1"/>
  <c r="AR121" i="1"/>
  <c r="AU121" i="1"/>
  <c r="AT121" i="1"/>
  <c r="AS121" i="1"/>
  <c r="A178" i="1"/>
  <c r="B177" i="1"/>
  <c r="N177" i="1" s="1"/>
  <c r="CC121" i="1" l="1"/>
  <c r="AW121" i="1"/>
  <c r="BA121" i="1" s="1"/>
  <c r="BC121" i="1" s="1"/>
  <c r="AV121" i="1"/>
  <c r="A179" i="1"/>
  <c r="B178" i="1"/>
  <c r="N178" i="1" s="1"/>
  <c r="CG121" i="1" l="1"/>
  <c r="CI121" i="1" s="1"/>
  <c r="CK121" i="1" s="1"/>
  <c r="CL121" i="1" s="1"/>
  <c r="M121" i="1" s="1"/>
  <c r="CE121" i="1"/>
  <c r="CF121" i="1" s="1"/>
  <c r="AZ121" i="1"/>
  <c r="BB121" i="1" s="1"/>
  <c r="BD121" i="1" s="1"/>
  <c r="BE121" i="1" s="1"/>
  <c r="L121" i="1" s="1"/>
  <c r="AX121" i="1"/>
  <c r="AY121" i="1" s="1"/>
  <c r="A180" i="1"/>
  <c r="B179" i="1"/>
  <c r="N179" i="1" s="1"/>
  <c r="J121" i="1" l="1"/>
  <c r="I121" i="1" s="1"/>
  <c r="A181" i="1"/>
  <c r="B180" i="1"/>
  <c r="N180" i="1" s="1"/>
  <c r="BF122" i="1" l="1"/>
  <c r="Y122" i="1"/>
  <c r="BH122" i="1"/>
  <c r="BI122" i="1"/>
  <c r="K122" i="1"/>
  <c r="AD122" i="1"/>
  <c r="BK122" i="1"/>
  <c r="AA122" i="1"/>
  <c r="Z122" i="1"/>
  <c r="BJ122" i="1"/>
  <c r="BG122" i="1"/>
  <c r="AB122" i="1"/>
  <c r="H120" i="1"/>
  <c r="AC122" i="1"/>
  <c r="A182" i="1"/>
  <c r="B181" i="1"/>
  <c r="N181" i="1" s="1"/>
  <c r="BM122" i="1" l="1"/>
  <c r="BR122" i="1" s="1"/>
  <c r="BU122" i="1" s="1"/>
  <c r="AG122" i="1"/>
  <c r="AL122" i="1" s="1"/>
  <c r="AO122" i="1" s="1"/>
  <c r="BL122" i="1"/>
  <c r="BQ122" i="1" s="1"/>
  <c r="BT122" i="1" s="1"/>
  <c r="BN122" i="1"/>
  <c r="BS122" i="1" s="1"/>
  <c r="BV122" i="1" s="1"/>
  <c r="AF122" i="1"/>
  <c r="AK122" i="1" s="1"/>
  <c r="AN122" i="1" s="1"/>
  <c r="AE122" i="1"/>
  <c r="A183" i="1"/>
  <c r="B182" i="1"/>
  <c r="N182" i="1" s="1"/>
  <c r="BO122" i="1" l="1"/>
  <c r="AJ122" i="1"/>
  <c r="AM122" i="1" s="1"/>
  <c r="AP122" i="1" s="1"/>
  <c r="AQ122" i="1" s="1"/>
  <c r="AH122" i="1"/>
  <c r="AI122" i="1" s="1"/>
  <c r="BW122" i="1"/>
  <c r="BX122" i="1" s="1"/>
  <c r="A184" i="1"/>
  <c r="B183" i="1"/>
  <c r="N183" i="1" s="1"/>
  <c r="AU122" i="1" l="1"/>
  <c r="AR122" i="1"/>
  <c r="AT122" i="1"/>
  <c r="AS122" i="1"/>
  <c r="BZ122" i="1"/>
  <c r="CB122" i="1"/>
  <c r="CD122" i="1" s="1"/>
  <c r="CH122" i="1" s="1"/>
  <c r="CJ122" i="1" s="1"/>
  <c r="CA122" i="1"/>
  <c r="BY122" i="1"/>
  <c r="BP122" i="1"/>
  <c r="A185" i="1"/>
  <c r="B184" i="1"/>
  <c r="N184" i="1" s="1"/>
  <c r="AV122" i="1" l="1"/>
  <c r="AZ122" i="1" s="1"/>
  <c r="BB122" i="1" s="1"/>
  <c r="CC122" i="1"/>
  <c r="CE122" i="1" s="1"/>
  <c r="CF122" i="1" s="1"/>
  <c r="AW122" i="1"/>
  <c r="BA122" i="1" s="1"/>
  <c r="BC122" i="1" s="1"/>
  <c r="A186" i="1"/>
  <c r="B185" i="1"/>
  <c r="N185" i="1" s="1"/>
  <c r="CG122" i="1" l="1"/>
  <c r="CI122" i="1" s="1"/>
  <c r="CK122" i="1" s="1"/>
  <c r="CL122" i="1" s="1"/>
  <c r="M122" i="1" s="1"/>
  <c r="AX122" i="1"/>
  <c r="AY122" i="1" s="1"/>
  <c r="BD122" i="1"/>
  <c r="BE122" i="1" s="1"/>
  <c r="L122" i="1" s="1"/>
  <c r="A187" i="1"/>
  <c r="B186" i="1"/>
  <c r="N186" i="1" s="1"/>
  <c r="J122" i="1" l="1"/>
  <c r="I122" i="1" s="1"/>
  <c r="Y123" i="1" s="1"/>
  <c r="A188" i="1"/>
  <c r="B187" i="1"/>
  <c r="N187" i="1" s="1"/>
  <c r="BH123" i="1" l="1"/>
  <c r="BJ123" i="1"/>
  <c r="AA123" i="1"/>
  <c r="AB123" i="1"/>
  <c r="AE123" i="1" s="1"/>
  <c r="AJ123" i="1" s="1"/>
  <c r="AM123" i="1" s="1"/>
  <c r="BG123" i="1"/>
  <c r="BF123" i="1"/>
  <c r="H121" i="1"/>
  <c r="BK123" i="1"/>
  <c r="BN123" i="1" s="1"/>
  <c r="BS123" i="1" s="1"/>
  <c r="BV123" i="1" s="1"/>
  <c r="K123" i="1"/>
  <c r="AC123" i="1"/>
  <c r="BI123" i="1"/>
  <c r="AD123" i="1"/>
  <c r="AG123" i="1" s="1"/>
  <c r="AL123" i="1" s="1"/>
  <c r="AO123" i="1" s="1"/>
  <c r="Z123" i="1"/>
  <c r="A189" i="1"/>
  <c r="B188" i="1"/>
  <c r="N188" i="1" s="1"/>
  <c r="BL123" i="1" l="1"/>
  <c r="BQ123" i="1" s="1"/>
  <c r="BT123" i="1" s="1"/>
  <c r="AF123" i="1"/>
  <c r="AK123" i="1" s="1"/>
  <c r="AN123" i="1" s="1"/>
  <c r="AP123" i="1" s="1"/>
  <c r="AQ123" i="1" s="1"/>
  <c r="BM123" i="1"/>
  <c r="BR123" i="1" s="1"/>
  <c r="BU123" i="1" s="1"/>
  <c r="A190" i="1"/>
  <c r="B189" i="1"/>
  <c r="N189" i="1" s="1"/>
  <c r="BW123" i="1" l="1"/>
  <c r="BX123" i="1" s="1"/>
  <c r="CB123" i="1" s="1"/>
  <c r="BO123" i="1"/>
  <c r="BP123" i="1" s="1"/>
  <c r="AH123" i="1"/>
  <c r="AI123" i="1" s="1"/>
  <c r="CA123" i="1"/>
  <c r="BY123" i="1"/>
  <c r="BZ123" i="1"/>
  <c r="AT123" i="1"/>
  <c r="AR123" i="1"/>
  <c r="AS123" i="1"/>
  <c r="AU123" i="1"/>
  <c r="A191" i="1"/>
  <c r="B190" i="1"/>
  <c r="N190" i="1" s="1"/>
  <c r="CC123" i="1" l="1"/>
  <c r="CG123" i="1" s="1"/>
  <c r="CI123" i="1" s="1"/>
  <c r="AW123" i="1"/>
  <c r="BA123" i="1" s="1"/>
  <c r="BC123" i="1" s="1"/>
  <c r="CD123" i="1"/>
  <c r="AV123" i="1"/>
  <c r="A192" i="1"/>
  <c r="B191" i="1"/>
  <c r="N191" i="1" s="1"/>
  <c r="CH123" i="1" l="1"/>
  <c r="CJ123" i="1" s="1"/>
  <c r="CK123" i="1" s="1"/>
  <c r="CL123" i="1" s="1"/>
  <c r="M123" i="1" s="1"/>
  <c r="CE123" i="1"/>
  <c r="CF123" i="1" s="1"/>
  <c r="AZ123" i="1"/>
  <c r="BB123" i="1" s="1"/>
  <c r="BD123" i="1" s="1"/>
  <c r="BE123" i="1" s="1"/>
  <c r="L123" i="1" s="1"/>
  <c r="AX123" i="1"/>
  <c r="AY123" i="1" s="1"/>
  <c r="A193" i="1"/>
  <c r="B192" i="1"/>
  <c r="N192" i="1" s="1"/>
  <c r="J123" i="1" l="1"/>
  <c r="I123" i="1" s="1"/>
  <c r="A194" i="1"/>
  <c r="B193" i="1"/>
  <c r="N193" i="1" s="1"/>
  <c r="BI124" i="1" l="1"/>
  <c r="K124" i="1"/>
  <c r="AA124" i="1"/>
  <c r="Y124" i="1"/>
  <c r="BH124" i="1"/>
  <c r="BG124" i="1"/>
  <c r="AB124" i="1"/>
  <c r="BK124" i="1"/>
  <c r="BF124" i="1"/>
  <c r="BL124" i="1" s="1"/>
  <c r="BJ124" i="1"/>
  <c r="Z124" i="1"/>
  <c r="AC124" i="1"/>
  <c r="H122" i="1"/>
  <c r="AD124" i="1"/>
  <c r="A195" i="1"/>
  <c r="B194" i="1"/>
  <c r="N194" i="1" s="1"/>
  <c r="AF124" i="1" l="1"/>
  <c r="AK124" i="1" s="1"/>
  <c r="AN124" i="1" s="1"/>
  <c r="AG124" i="1"/>
  <c r="AL124" i="1" s="1"/>
  <c r="AO124" i="1" s="1"/>
  <c r="BM124" i="1"/>
  <c r="BR124" i="1" s="1"/>
  <c r="BU124" i="1" s="1"/>
  <c r="AE124" i="1"/>
  <c r="BQ124" i="1"/>
  <c r="BT124" i="1" s="1"/>
  <c r="BN124" i="1"/>
  <c r="BS124" i="1" s="1"/>
  <c r="BV124" i="1" s="1"/>
  <c r="A196" i="1"/>
  <c r="B195" i="1"/>
  <c r="N195" i="1" s="1"/>
  <c r="BW124" i="1" l="1"/>
  <c r="BX124" i="1" s="1"/>
  <c r="BZ124" i="1" s="1"/>
  <c r="BO124" i="1"/>
  <c r="BP124" i="1" s="1"/>
  <c r="AJ124" i="1"/>
  <c r="AM124" i="1" s="1"/>
  <c r="AP124" i="1" s="1"/>
  <c r="AQ124" i="1" s="1"/>
  <c r="AH124" i="1"/>
  <c r="A197" i="1"/>
  <c r="B196" i="1"/>
  <c r="N196" i="1" s="1"/>
  <c r="BY124" i="1" l="1"/>
  <c r="CA124" i="1"/>
  <c r="CB124" i="1"/>
  <c r="CD124" i="1" s="1"/>
  <c r="CH124" i="1" s="1"/>
  <c r="CJ124" i="1" s="1"/>
  <c r="AS124" i="1"/>
  <c r="AU124" i="1"/>
  <c r="AR124" i="1"/>
  <c r="AT124" i="1"/>
  <c r="AI124" i="1"/>
  <c r="A198" i="1"/>
  <c r="B197" i="1"/>
  <c r="N197" i="1" s="1"/>
  <c r="CC124" i="1" l="1"/>
  <c r="CG124" i="1" s="1"/>
  <c r="CI124" i="1" s="1"/>
  <c r="CK124" i="1" s="1"/>
  <c r="CL124" i="1" s="1"/>
  <c r="M124" i="1" s="1"/>
  <c r="CE124" i="1"/>
  <c r="CF124" i="1" s="1"/>
  <c r="AW124" i="1"/>
  <c r="BA124" i="1" s="1"/>
  <c r="BC124" i="1" s="1"/>
  <c r="AV124" i="1"/>
  <c r="A199" i="1"/>
  <c r="B198" i="1"/>
  <c r="N198" i="1" s="1"/>
  <c r="AZ124" i="1" l="1"/>
  <c r="BB124" i="1" s="1"/>
  <c r="BD124" i="1" s="1"/>
  <c r="BE124" i="1" s="1"/>
  <c r="L124" i="1" s="1"/>
  <c r="J124" i="1" s="1"/>
  <c r="I124" i="1" s="1"/>
  <c r="AX124" i="1"/>
  <c r="AY124" i="1" s="1"/>
  <c r="A200" i="1"/>
  <c r="B199" i="1"/>
  <c r="N199" i="1" s="1"/>
  <c r="A201" i="1" l="1"/>
  <c r="B200" i="1"/>
  <c r="N200" i="1" s="1"/>
  <c r="Y125" i="1" l="1"/>
  <c r="BI125" i="1"/>
  <c r="Z125" i="1"/>
  <c r="BH125" i="1"/>
  <c r="BK125" i="1"/>
  <c r="AA125" i="1"/>
  <c r="AB125" i="1"/>
  <c r="BJ125" i="1"/>
  <c r="AD125" i="1"/>
  <c r="BF125" i="1"/>
  <c r="AC125" i="1"/>
  <c r="AF125" i="1" s="1"/>
  <c r="AK125" i="1" s="1"/>
  <c r="AN125" i="1" s="1"/>
  <c r="K125" i="1"/>
  <c r="H123" i="1"/>
  <c r="BG125" i="1"/>
  <c r="A202" i="1"/>
  <c r="B201" i="1"/>
  <c r="N201" i="1" s="1"/>
  <c r="BL125" i="1" l="1"/>
  <c r="AE125" i="1"/>
  <c r="AJ125" i="1" s="1"/>
  <c r="AM125" i="1" s="1"/>
  <c r="BM125" i="1"/>
  <c r="BR125" i="1" s="1"/>
  <c r="BU125" i="1" s="1"/>
  <c r="BN125" i="1"/>
  <c r="BS125" i="1" s="1"/>
  <c r="BV125" i="1" s="1"/>
  <c r="BQ125" i="1"/>
  <c r="BT125" i="1" s="1"/>
  <c r="AG125" i="1"/>
  <c r="AL125" i="1" s="1"/>
  <c r="AO125" i="1" s="1"/>
  <c r="A203" i="1"/>
  <c r="B202" i="1"/>
  <c r="N202" i="1" s="1"/>
  <c r="BW125" i="1" l="1"/>
  <c r="BX125" i="1" s="1"/>
  <c r="CA125" i="1" s="1"/>
  <c r="AH125" i="1"/>
  <c r="AI125" i="1" s="1"/>
  <c r="BO125" i="1"/>
  <c r="BP125" i="1" s="1"/>
  <c r="BZ125" i="1"/>
  <c r="AP125" i="1"/>
  <c r="AQ125" i="1" s="1"/>
  <c r="A204" i="1"/>
  <c r="B203" i="1"/>
  <c r="N203" i="1" s="1"/>
  <c r="BY125" i="1" l="1"/>
  <c r="CC125" i="1" s="1"/>
  <c r="CB125" i="1"/>
  <c r="CD125" i="1" s="1"/>
  <c r="CH125" i="1" s="1"/>
  <c r="CJ125" i="1" s="1"/>
  <c r="AS125" i="1"/>
  <c r="AT125" i="1"/>
  <c r="AR125" i="1"/>
  <c r="AU125" i="1"/>
  <c r="A205" i="1"/>
  <c r="B204" i="1"/>
  <c r="N204" i="1" s="1"/>
  <c r="AW125" i="1" l="1"/>
  <c r="BA125" i="1" s="1"/>
  <c r="BC125" i="1" s="1"/>
  <c r="AV125" i="1"/>
  <c r="CE125" i="1"/>
  <c r="CF125" i="1" s="1"/>
  <c r="CG125" i="1"/>
  <c r="CI125" i="1" s="1"/>
  <c r="CK125" i="1" s="1"/>
  <c r="CL125" i="1" s="1"/>
  <c r="M125" i="1" s="1"/>
  <c r="A206" i="1"/>
  <c r="B205" i="1"/>
  <c r="N205" i="1" s="1"/>
  <c r="AX125" i="1" l="1"/>
  <c r="AY125" i="1" s="1"/>
  <c r="AZ125" i="1"/>
  <c r="BB125" i="1" s="1"/>
  <c r="BD125" i="1" s="1"/>
  <c r="BE125" i="1" s="1"/>
  <c r="L125" i="1" s="1"/>
  <c r="J125" i="1" s="1"/>
  <c r="I125" i="1" s="1"/>
  <c r="A207" i="1"/>
  <c r="B206" i="1"/>
  <c r="N206" i="1" s="1"/>
  <c r="A208" i="1" l="1"/>
  <c r="B207" i="1"/>
  <c r="N207" i="1" s="1"/>
  <c r="AB126" i="1" l="1"/>
  <c r="Z126" i="1"/>
  <c r="BG126" i="1"/>
  <c r="Y126" i="1"/>
  <c r="BJ126" i="1"/>
  <c r="AA126" i="1"/>
  <c r="BF126" i="1"/>
  <c r="AC126" i="1"/>
  <c r="BI126" i="1"/>
  <c r="BK126" i="1"/>
  <c r="K126" i="1"/>
  <c r="AD126" i="1"/>
  <c r="H124" i="1"/>
  <c r="BH126" i="1"/>
  <c r="A209" i="1"/>
  <c r="B208" i="1"/>
  <c r="N208" i="1" s="1"/>
  <c r="BM126" i="1" l="1"/>
  <c r="BR126" i="1" s="1"/>
  <c r="BU126" i="1" s="1"/>
  <c r="BL126" i="1"/>
  <c r="AG126" i="1"/>
  <c r="AL126" i="1" s="1"/>
  <c r="AO126" i="1" s="1"/>
  <c r="AF126" i="1"/>
  <c r="AK126" i="1" s="1"/>
  <c r="AN126" i="1" s="1"/>
  <c r="AE126" i="1"/>
  <c r="BN126" i="1"/>
  <c r="BS126" i="1" s="1"/>
  <c r="BV126" i="1" s="1"/>
  <c r="A210" i="1"/>
  <c r="B209" i="1"/>
  <c r="N209" i="1" s="1"/>
  <c r="AJ126" i="1" l="1"/>
  <c r="AM126" i="1" s="1"/>
  <c r="AP126" i="1" s="1"/>
  <c r="AQ126" i="1" s="1"/>
  <c r="AH126" i="1"/>
  <c r="AI126" i="1" s="1"/>
  <c r="BQ126" i="1"/>
  <c r="BT126" i="1" s="1"/>
  <c r="BW126" i="1" s="1"/>
  <c r="BX126" i="1" s="1"/>
  <c r="BO126" i="1"/>
  <c r="A211" i="1"/>
  <c r="B210" i="1"/>
  <c r="N210" i="1" s="1"/>
  <c r="BP126" i="1" l="1"/>
  <c r="CA126" i="1"/>
  <c r="BZ126" i="1"/>
  <c r="CB126" i="1"/>
  <c r="BY126" i="1"/>
  <c r="AS126" i="1"/>
  <c r="AT126" i="1"/>
  <c r="AU126" i="1"/>
  <c r="AR126" i="1"/>
  <c r="A212" i="1"/>
  <c r="B211" i="1"/>
  <c r="N211" i="1" s="1"/>
  <c r="AV126" i="1" l="1"/>
  <c r="AZ126" i="1" s="1"/>
  <c r="BB126" i="1" s="1"/>
  <c r="CD126" i="1"/>
  <c r="CH126" i="1" s="1"/>
  <c r="CJ126" i="1" s="1"/>
  <c r="CC126" i="1"/>
  <c r="AW126" i="1"/>
  <c r="BA126" i="1" s="1"/>
  <c r="BC126" i="1" s="1"/>
  <c r="A213" i="1"/>
  <c r="B212" i="1"/>
  <c r="N212" i="1" s="1"/>
  <c r="BD126" i="1" l="1"/>
  <c r="BE126" i="1" s="1"/>
  <c r="L126" i="1" s="1"/>
  <c r="AX126" i="1"/>
  <c r="AY126" i="1" s="1"/>
  <c r="CE126" i="1"/>
  <c r="CF126" i="1" s="1"/>
  <c r="CG126" i="1"/>
  <c r="CI126" i="1" s="1"/>
  <c r="CK126" i="1" s="1"/>
  <c r="CL126" i="1" s="1"/>
  <c r="M126" i="1" s="1"/>
  <c r="A214" i="1"/>
  <c r="B213" i="1"/>
  <c r="N213" i="1" s="1"/>
  <c r="J126" i="1" l="1"/>
  <c r="I126" i="1" s="1"/>
  <c r="A215" i="1"/>
  <c r="B214" i="1"/>
  <c r="N214" i="1" s="1"/>
  <c r="A216" i="1" l="1"/>
  <c r="B215" i="1"/>
  <c r="N215" i="1" s="1"/>
  <c r="Y127" i="1" l="1"/>
  <c r="BF127" i="1"/>
  <c r="AB127" i="1"/>
  <c r="BH127" i="1"/>
  <c r="BK127" i="1"/>
  <c r="K127" i="1"/>
  <c r="BI127" i="1"/>
  <c r="BG127" i="1"/>
  <c r="AA127" i="1"/>
  <c r="Z127" i="1"/>
  <c r="BJ127" i="1"/>
  <c r="AC127" i="1"/>
  <c r="AD127" i="1"/>
  <c r="AG127" i="1" s="1"/>
  <c r="AL127" i="1" s="1"/>
  <c r="AO127" i="1" s="1"/>
  <c r="H125" i="1"/>
  <c r="A217" i="1"/>
  <c r="B216" i="1"/>
  <c r="N216" i="1" s="1"/>
  <c r="BM127" i="1" l="1"/>
  <c r="BR127" i="1" s="1"/>
  <c r="BU127" i="1" s="1"/>
  <c r="BL127" i="1"/>
  <c r="BQ127" i="1" s="1"/>
  <c r="BT127" i="1" s="1"/>
  <c r="BN127" i="1"/>
  <c r="BS127" i="1" s="1"/>
  <c r="BV127" i="1" s="1"/>
  <c r="AE127" i="1"/>
  <c r="AF127" i="1"/>
  <c r="AK127" i="1" s="1"/>
  <c r="AN127" i="1" s="1"/>
  <c r="A218" i="1"/>
  <c r="B217" i="1"/>
  <c r="N217" i="1" s="1"/>
  <c r="BW127" i="1" l="1"/>
  <c r="BX127" i="1" s="1"/>
  <c r="CA127" i="1" s="1"/>
  <c r="BO127" i="1"/>
  <c r="BP127" i="1" s="1"/>
  <c r="AH127" i="1"/>
  <c r="AI127" i="1" s="1"/>
  <c r="AJ127" i="1"/>
  <c r="AM127" i="1" s="1"/>
  <c r="AP127" i="1" s="1"/>
  <c r="AQ127" i="1" s="1"/>
  <c r="A219" i="1"/>
  <c r="B218" i="1"/>
  <c r="N218" i="1" s="1"/>
  <c r="BY127" i="1" l="1"/>
  <c r="CC127" i="1" s="1"/>
  <c r="CG127" i="1" s="1"/>
  <c r="CI127" i="1" s="1"/>
  <c r="CB127" i="1"/>
  <c r="BZ127" i="1"/>
  <c r="AT127" i="1"/>
  <c r="AU127" i="1"/>
  <c r="AR127" i="1"/>
  <c r="AS127" i="1"/>
  <c r="A220" i="1"/>
  <c r="B219" i="1"/>
  <c r="N219" i="1" s="1"/>
  <c r="CD127" i="1" l="1"/>
  <c r="CH127" i="1" s="1"/>
  <c r="CJ127" i="1" s="1"/>
  <c r="CK127" i="1" s="1"/>
  <c r="CL127" i="1" s="1"/>
  <c r="M127" i="1" s="1"/>
  <c r="AV127" i="1"/>
  <c r="AZ127" i="1" s="1"/>
  <c r="BB127" i="1" s="1"/>
  <c r="AW127" i="1"/>
  <c r="BA127" i="1" s="1"/>
  <c r="BC127" i="1" s="1"/>
  <c r="A221" i="1"/>
  <c r="B220" i="1"/>
  <c r="N220" i="1" s="1"/>
  <c r="CE127" i="1" l="1"/>
  <c r="CF127" i="1" s="1"/>
  <c r="AX127" i="1"/>
  <c r="AY127" i="1" s="1"/>
  <c r="BD127" i="1"/>
  <c r="BE127" i="1" s="1"/>
  <c r="L127" i="1" s="1"/>
  <c r="J127" i="1" s="1"/>
  <c r="I127" i="1" s="1"/>
  <c r="A222" i="1"/>
  <c r="B221" i="1"/>
  <c r="N221" i="1" s="1"/>
  <c r="BF128" i="1" l="1"/>
  <c r="BJ128" i="1"/>
  <c r="Y128" i="1"/>
  <c r="AD128" i="1"/>
  <c r="BH128" i="1"/>
  <c r="AA128" i="1"/>
  <c r="BI128" i="1"/>
  <c r="BK128" i="1"/>
  <c r="BG128" i="1"/>
  <c r="AC128" i="1"/>
  <c r="K128" i="1"/>
  <c r="Z128" i="1"/>
  <c r="AB128" i="1"/>
  <c r="H126" i="1"/>
  <c r="A223" i="1"/>
  <c r="B222" i="1"/>
  <c r="N222" i="1" s="1"/>
  <c r="BL128" i="1" l="1"/>
  <c r="BQ128" i="1" s="1"/>
  <c r="BT128" i="1" s="1"/>
  <c r="BM128" i="1"/>
  <c r="BR128" i="1" s="1"/>
  <c r="BU128" i="1" s="1"/>
  <c r="AF128" i="1"/>
  <c r="AK128" i="1" s="1"/>
  <c r="AN128" i="1" s="1"/>
  <c r="AE128" i="1"/>
  <c r="AJ128" i="1" s="1"/>
  <c r="AM128" i="1" s="1"/>
  <c r="BN128" i="1"/>
  <c r="BS128" i="1" s="1"/>
  <c r="BV128" i="1" s="1"/>
  <c r="AG128" i="1"/>
  <c r="AL128" i="1" s="1"/>
  <c r="AO128" i="1" s="1"/>
  <c r="A224" i="1"/>
  <c r="B223" i="1"/>
  <c r="N223" i="1" s="1"/>
  <c r="AP128" i="1" l="1"/>
  <c r="AQ128" i="1" s="1"/>
  <c r="AS128" i="1" s="1"/>
  <c r="BW128" i="1"/>
  <c r="BX128" i="1" s="1"/>
  <c r="CA128" i="1" s="1"/>
  <c r="BO128" i="1"/>
  <c r="BP128" i="1" s="1"/>
  <c r="AH128" i="1"/>
  <c r="AI128" i="1" s="1"/>
  <c r="A225" i="1"/>
  <c r="B224" i="1"/>
  <c r="N224" i="1" s="1"/>
  <c r="AR128" i="1" l="1"/>
  <c r="AT128" i="1"/>
  <c r="AV128" i="1" s="1"/>
  <c r="AZ128" i="1" s="1"/>
  <c r="BB128" i="1" s="1"/>
  <c r="AU128" i="1"/>
  <c r="AW128" i="1" s="1"/>
  <c r="BA128" i="1" s="1"/>
  <c r="BC128" i="1" s="1"/>
  <c r="BZ128" i="1"/>
  <c r="CB128" i="1"/>
  <c r="BY128" i="1"/>
  <c r="CC128" i="1" s="1"/>
  <c r="A226" i="1"/>
  <c r="B225" i="1"/>
  <c r="N225" i="1" s="1"/>
  <c r="CD128" i="1" l="1"/>
  <c r="CH128" i="1" s="1"/>
  <c r="CJ128" i="1" s="1"/>
  <c r="CG128" i="1"/>
  <c r="CI128" i="1" s="1"/>
  <c r="BD128" i="1"/>
  <c r="BE128" i="1" s="1"/>
  <c r="L128" i="1" s="1"/>
  <c r="AX128" i="1"/>
  <c r="AY128" i="1" s="1"/>
  <c r="A227" i="1"/>
  <c r="B226" i="1"/>
  <c r="N226" i="1" s="1"/>
  <c r="CK128" i="1" l="1"/>
  <c r="CL128" i="1" s="1"/>
  <c r="M128" i="1" s="1"/>
  <c r="J128" i="1" s="1"/>
  <c r="I128" i="1" s="1"/>
  <c r="AC129" i="1" s="1"/>
  <c r="CE128" i="1"/>
  <c r="CF128" i="1" s="1"/>
  <c r="A228" i="1"/>
  <c r="B227" i="1"/>
  <c r="N227" i="1" s="1"/>
  <c r="AB129" i="1" l="1"/>
  <c r="Y129" i="1"/>
  <c r="BH129" i="1"/>
  <c r="H127" i="1"/>
  <c r="K129" i="1"/>
  <c r="BF129" i="1"/>
  <c r="BK129" i="1"/>
  <c r="AD129" i="1"/>
  <c r="BG129" i="1"/>
  <c r="BJ129" i="1"/>
  <c r="BI129" i="1"/>
  <c r="AA129" i="1"/>
  <c r="Z129" i="1"/>
  <c r="AF129" i="1" s="1"/>
  <c r="AK129" i="1" s="1"/>
  <c r="AN129" i="1" s="1"/>
  <c r="A229" i="1"/>
  <c r="B228" i="1"/>
  <c r="N228" i="1" s="1"/>
  <c r="BL129" i="1" l="1"/>
  <c r="BQ129" i="1" s="1"/>
  <c r="BT129" i="1" s="1"/>
  <c r="AE129" i="1"/>
  <c r="AJ129" i="1" s="1"/>
  <c r="AM129" i="1" s="1"/>
  <c r="AG129" i="1"/>
  <c r="AL129" i="1" s="1"/>
  <c r="AO129" i="1" s="1"/>
  <c r="BN129" i="1"/>
  <c r="BS129" i="1" s="1"/>
  <c r="BV129" i="1" s="1"/>
  <c r="BM129" i="1"/>
  <c r="BR129" i="1" s="1"/>
  <c r="BU129" i="1" s="1"/>
  <c r="A230" i="1"/>
  <c r="B229" i="1"/>
  <c r="N229" i="1" s="1"/>
  <c r="BW129" i="1" l="1"/>
  <c r="BX129" i="1" s="1"/>
  <c r="CA129" i="1" s="1"/>
  <c r="AP129" i="1"/>
  <c r="AQ129" i="1" s="1"/>
  <c r="AS129" i="1" s="1"/>
  <c r="AH129" i="1"/>
  <c r="AI129" i="1" s="1"/>
  <c r="BO129" i="1"/>
  <c r="BP129" i="1" s="1"/>
  <c r="A231" i="1"/>
  <c r="B230" i="1"/>
  <c r="N230" i="1" s="1"/>
  <c r="BY129" i="1" l="1"/>
  <c r="CC129" i="1" s="1"/>
  <c r="CG129" i="1" s="1"/>
  <c r="CI129" i="1" s="1"/>
  <c r="BZ129" i="1"/>
  <c r="CB129" i="1"/>
  <c r="AT129" i="1"/>
  <c r="AU129" i="1"/>
  <c r="AW129" i="1" s="1"/>
  <c r="BA129" i="1" s="1"/>
  <c r="BC129" i="1" s="1"/>
  <c r="AR129" i="1"/>
  <c r="A232" i="1"/>
  <c r="B231" i="1"/>
  <c r="N231" i="1" s="1"/>
  <c r="CD129" i="1" l="1"/>
  <c r="CH129" i="1" s="1"/>
  <c r="CJ129" i="1" s="1"/>
  <c r="CK129" i="1" s="1"/>
  <c r="CL129" i="1" s="1"/>
  <c r="M129" i="1" s="1"/>
  <c r="AV129" i="1"/>
  <c r="AZ129" i="1" s="1"/>
  <c r="BB129" i="1" s="1"/>
  <c r="BD129" i="1" s="1"/>
  <c r="BE129" i="1" s="1"/>
  <c r="L129" i="1" s="1"/>
  <c r="A233" i="1"/>
  <c r="B232" i="1"/>
  <c r="N232" i="1" s="1"/>
  <c r="CE129" i="1" l="1"/>
  <c r="CF129" i="1" s="1"/>
  <c r="AX129" i="1"/>
  <c r="AY129" i="1" s="1"/>
  <c r="J129" i="1"/>
  <c r="I129" i="1" s="1"/>
  <c r="AC130" i="1" s="1"/>
  <c r="A234" i="1"/>
  <c r="B233" i="1"/>
  <c r="N233" i="1" s="1"/>
  <c r="BI130" i="1" l="1"/>
  <c r="H128" i="1"/>
  <c r="BH130" i="1"/>
  <c r="AB130" i="1"/>
  <c r="Y130" i="1"/>
  <c r="AA130" i="1"/>
  <c r="BF130" i="1"/>
  <c r="Z130" i="1"/>
  <c r="AF130" i="1" s="1"/>
  <c r="AK130" i="1" s="1"/>
  <c r="AN130" i="1" s="1"/>
  <c r="AD130" i="1"/>
  <c r="BK130" i="1"/>
  <c r="K130" i="1"/>
  <c r="BJ130" i="1"/>
  <c r="BG130" i="1"/>
  <c r="A235" i="1"/>
  <c r="B234" i="1"/>
  <c r="N234" i="1" s="1"/>
  <c r="BL130" i="1" l="1"/>
  <c r="BQ130" i="1" s="1"/>
  <c r="BT130" i="1" s="1"/>
  <c r="AE130" i="1"/>
  <c r="AJ130" i="1" s="1"/>
  <c r="AM130" i="1" s="1"/>
  <c r="BN130" i="1"/>
  <c r="BS130" i="1" s="1"/>
  <c r="BV130" i="1" s="1"/>
  <c r="AG130" i="1"/>
  <c r="AL130" i="1" s="1"/>
  <c r="AO130" i="1" s="1"/>
  <c r="BM130" i="1"/>
  <c r="A236" i="1"/>
  <c r="B235" i="1"/>
  <c r="N235" i="1" s="1"/>
  <c r="AP130" i="1" l="1"/>
  <c r="AQ130" i="1" s="1"/>
  <c r="AR130" i="1" s="1"/>
  <c r="AS130" i="1"/>
  <c r="AH130" i="1"/>
  <c r="AI130" i="1" s="1"/>
  <c r="AT130" i="1"/>
  <c r="AU130" i="1"/>
  <c r="BR130" i="1"/>
  <c r="BU130" i="1" s="1"/>
  <c r="BW130" i="1" s="1"/>
  <c r="BX130" i="1" s="1"/>
  <c r="BO130" i="1"/>
  <c r="BP130" i="1" s="1"/>
  <c r="A237" i="1"/>
  <c r="B236" i="1"/>
  <c r="N236" i="1" s="1"/>
  <c r="AW130" i="1" l="1"/>
  <c r="BA130" i="1" s="1"/>
  <c r="BC130" i="1" s="1"/>
  <c r="AV130" i="1"/>
  <c r="AZ130" i="1" s="1"/>
  <c r="BB130" i="1" s="1"/>
  <c r="BY130" i="1"/>
  <c r="CA130" i="1"/>
  <c r="BZ130" i="1"/>
  <c r="CB130" i="1"/>
  <c r="A238" i="1"/>
  <c r="B237" i="1"/>
  <c r="N237" i="1" s="1"/>
  <c r="AX130" i="1" l="1"/>
  <c r="AY130" i="1" s="1"/>
  <c r="BD130" i="1"/>
  <c r="BE130" i="1" s="1"/>
  <c r="L130" i="1" s="1"/>
  <c r="CC130" i="1"/>
  <c r="CG130" i="1" s="1"/>
  <c r="CI130" i="1" s="1"/>
  <c r="CD130" i="1"/>
  <c r="CH130" i="1" s="1"/>
  <c r="CJ130" i="1" s="1"/>
  <c r="A239" i="1"/>
  <c r="B238" i="1"/>
  <c r="N238" i="1" s="1"/>
  <c r="CK130" i="1" l="1"/>
  <c r="CL130" i="1" s="1"/>
  <c r="M130" i="1" s="1"/>
  <c r="J130" i="1" s="1"/>
  <c r="I130" i="1" s="1"/>
  <c r="AC131" i="1" s="1"/>
  <c r="CE130" i="1"/>
  <c r="CF130" i="1" s="1"/>
  <c r="A240" i="1"/>
  <c r="B239" i="1"/>
  <c r="N239" i="1" s="1"/>
  <c r="H129" i="1" l="1"/>
  <c r="BF131" i="1"/>
  <c r="Z131" i="1"/>
  <c r="AF131" i="1" s="1"/>
  <c r="AK131" i="1" s="1"/>
  <c r="AN131" i="1" s="1"/>
  <c r="BG131" i="1"/>
  <c r="AA131" i="1"/>
  <c r="BK131" i="1"/>
  <c r="BH131" i="1"/>
  <c r="AB131" i="1"/>
  <c r="Y131" i="1"/>
  <c r="K131" i="1"/>
  <c r="BJ131" i="1"/>
  <c r="AD131" i="1"/>
  <c r="BI131" i="1"/>
  <c r="A241" i="1"/>
  <c r="B240" i="1"/>
  <c r="N240" i="1" s="1"/>
  <c r="BL131" i="1" l="1"/>
  <c r="BQ131" i="1" s="1"/>
  <c r="BT131" i="1" s="1"/>
  <c r="BN131" i="1"/>
  <c r="BS131" i="1" s="1"/>
  <c r="BV131" i="1" s="1"/>
  <c r="BM131" i="1"/>
  <c r="BR131" i="1" s="1"/>
  <c r="BU131" i="1" s="1"/>
  <c r="AG131" i="1"/>
  <c r="AL131" i="1" s="1"/>
  <c r="AO131" i="1" s="1"/>
  <c r="AE131" i="1"/>
  <c r="AJ131" i="1" s="1"/>
  <c r="AM131" i="1" s="1"/>
  <c r="A242" i="1"/>
  <c r="B241" i="1"/>
  <c r="N241" i="1" s="1"/>
  <c r="BO131" i="1" l="1"/>
  <c r="BP131" i="1" s="1"/>
  <c r="BW131" i="1"/>
  <c r="BX131" i="1" s="1"/>
  <c r="BZ131" i="1" s="1"/>
  <c r="AP131" i="1"/>
  <c r="AQ131" i="1" s="1"/>
  <c r="AR131" i="1" s="1"/>
  <c r="AH131" i="1"/>
  <c r="AI131" i="1" s="1"/>
  <c r="A243" i="1"/>
  <c r="B242" i="1"/>
  <c r="N242" i="1" s="1"/>
  <c r="BY131" i="1" l="1"/>
  <c r="CA131" i="1"/>
  <c r="AT131" i="1"/>
  <c r="AV131" i="1" s="1"/>
  <c r="AZ131" i="1" s="1"/>
  <c r="BB131" i="1" s="1"/>
  <c r="AS131" i="1"/>
  <c r="AU131" i="1"/>
  <c r="CB131" i="1"/>
  <c r="CD131" i="1" s="1"/>
  <c r="CH131" i="1" s="1"/>
  <c r="CJ131" i="1" s="1"/>
  <c r="A244" i="1"/>
  <c r="B243" i="1"/>
  <c r="N243" i="1" s="1"/>
  <c r="CC131" i="1" l="1"/>
  <c r="CG131" i="1" s="1"/>
  <c r="CI131" i="1" s="1"/>
  <c r="AW131" i="1"/>
  <c r="BA131" i="1" s="1"/>
  <c r="BC131" i="1" s="1"/>
  <c r="BD131" i="1" s="1"/>
  <c r="BE131" i="1" s="1"/>
  <c r="L131" i="1" s="1"/>
  <c r="CE131" i="1"/>
  <c r="CF131" i="1" s="1"/>
  <c r="CK131" i="1"/>
  <c r="CL131" i="1" s="1"/>
  <c r="M131" i="1" s="1"/>
  <c r="A245" i="1"/>
  <c r="B244" i="1"/>
  <c r="N244" i="1" s="1"/>
  <c r="J131" i="1" l="1"/>
  <c r="I131" i="1" s="1"/>
  <c r="Y132" i="1" s="1"/>
  <c r="AX131" i="1"/>
  <c r="AY131" i="1" s="1"/>
  <c r="BF132" i="1"/>
  <c r="K132" i="1"/>
  <c r="AD132" i="1"/>
  <c r="H130" i="1"/>
  <c r="BJ132" i="1"/>
  <c r="BH132" i="1"/>
  <c r="BK132" i="1"/>
  <c r="AC132" i="1"/>
  <c r="AA132" i="1"/>
  <c r="BG132" i="1"/>
  <c r="A246" i="1"/>
  <c r="B245" i="1"/>
  <c r="N245" i="1" s="1"/>
  <c r="AB132" i="1" l="1"/>
  <c r="AE132" i="1" s="1"/>
  <c r="Z132" i="1"/>
  <c r="AF132" i="1" s="1"/>
  <c r="AK132" i="1" s="1"/>
  <c r="AN132" i="1" s="1"/>
  <c r="BI132" i="1"/>
  <c r="BL132" i="1" s="1"/>
  <c r="BQ132" i="1" s="1"/>
  <c r="BT132" i="1" s="1"/>
  <c r="AG132" i="1"/>
  <c r="AL132" i="1" s="1"/>
  <c r="AO132" i="1" s="1"/>
  <c r="BM132" i="1"/>
  <c r="BR132" i="1" s="1"/>
  <c r="BU132" i="1" s="1"/>
  <c r="BN132" i="1"/>
  <c r="BS132" i="1" s="1"/>
  <c r="BV132" i="1" s="1"/>
  <c r="AJ132" i="1"/>
  <c r="AM132" i="1" s="1"/>
  <c r="A247" i="1"/>
  <c r="B246" i="1"/>
  <c r="N246" i="1" s="1"/>
  <c r="AH132" i="1" l="1"/>
  <c r="AI132" i="1" s="1"/>
  <c r="BW132" i="1"/>
  <c r="BX132" i="1" s="1"/>
  <c r="CB132" i="1" s="1"/>
  <c r="AP132" i="1"/>
  <c r="AQ132" i="1" s="1"/>
  <c r="AU132" i="1" s="1"/>
  <c r="BO132" i="1"/>
  <c r="BP132" i="1" s="1"/>
  <c r="CA132" i="1"/>
  <c r="BY132" i="1"/>
  <c r="BZ132" i="1"/>
  <c r="A248" i="1"/>
  <c r="B247" i="1"/>
  <c r="N247" i="1" s="1"/>
  <c r="AS132" i="1" l="1"/>
  <c r="AR132" i="1"/>
  <c r="AT132" i="1"/>
  <c r="AV132" i="1" s="1"/>
  <c r="CD132" i="1"/>
  <c r="CH132" i="1" s="1"/>
  <c r="CJ132" i="1" s="1"/>
  <c r="CC132" i="1"/>
  <c r="CG132" i="1" s="1"/>
  <c r="CI132" i="1" s="1"/>
  <c r="AW132" i="1"/>
  <c r="BA132" i="1" s="1"/>
  <c r="BC132" i="1" s="1"/>
  <c r="A249" i="1"/>
  <c r="B248" i="1"/>
  <c r="N248" i="1" s="1"/>
  <c r="CK132" i="1" l="1"/>
  <c r="CL132" i="1" s="1"/>
  <c r="M132" i="1" s="1"/>
  <c r="CE132" i="1"/>
  <c r="CF132" i="1" s="1"/>
  <c r="AZ132" i="1"/>
  <c r="BB132" i="1" s="1"/>
  <c r="BD132" i="1" s="1"/>
  <c r="BE132" i="1" s="1"/>
  <c r="L132" i="1" s="1"/>
  <c r="AX132" i="1"/>
  <c r="AY132" i="1" s="1"/>
  <c r="A250" i="1"/>
  <c r="B249" i="1"/>
  <c r="N249" i="1" s="1"/>
  <c r="J132" i="1" l="1"/>
  <c r="I132" i="1" s="1"/>
  <c r="A251" i="1"/>
  <c r="B250" i="1"/>
  <c r="N250" i="1" s="1"/>
  <c r="Z133" i="1" l="1"/>
  <c r="Y133" i="1"/>
  <c r="BJ133" i="1"/>
  <c r="BH133" i="1"/>
  <c r="AC133" i="1"/>
  <c r="AF133" i="1" s="1"/>
  <c r="AK133" i="1" s="1"/>
  <c r="AN133" i="1" s="1"/>
  <c r="K133" i="1"/>
  <c r="BK133" i="1"/>
  <c r="AD133" i="1"/>
  <c r="BF133" i="1"/>
  <c r="AA133" i="1"/>
  <c r="BI133" i="1"/>
  <c r="BG133" i="1"/>
  <c r="H131" i="1"/>
  <c r="AB133" i="1"/>
  <c r="AE133" i="1" s="1"/>
  <c r="A252" i="1"/>
  <c r="B251" i="1"/>
  <c r="N251" i="1" s="1"/>
  <c r="BN133" i="1" l="1"/>
  <c r="BS133" i="1" s="1"/>
  <c r="BV133" i="1" s="1"/>
  <c r="BL133" i="1"/>
  <c r="BQ133" i="1" s="1"/>
  <c r="BT133" i="1" s="1"/>
  <c r="AJ133" i="1"/>
  <c r="AM133" i="1" s="1"/>
  <c r="BM133" i="1"/>
  <c r="BR133" i="1" s="1"/>
  <c r="BU133" i="1" s="1"/>
  <c r="AG133" i="1"/>
  <c r="AL133" i="1" s="1"/>
  <c r="AO133" i="1" s="1"/>
  <c r="A253" i="1"/>
  <c r="B252" i="1"/>
  <c r="N252" i="1" s="1"/>
  <c r="BO133" i="1" l="1"/>
  <c r="BP133" i="1" s="1"/>
  <c r="AP133" i="1"/>
  <c r="AQ133" i="1" s="1"/>
  <c r="AU133" i="1" s="1"/>
  <c r="AH133" i="1"/>
  <c r="AI133" i="1" s="1"/>
  <c r="BW133" i="1"/>
  <c r="BX133" i="1" s="1"/>
  <c r="A254" i="1"/>
  <c r="B253" i="1"/>
  <c r="N253" i="1" s="1"/>
  <c r="AS133" i="1" l="1"/>
  <c r="AW133" i="1" s="1"/>
  <c r="BA133" i="1" s="1"/>
  <c r="BC133" i="1" s="1"/>
  <c r="AT133" i="1"/>
  <c r="AR133" i="1"/>
  <c r="BZ133" i="1"/>
  <c r="CA133" i="1"/>
  <c r="BY133" i="1"/>
  <c r="CB133" i="1"/>
  <c r="A255" i="1"/>
  <c r="B254" i="1"/>
  <c r="N254" i="1" s="1"/>
  <c r="AV133" i="1" l="1"/>
  <c r="AZ133" i="1" s="1"/>
  <c r="BB133" i="1" s="1"/>
  <c r="BD133" i="1" s="1"/>
  <c r="BE133" i="1" s="1"/>
  <c r="L133" i="1" s="1"/>
  <c r="AX133" i="1"/>
  <c r="AY133" i="1" s="1"/>
  <c r="CD133" i="1"/>
  <c r="CH133" i="1" s="1"/>
  <c r="CJ133" i="1" s="1"/>
  <c r="CC133" i="1"/>
  <c r="CG133" i="1" s="1"/>
  <c r="CI133" i="1" s="1"/>
  <c r="A256" i="1"/>
  <c r="B255" i="1"/>
  <c r="N255" i="1" s="1"/>
  <c r="CK133" i="1" l="1"/>
  <c r="CL133" i="1" s="1"/>
  <c r="M133" i="1" s="1"/>
  <c r="J133" i="1"/>
  <c r="I133" i="1" s="1"/>
  <c r="AC134" i="1" s="1"/>
  <c r="CE133" i="1"/>
  <c r="CF133" i="1" s="1"/>
  <c r="A257" i="1"/>
  <c r="B256" i="1"/>
  <c r="N256" i="1" s="1"/>
  <c r="AA134" i="1" l="1"/>
  <c r="BH134" i="1"/>
  <c r="BK134" i="1"/>
  <c r="H132" i="1"/>
  <c r="Z134" i="1"/>
  <c r="AF134" i="1" s="1"/>
  <c r="AK134" i="1" s="1"/>
  <c r="AN134" i="1" s="1"/>
  <c r="BJ134" i="1"/>
  <c r="AB134" i="1"/>
  <c r="AD134" i="1"/>
  <c r="BG134" i="1"/>
  <c r="K134" i="1"/>
  <c r="BI134" i="1"/>
  <c r="Y134" i="1"/>
  <c r="BF134" i="1"/>
  <c r="A258" i="1"/>
  <c r="B257" i="1"/>
  <c r="N257" i="1" s="1"/>
  <c r="AG134" i="1" l="1"/>
  <c r="AL134" i="1" s="1"/>
  <c r="AO134" i="1" s="1"/>
  <c r="AE134" i="1"/>
  <c r="AJ134" i="1" s="1"/>
  <c r="AM134" i="1" s="1"/>
  <c r="AP134" i="1" s="1"/>
  <c r="AQ134" i="1" s="1"/>
  <c r="BN134" i="1"/>
  <c r="BS134" i="1" s="1"/>
  <c r="BV134" i="1" s="1"/>
  <c r="BM134" i="1"/>
  <c r="BR134" i="1" s="1"/>
  <c r="BU134" i="1" s="1"/>
  <c r="BL134" i="1"/>
  <c r="BQ134" i="1" s="1"/>
  <c r="BT134" i="1" s="1"/>
  <c r="AH134" i="1"/>
  <c r="AI134" i="1" s="1"/>
  <c r="A259" i="1"/>
  <c r="B258" i="1"/>
  <c r="N258" i="1" s="1"/>
  <c r="BW134" i="1" l="1"/>
  <c r="BX134" i="1" s="1"/>
  <c r="BO134" i="1"/>
  <c r="BP134" i="1" s="1"/>
  <c r="AU134" i="1"/>
  <c r="AT134" i="1"/>
  <c r="AS134" i="1"/>
  <c r="AR134" i="1"/>
  <c r="BY134" i="1"/>
  <c r="CA134" i="1"/>
  <c r="BZ134" i="1"/>
  <c r="CB134" i="1"/>
  <c r="A260" i="1"/>
  <c r="B259" i="1"/>
  <c r="N259" i="1" s="1"/>
  <c r="CC134" i="1" l="1"/>
  <c r="CG134" i="1" s="1"/>
  <c r="CI134" i="1" s="1"/>
  <c r="CD134" i="1"/>
  <c r="CH134" i="1" s="1"/>
  <c r="CJ134" i="1" s="1"/>
  <c r="AV134" i="1"/>
  <c r="AW134" i="1"/>
  <c r="BA134" i="1" s="1"/>
  <c r="BC134" i="1" s="1"/>
  <c r="A261" i="1"/>
  <c r="B260" i="1"/>
  <c r="N260" i="1" s="1"/>
  <c r="CK134" i="1" l="1"/>
  <c r="CL134" i="1" s="1"/>
  <c r="M134" i="1" s="1"/>
  <c r="CE134" i="1"/>
  <c r="CF134" i="1" s="1"/>
  <c r="AZ134" i="1"/>
  <c r="BB134" i="1" s="1"/>
  <c r="BD134" i="1" s="1"/>
  <c r="BE134" i="1" s="1"/>
  <c r="L134" i="1" s="1"/>
  <c r="J134" i="1" s="1"/>
  <c r="I134" i="1" s="1"/>
  <c r="AX134" i="1"/>
  <c r="AY134" i="1" s="1"/>
  <c r="A262" i="1"/>
  <c r="B261" i="1"/>
  <c r="N261" i="1" s="1"/>
  <c r="A263" i="1" l="1"/>
  <c r="B262" i="1"/>
  <c r="N262" i="1" s="1"/>
  <c r="K135" i="1" l="1"/>
  <c r="BJ135" i="1"/>
  <c r="BF135" i="1"/>
  <c r="BI135" i="1"/>
  <c r="BG135" i="1"/>
  <c r="AD135" i="1"/>
  <c r="Y135" i="1"/>
  <c r="BH135" i="1"/>
  <c r="AC135" i="1"/>
  <c r="AA135" i="1"/>
  <c r="AB135" i="1"/>
  <c r="Z135" i="1"/>
  <c r="H133" i="1"/>
  <c r="BK135" i="1"/>
  <c r="A264" i="1"/>
  <c r="B263" i="1"/>
  <c r="N263" i="1" s="1"/>
  <c r="AE135" i="1" l="1"/>
  <c r="AJ135" i="1" s="1"/>
  <c r="AM135" i="1" s="1"/>
  <c r="BM135" i="1"/>
  <c r="BR135" i="1" s="1"/>
  <c r="BU135" i="1" s="1"/>
  <c r="BL135" i="1"/>
  <c r="BQ135" i="1" s="1"/>
  <c r="BT135" i="1" s="1"/>
  <c r="AF135" i="1"/>
  <c r="AK135" i="1" s="1"/>
  <c r="AN135" i="1" s="1"/>
  <c r="AG135" i="1"/>
  <c r="AL135" i="1" s="1"/>
  <c r="AO135" i="1" s="1"/>
  <c r="BN135" i="1"/>
  <c r="BS135" i="1" s="1"/>
  <c r="BV135" i="1" s="1"/>
  <c r="A265" i="1"/>
  <c r="B264" i="1"/>
  <c r="N264" i="1" s="1"/>
  <c r="AH135" i="1" l="1"/>
  <c r="AI135" i="1" s="1"/>
  <c r="BO135" i="1"/>
  <c r="BP135" i="1" s="1"/>
  <c r="BW135" i="1"/>
  <c r="BX135" i="1" s="1"/>
  <c r="AP135" i="1"/>
  <c r="AQ135" i="1" s="1"/>
  <c r="A266" i="1"/>
  <c r="B265" i="1"/>
  <c r="N265" i="1" s="1"/>
  <c r="AT135" i="1" l="1"/>
  <c r="AS135" i="1"/>
  <c r="AU135" i="1"/>
  <c r="AW135" i="1" s="1"/>
  <c r="BA135" i="1" s="1"/>
  <c r="BC135" i="1" s="1"/>
  <c r="AR135" i="1"/>
  <c r="BZ135" i="1"/>
  <c r="BY135" i="1"/>
  <c r="CA135" i="1"/>
  <c r="CB135" i="1"/>
  <c r="A267" i="1"/>
  <c r="B266" i="1"/>
  <c r="N266" i="1" s="1"/>
  <c r="CD135" i="1" l="1"/>
  <c r="CH135" i="1" s="1"/>
  <c r="CJ135" i="1" s="1"/>
  <c r="CC135" i="1"/>
  <c r="AV135" i="1"/>
  <c r="A268" i="1"/>
  <c r="B267" i="1"/>
  <c r="N267" i="1" s="1"/>
  <c r="AX135" i="1" l="1"/>
  <c r="AY135" i="1" s="1"/>
  <c r="AZ135" i="1"/>
  <c r="BB135" i="1" s="1"/>
  <c r="BD135" i="1" s="1"/>
  <c r="BE135" i="1" s="1"/>
  <c r="L135" i="1" s="1"/>
  <c r="CE135" i="1"/>
  <c r="CF135" i="1" s="1"/>
  <c r="CG135" i="1"/>
  <c r="CI135" i="1" s="1"/>
  <c r="CK135" i="1" s="1"/>
  <c r="CL135" i="1" s="1"/>
  <c r="M135" i="1" s="1"/>
  <c r="A269" i="1"/>
  <c r="B268" i="1"/>
  <c r="N268" i="1" s="1"/>
  <c r="J135" i="1" l="1"/>
  <c r="I135" i="1" s="1"/>
  <c r="A270" i="1"/>
  <c r="B269" i="1"/>
  <c r="N269" i="1" s="1"/>
  <c r="A271" i="1" l="1"/>
  <c r="B270" i="1"/>
  <c r="N270" i="1" s="1"/>
  <c r="AD136" i="1" l="1"/>
  <c r="BJ136" i="1"/>
  <c r="BF136" i="1"/>
  <c r="BK136" i="1"/>
  <c r="Y136" i="1"/>
  <c r="AB136" i="1"/>
  <c r="Z136" i="1"/>
  <c r="BH136" i="1"/>
  <c r="AA136" i="1"/>
  <c r="BI136" i="1"/>
  <c r="K136" i="1"/>
  <c r="BG136" i="1"/>
  <c r="H134" i="1"/>
  <c r="AC136" i="1"/>
  <c r="A272" i="1"/>
  <c r="B271" i="1"/>
  <c r="N271" i="1" s="1"/>
  <c r="AE136" i="1" l="1"/>
  <c r="AJ136" i="1" s="1"/>
  <c r="AM136" i="1" s="1"/>
  <c r="BL136" i="1"/>
  <c r="BQ136" i="1" s="1"/>
  <c r="BT136" i="1" s="1"/>
  <c r="BM136" i="1"/>
  <c r="BR136" i="1" s="1"/>
  <c r="BU136" i="1" s="1"/>
  <c r="BN136" i="1"/>
  <c r="BS136" i="1" s="1"/>
  <c r="BV136" i="1" s="1"/>
  <c r="AF136" i="1"/>
  <c r="AK136" i="1" s="1"/>
  <c r="AN136" i="1" s="1"/>
  <c r="AG136" i="1"/>
  <c r="AL136" i="1" s="1"/>
  <c r="AO136" i="1" s="1"/>
  <c r="A273" i="1"/>
  <c r="B272" i="1"/>
  <c r="N272" i="1" s="1"/>
  <c r="BW136" i="1" l="1"/>
  <c r="BX136" i="1" s="1"/>
  <c r="BY136" i="1" s="1"/>
  <c r="AP136" i="1"/>
  <c r="AQ136" i="1" s="1"/>
  <c r="AU136" i="1" s="1"/>
  <c r="BO136" i="1"/>
  <c r="BP136" i="1" s="1"/>
  <c r="AH136" i="1"/>
  <c r="AI136" i="1" s="1"/>
  <c r="BZ136" i="1"/>
  <c r="A274" i="1"/>
  <c r="B273" i="1"/>
  <c r="N273" i="1" s="1"/>
  <c r="CB136" i="1" l="1"/>
  <c r="CA136" i="1"/>
  <c r="CC136" i="1" s="1"/>
  <c r="AT136" i="1"/>
  <c r="AS136" i="1"/>
  <c r="AW136" i="1" s="1"/>
  <c r="BA136" i="1" s="1"/>
  <c r="BC136" i="1" s="1"/>
  <c r="CD136" i="1"/>
  <c r="CH136" i="1" s="1"/>
  <c r="CJ136" i="1" s="1"/>
  <c r="AR136" i="1"/>
  <c r="A275" i="1"/>
  <c r="B274" i="1"/>
  <c r="N274" i="1" s="1"/>
  <c r="AV136" i="1" l="1"/>
  <c r="AX136" i="1" s="1"/>
  <c r="AY136" i="1" s="1"/>
  <c r="CG136" i="1"/>
  <c r="CI136" i="1" s="1"/>
  <c r="CK136" i="1" s="1"/>
  <c r="CL136" i="1" s="1"/>
  <c r="M136" i="1" s="1"/>
  <c r="CE136" i="1"/>
  <c r="CF136" i="1" s="1"/>
  <c r="A276" i="1"/>
  <c r="B275" i="1"/>
  <c r="N275" i="1" s="1"/>
  <c r="AZ136" i="1" l="1"/>
  <c r="BB136" i="1" s="1"/>
  <c r="BD136" i="1" s="1"/>
  <c r="BE136" i="1" s="1"/>
  <c r="L136" i="1" s="1"/>
  <c r="J136" i="1" s="1"/>
  <c r="I136" i="1" s="1"/>
  <c r="A277" i="1"/>
  <c r="B276" i="1"/>
  <c r="N276" i="1" s="1"/>
  <c r="A278" i="1" l="1"/>
  <c r="B277" i="1"/>
  <c r="N277" i="1" s="1"/>
  <c r="Y137" i="1" l="1"/>
  <c r="Z137" i="1"/>
  <c r="BI137" i="1"/>
  <c r="AC137" i="1"/>
  <c r="BH137" i="1"/>
  <c r="BF137" i="1"/>
  <c r="BG137" i="1"/>
  <c r="AA137" i="1"/>
  <c r="BK137" i="1"/>
  <c r="BN137" i="1" s="1"/>
  <c r="BS137" i="1" s="1"/>
  <c r="BV137" i="1" s="1"/>
  <c r="BJ137" i="1"/>
  <c r="AB137" i="1"/>
  <c r="K137" i="1"/>
  <c r="H135" i="1"/>
  <c r="AD137" i="1"/>
  <c r="A279" i="1"/>
  <c r="B278" i="1"/>
  <c r="N278" i="1" s="1"/>
  <c r="AE137" i="1" l="1"/>
  <c r="AJ137" i="1" s="1"/>
  <c r="AM137" i="1" s="1"/>
  <c r="BL137" i="1"/>
  <c r="BQ137" i="1" s="1"/>
  <c r="BT137" i="1" s="1"/>
  <c r="BM137" i="1"/>
  <c r="BR137" i="1" s="1"/>
  <c r="BU137" i="1" s="1"/>
  <c r="AG137" i="1"/>
  <c r="AL137" i="1" s="1"/>
  <c r="AO137" i="1" s="1"/>
  <c r="AF137" i="1"/>
  <c r="AK137" i="1" s="1"/>
  <c r="AN137" i="1" s="1"/>
  <c r="A280" i="1"/>
  <c r="B279" i="1"/>
  <c r="N279" i="1" s="1"/>
  <c r="BW137" i="1" l="1"/>
  <c r="BX137" i="1" s="1"/>
  <c r="BY137" i="1" s="1"/>
  <c r="BO137" i="1"/>
  <c r="BP137" i="1" s="1"/>
  <c r="AH137" i="1"/>
  <c r="AP137" i="1"/>
  <c r="AQ137" i="1" s="1"/>
  <c r="A281" i="1"/>
  <c r="B280" i="1"/>
  <c r="N280" i="1" s="1"/>
  <c r="CA137" i="1" l="1"/>
  <c r="CC137" i="1" s="1"/>
  <c r="CG137" i="1" s="1"/>
  <c r="CI137" i="1" s="1"/>
  <c r="BZ137" i="1"/>
  <c r="CB137" i="1"/>
  <c r="AU137" i="1"/>
  <c r="AR137" i="1"/>
  <c r="AS137" i="1"/>
  <c r="AT137" i="1"/>
  <c r="AI137" i="1"/>
  <c r="A282" i="1"/>
  <c r="B281" i="1"/>
  <c r="N281" i="1" s="1"/>
  <c r="CD137" i="1" l="1"/>
  <c r="CH137" i="1" s="1"/>
  <c r="CJ137" i="1" s="1"/>
  <c r="CK137" i="1" s="1"/>
  <c r="CL137" i="1" s="1"/>
  <c r="M137" i="1" s="1"/>
  <c r="AV137" i="1"/>
  <c r="AZ137" i="1" s="1"/>
  <c r="BB137" i="1" s="1"/>
  <c r="AW137" i="1"/>
  <c r="BA137" i="1" s="1"/>
  <c r="BC137" i="1" s="1"/>
  <c r="A283" i="1"/>
  <c r="B282" i="1"/>
  <c r="N282" i="1" s="1"/>
  <c r="CE137" i="1" l="1"/>
  <c r="CF137" i="1" s="1"/>
  <c r="AX137" i="1"/>
  <c r="AY137" i="1" s="1"/>
  <c r="BD137" i="1"/>
  <c r="BE137" i="1" s="1"/>
  <c r="L137" i="1" s="1"/>
  <c r="J137" i="1" s="1"/>
  <c r="I137" i="1" s="1"/>
  <c r="A284" i="1"/>
  <c r="B283" i="1"/>
  <c r="N283" i="1" s="1"/>
  <c r="BI138" i="1" l="1"/>
  <c r="AA138" i="1"/>
  <c r="AC138" i="1"/>
  <c r="BH138" i="1"/>
  <c r="AB138" i="1"/>
  <c r="BK138" i="1"/>
  <c r="BG138" i="1"/>
  <c r="Z138" i="1"/>
  <c r="BF138" i="1"/>
  <c r="Y138" i="1"/>
  <c r="K138" i="1"/>
  <c r="AD138" i="1"/>
  <c r="BJ138" i="1"/>
  <c r="H136" i="1"/>
  <c r="A285" i="1"/>
  <c r="B284" i="1"/>
  <c r="N284" i="1" s="1"/>
  <c r="BL138" i="1" l="1"/>
  <c r="AG138" i="1"/>
  <c r="AL138" i="1" s="1"/>
  <c r="AO138" i="1" s="1"/>
  <c r="BN138" i="1"/>
  <c r="BS138" i="1" s="1"/>
  <c r="BV138" i="1" s="1"/>
  <c r="AF138" i="1"/>
  <c r="AK138" i="1" s="1"/>
  <c r="AN138" i="1" s="1"/>
  <c r="BQ138" i="1"/>
  <c r="BT138" i="1" s="1"/>
  <c r="BM138" i="1"/>
  <c r="BR138" i="1" s="1"/>
  <c r="BU138" i="1" s="1"/>
  <c r="AE138" i="1"/>
  <c r="A286" i="1"/>
  <c r="B285" i="1"/>
  <c r="N285" i="1" s="1"/>
  <c r="AJ138" i="1" l="1"/>
  <c r="AM138" i="1" s="1"/>
  <c r="AP138" i="1" s="1"/>
  <c r="AQ138" i="1" s="1"/>
  <c r="AH138" i="1"/>
  <c r="BO138" i="1"/>
  <c r="BP138" i="1" s="1"/>
  <c r="BW138" i="1"/>
  <c r="BX138" i="1" s="1"/>
  <c r="A287" i="1"/>
  <c r="B286" i="1"/>
  <c r="N286" i="1" s="1"/>
  <c r="BZ138" i="1" l="1"/>
  <c r="CB138" i="1"/>
  <c r="CA138" i="1"/>
  <c r="BY138" i="1"/>
  <c r="AS138" i="1"/>
  <c r="AR138" i="1"/>
  <c r="AU138" i="1"/>
  <c r="AT138" i="1"/>
  <c r="AI138" i="1"/>
  <c r="A288" i="1"/>
  <c r="B287" i="1"/>
  <c r="N287" i="1" s="1"/>
  <c r="AW138" i="1" l="1"/>
  <c r="BA138" i="1" s="1"/>
  <c r="BC138" i="1" s="1"/>
  <c r="CD138" i="1"/>
  <c r="CH138" i="1" s="1"/>
  <c r="CJ138" i="1" s="1"/>
  <c r="AV138" i="1"/>
  <c r="CC138" i="1"/>
  <c r="A289" i="1"/>
  <c r="B288" i="1"/>
  <c r="N288" i="1" s="1"/>
  <c r="AX138" i="1" l="1"/>
  <c r="AY138" i="1" s="1"/>
  <c r="AZ138" i="1"/>
  <c r="BB138" i="1" s="1"/>
  <c r="BD138" i="1" s="1"/>
  <c r="BE138" i="1" s="1"/>
  <c r="L138" i="1" s="1"/>
  <c r="CG138" i="1"/>
  <c r="CI138" i="1" s="1"/>
  <c r="CK138" i="1" s="1"/>
  <c r="CL138" i="1" s="1"/>
  <c r="M138" i="1" s="1"/>
  <c r="CE138" i="1"/>
  <c r="CF138" i="1" s="1"/>
  <c r="A290" i="1"/>
  <c r="B290" i="1" s="1"/>
  <c r="N290" i="1" s="1"/>
  <c r="B289" i="1"/>
  <c r="N289" i="1" s="1"/>
  <c r="J138" i="1" l="1"/>
  <c r="I138" i="1" s="1"/>
  <c r="AC139" i="1" s="1"/>
  <c r="BG139" i="1" l="1"/>
  <c r="AA139" i="1"/>
  <c r="H137" i="1"/>
  <c r="Z139" i="1"/>
  <c r="AF139" i="1" s="1"/>
  <c r="AK139" i="1" s="1"/>
  <c r="AN139" i="1" s="1"/>
  <c r="BI139" i="1"/>
  <c r="BJ139" i="1"/>
  <c r="AD139" i="1"/>
  <c r="AB139" i="1"/>
  <c r="Y139" i="1"/>
  <c r="K139" i="1"/>
  <c r="BF139" i="1"/>
  <c r="BK139" i="1"/>
  <c r="BH139" i="1"/>
  <c r="AG139" i="1" l="1"/>
  <c r="AL139" i="1" s="1"/>
  <c r="AO139" i="1" s="1"/>
  <c r="BL139" i="1"/>
  <c r="BQ139" i="1" s="1"/>
  <c r="BT139" i="1" s="1"/>
  <c r="BM139" i="1"/>
  <c r="BR139" i="1" s="1"/>
  <c r="BU139" i="1" s="1"/>
  <c r="AE139" i="1"/>
  <c r="AJ139" i="1" s="1"/>
  <c r="AM139" i="1" s="1"/>
  <c r="AP139" i="1" s="1"/>
  <c r="AQ139" i="1" s="1"/>
  <c r="BN139" i="1"/>
  <c r="BS139" i="1" s="1"/>
  <c r="BV139" i="1" s="1"/>
  <c r="BW139" i="1" l="1"/>
  <c r="BX139" i="1" s="1"/>
  <c r="CB139" i="1" s="1"/>
  <c r="BO139" i="1"/>
  <c r="BP139" i="1" s="1"/>
  <c r="AH139" i="1"/>
  <c r="AI139" i="1" s="1"/>
  <c r="CA139" i="1"/>
  <c r="BY139" i="1"/>
  <c r="BZ139" i="1"/>
  <c r="CD139" i="1" s="1"/>
  <c r="CH139" i="1" s="1"/>
  <c r="CJ139" i="1" s="1"/>
  <c r="AR139" i="1"/>
  <c r="AU139" i="1"/>
  <c r="AT139" i="1"/>
  <c r="AS139" i="1"/>
  <c r="CC139" i="1" l="1"/>
  <c r="CG139" i="1" s="1"/>
  <c r="CI139" i="1" s="1"/>
  <c r="CK139" i="1" s="1"/>
  <c r="CL139" i="1" s="1"/>
  <c r="M139" i="1" s="1"/>
  <c r="AV139" i="1"/>
  <c r="AZ139" i="1" s="1"/>
  <c r="BB139" i="1" s="1"/>
  <c r="AW139" i="1"/>
  <c r="BA139" i="1" s="1"/>
  <c r="BC139" i="1" s="1"/>
  <c r="CE139" i="1" l="1"/>
  <c r="CF139" i="1" s="1"/>
  <c r="BD139" i="1"/>
  <c r="BE139" i="1" s="1"/>
  <c r="L139" i="1" s="1"/>
  <c r="J139" i="1" s="1"/>
  <c r="I139" i="1" s="1"/>
  <c r="BH140" i="1" s="1"/>
  <c r="AX139" i="1"/>
  <c r="AY139" i="1" s="1"/>
  <c r="AC140" i="1" l="1"/>
  <c r="BG140" i="1"/>
  <c r="K140" i="1"/>
  <c r="BF140" i="1"/>
  <c r="BI140" i="1"/>
  <c r="Y140" i="1"/>
  <c r="Z140" i="1"/>
  <c r="BJ140" i="1"/>
  <c r="AA140" i="1"/>
  <c r="BK140" i="1"/>
  <c r="BN140" i="1" s="1"/>
  <c r="BS140" i="1" s="1"/>
  <c r="BV140" i="1" s="1"/>
  <c r="AB140" i="1"/>
  <c r="AD140" i="1"/>
  <c r="H138" i="1"/>
  <c r="AG140" i="1" l="1"/>
  <c r="AL140" i="1" s="1"/>
  <c r="AO140" i="1" s="1"/>
  <c r="BL140" i="1"/>
  <c r="BQ140" i="1" s="1"/>
  <c r="BT140" i="1" s="1"/>
  <c r="AE140" i="1"/>
  <c r="AJ140" i="1" s="1"/>
  <c r="AM140" i="1" s="1"/>
  <c r="BM140" i="1"/>
  <c r="BR140" i="1" s="1"/>
  <c r="BU140" i="1" s="1"/>
  <c r="AF140" i="1"/>
  <c r="AK140" i="1" s="1"/>
  <c r="AN140" i="1" s="1"/>
  <c r="AH140" i="1" l="1"/>
  <c r="AI140" i="1" s="1"/>
  <c r="BW140" i="1"/>
  <c r="BX140" i="1" s="1"/>
  <c r="CB140" i="1" s="1"/>
  <c r="AP140" i="1"/>
  <c r="AQ140" i="1" s="1"/>
  <c r="BO140" i="1"/>
  <c r="CA140" i="1" l="1"/>
  <c r="BZ140" i="1"/>
  <c r="CD140" i="1" s="1"/>
  <c r="CH140" i="1" s="1"/>
  <c r="CJ140" i="1" s="1"/>
  <c r="BY140" i="1"/>
  <c r="BP140" i="1"/>
  <c r="AS140" i="1"/>
  <c r="AU140" i="1"/>
  <c r="AT140" i="1"/>
  <c r="AR140" i="1"/>
  <c r="CC140" i="1" l="1"/>
  <c r="CG140" i="1" s="1"/>
  <c r="CI140" i="1" s="1"/>
  <c r="CK140" i="1" s="1"/>
  <c r="CL140" i="1" s="1"/>
  <c r="M140" i="1" s="1"/>
  <c r="AV140" i="1"/>
  <c r="AZ140" i="1" s="1"/>
  <c r="BB140" i="1" s="1"/>
  <c r="AW140" i="1"/>
  <c r="BA140" i="1" s="1"/>
  <c r="BC140" i="1" s="1"/>
  <c r="CE140" i="1" l="1"/>
  <c r="CF140" i="1" s="1"/>
  <c r="AX140" i="1"/>
  <c r="AY140" i="1" s="1"/>
  <c r="BD140" i="1"/>
  <c r="BE140" i="1" s="1"/>
  <c r="L140" i="1" s="1"/>
  <c r="J140" i="1" s="1"/>
  <c r="I140" i="1" s="1"/>
  <c r="AC141" i="1" l="1"/>
  <c r="BK141" i="1"/>
  <c r="Y141" i="1"/>
  <c r="BF141" i="1"/>
  <c r="BI141" i="1"/>
  <c r="Z141" i="1"/>
  <c r="BG141" i="1"/>
  <c r="BJ141" i="1"/>
  <c r="AD141" i="1"/>
  <c r="AA141" i="1"/>
  <c r="AB141" i="1"/>
  <c r="BH141" i="1"/>
  <c r="H139" i="1"/>
  <c r="K141" i="1"/>
  <c r="BL141" i="1" l="1"/>
  <c r="BQ141" i="1" s="1"/>
  <c r="BT141" i="1" s="1"/>
  <c r="BM141" i="1"/>
  <c r="BR141" i="1" s="1"/>
  <c r="BU141" i="1" s="1"/>
  <c r="AE141" i="1"/>
  <c r="AJ141" i="1" s="1"/>
  <c r="AM141" i="1" s="1"/>
  <c r="AG141" i="1"/>
  <c r="AL141" i="1" s="1"/>
  <c r="AO141" i="1" s="1"/>
  <c r="BN141" i="1"/>
  <c r="BS141" i="1" s="1"/>
  <c r="BV141" i="1" s="1"/>
  <c r="AF141" i="1"/>
  <c r="AK141" i="1" s="1"/>
  <c r="AN141" i="1" s="1"/>
  <c r="BO141" i="1" l="1"/>
  <c r="BP141" i="1" s="1"/>
  <c r="BW141" i="1"/>
  <c r="BX141" i="1" s="1"/>
  <c r="CB141" i="1" s="1"/>
  <c r="AP141" i="1"/>
  <c r="AQ141" i="1" s="1"/>
  <c r="AR141" i="1" s="1"/>
  <c r="AH141" i="1"/>
  <c r="BZ141" i="1" l="1"/>
  <c r="CD141" i="1" s="1"/>
  <c r="CH141" i="1" s="1"/>
  <c r="CJ141" i="1" s="1"/>
  <c r="AS141" i="1"/>
  <c r="AT141" i="1"/>
  <c r="AV141" i="1" s="1"/>
  <c r="AZ141" i="1" s="1"/>
  <c r="BB141" i="1" s="1"/>
  <c r="CA141" i="1"/>
  <c r="AU141" i="1"/>
  <c r="BY141" i="1"/>
  <c r="AI141" i="1"/>
  <c r="AW141" i="1" l="1"/>
  <c r="BA141" i="1" s="1"/>
  <c r="BC141" i="1" s="1"/>
  <c r="BD141" i="1" s="1"/>
  <c r="BE141" i="1" s="1"/>
  <c r="L141" i="1" s="1"/>
  <c r="CC141" i="1"/>
  <c r="CG141" i="1" s="1"/>
  <c r="CI141" i="1" s="1"/>
  <c r="CK141" i="1" s="1"/>
  <c r="CL141" i="1" s="1"/>
  <c r="M141" i="1" s="1"/>
  <c r="AX141" i="1" l="1"/>
  <c r="AY141" i="1" s="1"/>
  <c r="CE141" i="1"/>
  <c r="CF141" i="1" s="1"/>
  <c r="J141" i="1"/>
  <c r="I141" i="1" s="1"/>
  <c r="BG142" i="1" s="1"/>
  <c r="H140" i="1" l="1"/>
  <c r="BF142" i="1"/>
  <c r="BH142" i="1"/>
  <c r="Z142" i="1"/>
  <c r="BJ142" i="1"/>
  <c r="BM142" i="1" s="1"/>
  <c r="BR142" i="1" s="1"/>
  <c r="BU142" i="1" s="1"/>
  <c r="Y142" i="1"/>
  <c r="K142" i="1"/>
  <c r="AB142" i="1"/>
  <c r="BI142" i="1"/>
  <c r="AD142" i="1"/>
  <c r="BK142" i="1"/>
  <c r="BN142" i="1" s="1"/>
  <c r="BS142" i="1" s="1"/>
  <c r="BV142" i="1" s="1"/>
  <c r="AC142" i="1"/>
  <c r="AF142" i="1" s="1"/>
  <c r="AK142" i="1" s="1"/>
  <c r="AN142" i="1" s="1"/>
  <c r="AA142" i="1"/>
  <c r="BL142" i="1" l="1"/>
  <c r="BQ142" i="1" s="1"/>
  <c r="BT142" i="1" s="1"/>
  <c r="BW142" i="1" s="1"/>
  <c r="BX142" i="1" s="1"/>
  <c r="AG142" i="1"/>
  <c r="AL142" i="1" s="1"/>
  <c r="AO142" i="1" s="1"/>
  <c r="AE142" i="1"/>
  <c r="AJ142" i="1" s="1"/>
  <c r="AM142" i="1" s="1"/>
  <c r="BO142" i="1" l="1"/>
  <c r="BP142" i="1" s="1"/>
  <c r="AP142" i="1"/>
  <c r="AQ142" i="1" s="1"/>
  <c r="AT142" i="1" s="1"/>
  <c r="AH142" i="1"/>
  <c r="AI142" i="1" s="1"/>
  <c r="BY142" i="1"/>
  <c r="BZ142" i="1"/>
  <c r="CB142" i="1"/>
  <c r="CA142" i="1"/>
  <c r="AR142" i="1" l="1"/>
  <c r="AV142" i="1" s="1"/>
  <c r="AS142" i="1"/>
  <c r="AU142" i="1"/>
  <c r="CD142" i="1"/>
  <c r="CH142" i="1" s="1"/>
  <c r="CJ142" i="1" s="1"/>
  <c r="CC142" i="1"/>
  <c r="CG142" i="1" s="1"/>
  <c r="CI142" i="1" s="1"/>
  <c r="AZ142" i="1"/>
  <c r="BB142" i="1" s="1"/>
  <c r="AW142" i="1" l="1"/>
  <c r="BA142" i="1" s="1"/>
  <c r="BC142" i="1" s="1"/>
  <c r="CK142" i="1"/>
  <c r="CL142" i="1" s="1"/>
  <c r="M142" i="1" s="1"/>
  <c r="CE142" i="1"/>
  <c r="CF142" i="1" s="1"/>
  <c r="BD142" i="1"/>
  <c r="BE142" i="1" s="1"/>
  <c r="L142" i="1" s="1"/>
  <c r="AX142" i="1" l="1"/>
  <c r="AY142" i="1" s="1"/>
  <c r="J142" i="1"/>
  <c r="I142" i="1" s="1"/>
  <c r="BH143" i="1" s="1"/>
  <c r="BG143" i="1" l="1"/>
  <c r="H141" i="1"/>
  <c r="BJ143" i="1"/>
  <c r="BM143" i="1" s="1"/>
  <c r="BR143" i="1" s="1"/>
  <c r="BU143" i="1" s="1"/>
  <c r="Y143" i="1"/>
  <c r="AC143" i="1"/>
  <c r="AA143" i="1"/>
  <c r="BN143" i="1"/>
  <c r="BS143" i="1" s="1"/>
  <c r="BV143" i="1" s="1"/>
  <c r="K143" i="1"/>
  <c r="BI143" i="1"/>
  <c r="AB143" i="1"/>
  <c r="AD143" i="1"/>
  <c r="BF143" i="1"/>
  <c r="BK143" i="1"/>
  <c r="Z143" i="1"/>
  <c r="AG143" i="1" l="1"/>
  <c r="AL143" i="1" s="1"/>
  <c r="AO143" i="1" s="1"/>
  <c r="AE143" i="1"/>
  <c r="AJ143" i="1" s="1"/>
  <c r="AM143" i="1" s="1"/>
  <c r="BL143" i="1"/>
  <c r="BQ143" i="1" s="1"/>
  <c r="BT143" i="1" s="1"/>
  <c r="BW143" i="1" s="1"/>
  <c r="BX143" i="1" s="1"/>
  <c r="BZ143" i="1" s="1"/>
  <c r="AF143" i="1"/>
  <c r="AK143" i="1" s="1"/>
  <c r="AN143" i="1" s="1"/>
  <c r="AP143" i="1" s="1"/>
  <c r="AQ143" i="1" s="1"/>
  <c r="AR143" i="1" s="1"/>
  <c r="CA143" i="1" l="1"/>
  <c r="BO143" i="1"/>
  <c r="BP143" i="1" s="1"/>
  <c r="BY143" i="1"/>
  <c r="CC143" i="1" s="1"/>
  <c r="CB143" i="1"/>
  <c r="CD143" i="1" s="1"/>
  <c r="AH143" i="1"/>
  <c r="AI143" i="1" s="1"/>
  <c r="AS143" i="1"/>
  <c r="AT143" i="1"/>
  <c r="AV143" i="1" s="1"/>
  <c r="AU143" i="1"/>
  <c r="CH143" i="1" l="1"/>
  <c r="CJ143" i="1" s="1"/>
  <c r="CG143" i="1"/>
  <c r="CI143" i="1" s="1"/>
  <c r="CK143" i="1" s="1"/>
  <c r="CL143" i="1" s="1"/>
  <c r="M143" i="1" s="1"/>
  <c r="AZ143" i="1"/>
  <c r="BB143" i="1" s="1"/>
  <c r="AW143" i="1"/>
  <c r="BA143" i="1" s="1"/>
  <c r="BC143" i="1" s="1"/>
  <c r="CE143" i="1"/>
  <c r="CF143" i="1" s="1"/>
  <c r="BD143" i="1" l="1"/>
  <c r="BE143" i="1" s="1"/>
  <c r="L143" i="1" s="1"/>
  <c r="AX143" i="1"/>
  <c r="AY143" i="1" s="1"/>
  <c r="J143" i="1"/>
  <c r="I143" i="1" s="1"/>
  <c r="AA144" i="1" s="1"/>
  <c r="BI144" i="1" l="1"/>
  <c r="AD144" i="1"/>
  <c r="AG144" i="1" s="1"/>
  <c r="AL144" i="1" s="1"/>
  <c r="AO144" i="1" s="1"/>
  <c r="Z144" i="1"/>
  <c r="Y144" i="1"/>
  <c r="BJ144" i="1"/>
  <c r="AB144" i="1"/>
  <c r="BH144" i="1"/>
  <c r="BF144" i="1"/>
  <c r="BK144" i="1"/>
  <c r="AC144" i="1"/>
  <c r="K144" i="1"/>
  <c r="H142" i="1"/>
  <c r="BG144" i="1"/>
  <c r="AE144" i="1" l="1"/>
  <c r="AJ144" i="1" s="1"/>
  <c r="AM144" i="1" s="1"/>
  <c r="BN144" i="1"/>
  <c r="BS144" i="1" s="1"/>
  <c r="BV144" i="1" s="1"/>
  <c r="BL144" i="1"/>
  <c r="BQ144" i="1" s="1"/>
  <c r="BT144" i="1" s="1"/>
  <c r="BM144" i="1"/>
  <c r="BR144" i="1" s="1"/>
  <c r="BU144" i="1" s="1"/>
  <c r="AF144" i="1"/>
  <c r="AK144" i="1" s="1"/>
  <c r="AN144" i="1" s="1"/>
  <c r="AP144" i="1" s="1"/>
  <c r="AQ144" i="1" s="1"/>
  <c r="AS144" i="1" s="1"/>
  <c r="BW144" i="1" l="1"/>
  <c r="BX144" i="1" s="1"/>
  <c r="BY144" i="1" s="1"/>
  <c r="BO144" i="1"/>
  <c r="BP144" i="1" s="1"/>
  <c r="AU144" i="1"/>
  <c r="AW144" i="1" s="1"/>
  <c r="AR144" i="1"/>
  <c r="AT144" i="1"/>
  <c r="AH144" i="1"/>
  <c r="AI144" i="1" s="1"/>
  <c r="CB144" i="1"/>
  <c r="BZ144" i="1"/>
  <c r="CA144" i="1"/>
  <c r="CC144" i="1" s="1"/>
  <c r="CG144" i="1" l="1"/>
  <c r="CI144" i="1" s="1"/>
  <c r="AV144" i="1"/>
  <c r="AX144" i="1" s="1"/>
  <c r="AY144" i="1" s="1"/>
  <c r="BA144" i="1"/>
  <c r="BC144" i="1" s="1"/>
  <c r="CD144" i="1"/>
  <c r="CH144" i="1" s="1"/>
  <c r="CJ144" i="1" s="1"/>
  <c r="CK144" i="1" l="1"/>
  <c r="CL144" i="1" s="1"/>
  <c r="M144" i="1" s="1"/>
  <c r="AZ144" i="1"/>
  <c r="BB144" i="1" s="1"/>
  <c r="BD144" i="1"/>
  <c r="BE144" i="1" s="1"/>
  <c r="L144" i="1" s="1"/>
  <c r="CE144" i="1"/>
  <c r="CF144" i="1" s="1"/>
  <c r="J144" i="1" l="1"/>
  <c r="I144" i="1" s="1"/>
  <c r="AC145" i="1" s="1"/>
  <c r="AB145" i="1" l="1"/>
  <c r="AE145" i="1" s="1"/>
  <c r="AJ145" i="1" s="1"/>
  <c r="AM145" i="1" s="1"/>
  <c r="BF145" i="1"/>
  <c r="BH145" i="1"/>
  <c r="AD145" i="1"/>
  <c r="K145" i="1"/>
  <c r="BK145" i="1"/>
  <c r="BN145" i="1" s="1"/>
  <c r="BS145" i="1" s="1"/>
  <c r="BV145" i="1" s="1"/>
  <c r="H143" i="1"/>
  <c r="BG145" i="1"/>
  <c r="Y145" i="1"/>
  <c r="BI145" i="1"/>
  <c r="Z145" i="1"/>
  <c r="AF145" i="1" s="1"/>
  <c r="AK145" i="1" s="1"/>
  <c r="AN145" i="1" s="1"/>
  <c r="BJ145" i="1"/>
  <c r="BM145" i="1" s="1"/>
  <c r="BR145" i="1" s="1"/>
  <c r="BU145" i="1" s="1"/>
  <c r="AA145" i="1"/>
  <c r="BL145" i="1" l="1"/>
  <c r="BQ145" i="1" s="1"/>
  <c r="BT145" i="1" s="1"/>
  <c r="BW145" i="1" s="1"/>
  <c r="BX145" i="1" s="1"/>
  <c r="BZ145" i="1" s="1"/>
  <c r="AG145" i="1"/>
  <c r="AL145" i="1" s="1"/>
  <c r="AO145" i="1" s="1"/>
  <c r="AP145" i="1" s="1"/>
  <c r="AQ145" i="1" s="1"/>
  <c r="BO145" i="1"/>
  <c r="BP145" i="1" s="1"/>
  <c r="BY145" i="1"/>
  <c r="CB145" i="1" l="1"/>
  <c r="CD145" i="1" s="1"/>
  <c r="CH145" i="1" s="1"/>
  <c r="CJ145" i="1" s="1"/>
  <c r="CA145" i="1"/>
  <c r="AU145" i="1"/>
  <c r="AR145" i="1"/>
  <c r="AS145" i="1"/>
  <c r="AW145" i="1" s="1"/>
  <c r="BA145" i="1" s="1"/>
  <c r="BC145" i="1" s="1"/>
  <c r="AT145" i="1"/>
  <c r="AH145" i="1"/>
  <c r="AI145" i="1" s="1"/>
  <c r="CC145" i="1"/>
  <c r="CG145" i="1" s="1"/>
  <c r="CI145" i="1" s="1"/>
  <c r="CK145" i="1" s="1"/>
  <c r="CL145" i="1" s="1"/>
  <c r="M145" i="1" s="1"/>
  <c r="AV145" i="1" l="1"/>
  <c r="CE145" i="1"/>
  <c r="CF145" i="1" s="1"/>
  <c r="AX145" i="1" l="1"/>
  <c r="AY145" i="1" s="1"/>
  <c r="AZ145" i="1"/>
  <c r="BB145" i="1" s="1"/>
  <c r="BD145" i="1" s="1"/>
  <c r="BE145" i="1" s="1"/>
  <c r="L145" i="1" s="1"/>
  <c r="J145" i="1" s="1"/>
  <c r="I145" i="1" s="1"/>
  <c r="AA146" i="1" s="1"/>
  <c r="AB146" i="1" l="1"/>
  <c r="K146" i="1"/>
  <c r="BH146" i="1"/>
  <c r="AC146" i="1"/>
  <c r="BI146" i="1"/>
  <c r="BK146" i="1"/>
  <c r="Y146" i="1"/>
  <c r="H144" i="1"/>
  <c r="BF146" i="1"/>
  <c r="Z146" i="1"/>
  <c r="BJ146" i="1"/>
  <c r="AD146" i="1"/>
  <c r="AG146" i="1" s="1"/>
  <c r="AL146" i="1" s="1"/>
  <c r="AO146" i="1" s="1"/>
  <c r="BG146" i="1"/>
  <c r="BN146" i="1"/>
  <c r="BS146" i="1" s="1"/>
  <c r="BV146" i="1" s="1"/>
  <c r="AE146" i="1"/>
  <c r="AJ146" i="1" s="1"/>
  <c r="AM146" i="1" s="1"/>
  <c r="BL146" i="1"/>
  <c r="BQ146" i="1" s="1"/>
  <c r="BT146" i="1" s="1"/>
  <c r="AF146" i="1" l="1"/>
  <c r="AK146" i="1" s="1"/>
  <c r="AN146" i="1" s="1"/>
  <c r="BM146" i="1"/>
  <c r="BR146" i="1" s="1"/>
  <c r="BU146" i="1" s="1"/>
  <c r="BW146" i="1" s="1"/>
  <c r="BX146" i="1" s="1"/>
  <c r="CB146" i="1" s="1"/>
  <c r="AP146" i="1"/>
  <c r="AQ146" i="1" s="1"/>
  <c r="AU146" i="1" s="1"/>
  <c r="AH146" i="1"/>
  <c r="AI146" i="1" s="1"/>
  <c r="BO146" i="1"/>
  <c r="BP146" i="1" s="1"/>
  <c r="AT146" i="1"/>
  <c r="AS146" i="1" l="1"/>
  <c r="AR146" i="1"/>
  <c r="AV146" i="1" s="1"/>
  <c r="CA146" i="1"/>
  <c r="BY146" i="1"/>
  <c r="CC146" i="1" s="1"/>
  <c r="CG146" i="1" s="1"/>
  <c r="CI146" i="1" s="1"/>
  <c r="BZ146" i="1"/>
  <c r="CD146" i="1" s="1"/>
  <c r="CH146" i="1" s="1"/>
  <c r="CJ146" i="1" s="1"/>
  <c r="AW146" i="1"/>
  <c r="BA146" i="1" s="1"/>
  <c r="BC146" i="1" s="1"/>
  <c r="CK146" i="1" l="1"/>
  <c r="CL146" i="1" s="1"/>
  <c r="M146" i="1" s="1"/>
  <c r="CE146" i="1"/>
  <c r="CF146" i="1" s="1"/>
  <c r="AX146" i="1"/>
  <c r="AY146" i="1" s="1"/>
  <c r="AZ146" i="1"/>
  <c r="BB146" i="1" s="1"/>
  <c r="BD146" i="1" s="1"/>
  <c r="BE146" i="1" s="1"/>
  <c r="L146" i="1" s="1"/>
  <c r="J146" i="1" l="1"/>
  <c r="I146" i="1" s="1"/>
  <c r="K147" i="1" s="1"/>
  <c r="AA147" i="1" l="1"/>
  <c r="BJ147" i="1"/>
  <c r="BF147" i="1"/>
  <c r="Z147" i="1"/>
  <c r="Y147" i="1"/>
  <c r="AC147" i="1"/>
  <c r="H145" i="1"/>
  <c r="BI147" i="1"/>
  <c r="BH147" i="1"/>
  <c r="AD147" i="1"/>
  <c r="BK147" i="1"/>
  <c r="AB147" i="1"/>
  <c r="AE147" i="1" s="1"/>
  <c r="AJ147" i="1" s="1"/>
  <c r="AM147" i="1" s="1"/>
  <c r="BG147" i="1"/>
  <c r="BL147" i="1" l="1"/>
  <c r="BQ147" i="1" s="1"/>
  <c r="BT147" i="1" s="1"/>
  <c r="AF147" i="1"/>
  <c r="AK147" i="1" s="1"/>
  <c r="AN147" i="1" s="1"/>
  <c r="AG147" i="1"/>
  <c r="AL147" i="1" s="1"/>
  <c r="AO147" i="1" s="1"/>
  <c r="AP147" i="1" s="1"/>
  <c r="AQ147" i="1" s="1"/>
  <c r="BN147" i="1"/>
  <c r="BS147" i="1" s="1"/>
  <c r="BV147" i="1" s="1"/>
  <c r="BM147" i="1"/>
  <c r="BR147" i="1" s="1"/>
  <c r="BU147" i="1" s="1"/>
  <c r="AH147" i="1" l="1"/>
  <c r="AI147" i="1" s="1"/>
  <c r="BW147" i="1"/>
  <c r="BX147" i="1" s="1"/>
  <c r="BY147" i="1" s="1"/>
  <c r="BO147" i="1"/>
  <c r="BP147" i="1" s="1"/>
  <c r="AR147" i="1"/>
  <c r="AS147" i="1"/>
  <c r="AT147" i="1"/>
  <c r="AU147" i="1"/>
  <c r="BZ147" i="1" l="1"/>
  <c r="CB147" i="1"/>
  <c r="CD147" i="1" s="1"/>
  <c r="CH147" i="1" s="1"/>
  <c r="CJ147" i="1" s="1"/>
  <c r="CA147" i="1"/>
  <c r="CC147" i="1" s="1"/>
  <c r="AW147" i="1"/>
  <c r="BA147" i="1" s="1"/>
  <c r="BC147" i="1" s="1"/>
  <c r="AV147" i="1"/>
  <c r="AX147" i="1" l="1"/>
  <c r="AY147" i="1" s="1"/>
  <c r="AZ147" i="1"/>
  <c r="BB147" i="1" s="1"/>
  <c r="BD147" i="1" s="1"/>
  <c r="BE147" i="1" s="1"/>
  <c r="L147" i="1" s="1"/>
  <c r="CG147" i="1"/>
  <c r="CI147" i="1" s="1"/>
  <c r="CK147" i="1" s="1"/>
  <c r="CL147" i="1" s="1"/>
  <c r="M147" i="1" s="1"/>
  <c r="CE147" i="1"/>
  <c r="CF147" i="1" s="1"/>
  <c r="J147" i="1" l="1"/>
  <c r="I147" i="1" l="1"/>
  <c r="BH148" i="1" s="1"/>
  <c r="Z148" i="1" l="1"/>
  <c r="AC148" i="1"/>
  <c r="AA148" i="1"/>
  <c r="BF148" i="1"/>
  <c r="AD148" i="1"/>
  <c r="H146" i="1"/>
  <c r="Y148" i="1"/>
  <c r="BK148" i="1"/>
  <c r="BN148" i="1" s="1"/>
  <c r="BS148" i="1" s="1"/>
  <c r="BV148" i="1" s="1"/>
  <c r="AB148" i="1"/>
  <c r="BG148" i="1"/>
  <c r="BJ148" i="1"/>
  <c r="K148" i="1"/>
  <c r="BI148" i="1"/>
  <c r="BL148" i="1" l="1"/>
  <c r="BQ148" i="1" s="1"/>
  <c r="BT148" i="1" s="1"/>
  <c r="AE148" i="1"/>
  <c r="AJ148" i="1" s="1"/>
  <c r="AM148" i="1" s="1"/>
  <c r="AG148" i="1"/>
  <c r="AL148" i="1" s="1"/>
  <c r="AO148" i="1" s="1"/>
  <c r="AF148" i="1"/>
  <c r="AK148" i="1" s="1"/>
  <c r="AN148" i="1" s="1"/>
  <c r="BM148" i="1"/>
  <c r="BR148" i="1" s="1"/>
  <c r="BU148" i="1" s="1"/>
  <c r="AP148" i="1" l="1"/>
  <c r="AQ148" i="1" s="1"/>
  <c r="AR148" i="1" s="1"/>
  <c r="AH148" i="1"/>
  <c r="AI148" i="1" s="1"/>
  <c r="BW148" i="1"/>
  <c r="BX148" i="1" s="1"/>
  <c r="BO148" i="1"/>
  <c r="BP148" i="1" s="1"/>
  <c r="AT148" i="1" l="1"/>
  <c r="AV148" i="1" s="1"/>
  <c r="AZ148" i="1" s="1"/>
  <c r="BB148" i="1" s="1"/>
  <c r="AS148" i="1"/>
  <c r="AU148" i="1"/>
  <c r="BZ148" i="1"/>
  <c r="CA148" i="1"/>
  <c r="CB148" i="1"/>
  <c r="BY148" i="1"/>
  <c r="AW148" i="1" l="1"/>
  <c r="BA148" i="1" s="1"/>
  <c r="BC148" i="1" s="1"/>
  <c r="BD148" i="1"/>
  <c r="BE148" i="1" s="1"/>
  <c r="L148" i="1" s="1"/>
  <c r="AX148" i="1"/>
  <c r="AY148" i="1" s="1"/>
  <c r="CD148" i="1"/>
  <c r="CH148" i="1" s="1"/>
  <c r="CJ148" i="1" s="1"/>
  <c r="CC148" i="1"/>
  <c r="CE148" i="1" l="1"/>
  <c r="CF148" i="1" s="1"/>
  <c r="CG148" i="1"/>
  <c r="CI148" i="1" s="1"/>
  <c r="CK148" i="1" s="1"/>
  <c r="CL148" i="1" s="1"/>
  <c r="M148" i="1" s="1"/>
  <c r="J148" i="1" s="1"/>
  <c r="I148" i="1" s="1"/>
  <c r="AB149" i="1" l="1"/>
  <c r="BI149" i="1"/>
  <c r="AC149" i="1"/>
  <c r="BJ149" i="1"/>
  <c r="Z149" i="1"/>
  <c r="BF149" i="1"/>
  <c r="H147" i="1"/>
  <c r="AD149" i="1"/>
  <c r="Y149" i="1"/>
  <c r="AA149" i="1"/>
  <c r="K149" i="1"/>
  <c r="BG149" i="1"/>
  <c r="BH149" i="1"/>
  <c r="BK149" i="1"/>
  <c r="BN149" i="1" l="1"/>
  <c r="BS149" i="1" s="1"/>
  <c r="BV149" i="1" s="1"/>
  <c r="BL149" i="1"/>
  <c r="BQ149" i="1" s="1"/>
  <c r="BT149" i="1" s="1"/>
  <c r="BM149" i="1"/>
  <c r="BR149" i="1" s="1"/>
  <c r="BU149" i="1" s="1"/>
  <c r="AF149" i="1"/>
  <c r="AK149" i="1" s="1"/>
  <c r="AN149" i="1" s="1"/>
  <c r="AE149" i="1"/>
  <c r="AG149" i="1"/>
  <c r="AL149" i="1" s="1"/>
  <c r="AO149" i="1" s="1"/>
  <c r="BO149" i="1" l="1"/>
  <c r="BP149" i="1" s="1"/>
  <c r="BW149" i="1"/>
  <c r="BX149" i="1" s="1"/>
  <c r="CA149" i="1" s="1"/>
  <c r="AJ149" i="1"/>
  <c r="AM149" i="1" s="1"/>
  <c r="AP149" i="1" s="1"/>
  <c r="AQ149" i="1" s="1"/>
  <c r="AH149" i="1"/>
  <c r="CB149" i="1" l="1"/>
  <c r="BZ149" i="1"/>
  <c r="BY149" i="1"/>
  <c r="CC149" i="1" s="1"/>
  <c r="AI149" i="1"/>
  <c r="AT149" i="1"/>
  <c r="AU149" i="1"/>
  <c r="AR149" i="1"/>
  <c r="AS149" i="1"/>
  <c r="CD149" i="1" l="1"/>
  <c r="CH149" i="1" s="1"/>
  <c r="CJ149" i="1" s="1"/>
  <c r="AV149" i="1"/>
  <c r="AZ149" i="1" s="1"/>
  <c r="BB149" i="1" s="1"/>
  <c r="CG149" i="1"/>
  <c r="CI149" i="1" s="1"/>
  <c r="AW149" i="1"/>
  <c r="BA149" i="1" s="1"/>
  <c r="BC149" i="1" s="1"/>
  <c r="CK149" i="1" l="1"/>
  <c r="CL149" i="1" s="1"/>
  <c r="M149" i="1" s="1"/>
  <c r="CE149" i="1"/>
  <c r="CF149" i="1" s="1"/>
  <c r="BD149" i="1"/>
  <c r="BE149" i="1" s="1"/>
  <c r="L149" i="1" s="1"/>
  <c r="AX149" i="1"/>
  <c r="AY149" i="1" s="1"/>
  <c r="J149" i="1" l="1"/>
  <c r="I149" i="1" s="1"/>
  <c r="Z150" i="1" s="1"/>
  <c r="AB150" i="1" l="1"/>
  <c r="BJ150" i="1"/>
  <c r="BF150" i="1"/>
  <c r="BH150" i="1"/>
  <c r="K150" i="1"/>
  <c r="AC150" i="1"/>
  <c r="AF150" i="1" s="1"/>
  <c r="AK150" i="1" s="1"/>
  <c r="AN150" i="1" s="1"/>
  <c r="BG150" i="1"/>
  <c r="BM150" i="1" s="1"/>
  <c r="BR150" i="1" s="1"/>
  <c r="BU150" i="1" s="1"/>
  <c r="H148" i="1"/>
  <c r="BK150" i="1"/>
  <c r="AD150" i="1"/>
  <c r="AA150" i="1"/>
  <c r="AG150" i="1" s="1"/>
  <c r="AL150" i="1" s="1"/>
  <c r="AO150" i="1" s="1"/>
  <c r="BI150" i="1"/>
  <c r="Y150" i="1"/>
  <c r="BL150" i="1" l="1"/>
  <c r="BN150" i="1"/>
  <c r="BS150" i="1" s="1"/>
  <c r="BV150" i="1" s="1"/>
  <c r="AE150" i="1"/>
  <c r="AJ150" i="1" s="1"/>
  <c r="AM150" i="1" s="1"/>
  <c r="AP150" i="1" s="1"/>
  <c r="AQ150" i="1" s="1"/>
  <c r="AT150" i="1" s="1"/>
  <c r="BQ150" i="1"/>
  <c r="BT150" i="1" s="1"/>
  <c r="AH150" i="1" l="1"/>
  <c r="BW150" i="1"/>
  <c r="BX150" i="1" s="1"/>
  <c r="BZ150" i="1" s="1"/>
  <c r="BO150" i="1"/>
  <c r="BP150" i="1" s="1"/>
  <c r="AS150" i="1"/>
  <c r="AR150" i="1"/>
  <c r="AV150" i="1" s="1"/>
  <c r="AZ150" i="1" s="1"/>
  <c r="BB150" i="1" s="1"/>
  <c r="AU150" i="1"/>
  <c r="AI150" i="1"/>
  <c r="CB150" i="1" l="1"/>
  <c r="CD150" i="1" s="1"/>
  <c r="CH150" i="1" s="1"/>
  <c r="CJ150" i="1" s="1"/>
  <c r="BY150" i="1"/>
  <c r="CA150" i="1"/>
  <c r="CC150" i="1" s="1"/>
  <c r="AW150" i="1"/>
  <c r="BA150" i="1" s="1"/>
  <c r="BC150" i="1" s="1"/>
  <c r="BD150" i="1" s="1"/>
  <c r="BE150" i="1" s="1"/>
  <c r="L150" i="1" s="1"/>
  <c r="CE150" i="1" l="1"/>
  <c r="CF150" i="1" s="1"/>
  <c r="AX150" i="1"/>
  <c r="AY150" i="1" s="1"/>
  <c r="CG150" i="1"/>
  <c r="CI150" i="1" s="1"/>
  <c r="CK150" i="1" s="1"/>
  <c r="CL150" i="1" s="1"/>
  <c r="M150" i="1" s="1"/>
  <c r="J150" i="1" s="1"/>
  <c r="I150" i="1" s="1"/>
  <c r="BJ151" i="1" l="1"/>
  <c r="AD151" i="1"/>
  <c r="Y151" i="1"/>
  <c r="BF151" i="1"/>
  <c r="AA151" i="1"/>
  <c r="BG151" i="1"/>
  <c r="AB151" i="1"/>
  <c r="AE151" i="1" s="1"/>
  <c r="AJ151" i="1" s="1"/>
  <c r="AM151" i="1" s="1"/>
  <c r="BH151" i="1"/>
  <c r="AC151" i="1"/>
  <c r="H149" i="1"/>
  <c r="K151" i="1"/>
  <c r="BK151" i="1"/>
  <c r="BI151" i="1"/>
  <c r="Z151" i="1"/>
  <c r="AG151" i="1" l="1"/>
  <c r="AL151" i="1" s="1"/>
  <c r="AO151" i="1" s="1"/>
  <c r="BN151" i="1"/>
  <c r="BS151" i="1" s="1"/>
  <c r="BV151" i="1" s="1"/>
  <c r="BL151" i="1"/>
  <c r="AF151" i="1"/>
  <c r="AK151" i="1" s="1"/>
  <c r="AN151" i="1" s="1"/>
  <c r="BM151" i="1"/>
  <c r="BR151" i="1" s="1"/>
  <c r="BU151" i="1" s="1"/>
  <c r="AP151" i="1" l="1"/>
  <c r="AQ151" i="1" s="1"/>
  <c r="AR151" i="1" s="1"/>
  <c r="BQ151" i="1"/>
  <c r="BT151" i="1" s="1"/>
  <c r="BW151" i="1" s="1"/>
  <c r="BX151" i="1" s="1"/>
  <c r="BO151" i="1"/>
  <c r="BP151" i="1" s="1"/>
  <c r="AH151" i="1"/>
  <c r="AU151" i="1" l="1"/>
  <c r="AS151" i="1"/>
  <c r="AT151" i="1"/>
  <c r="AV151" i="1" s="1"/>
  <c r="AZ151" i="1" s="1"/>
  <c r="BB151" i="1" s="1"/>
  <c r="AI151" i="1"/>
  <c r="CA151" i="1"/>
  <c r="BY151" i="1"/>
  <c r="BZ151" i="1"/>
  <c r="CB151" i="1"/>
  <c r="CD151" i="1" l="1"/>
  <c r="CH151" i="1" s="1"/>
  <c r="CJ151" i="1" s="1"/>
  <c r="AW151" i="1"/>
  <c r="BA151" i="1" s="1"/>
  <c r="BC151" i="1" s="1"/>
  <c r="BD151" i="1" s="1"/>
  <c r="BE151" i="1" s="1"/>
  <c r="L151" i="1" s="1"/>
  <c r="CC151" i="1"/>
  <c r="CG151" i="1" s="1"/>
  <c r="CI151" i="1" s="1"/>
  <c r="CK151" i="1" s="1"/>
  <c r="CL151" i="1" s="1"/>
  <c r="M151" i="1" s="1"/>
  <c r="AX151" i="1" l="1"/>
  <c r="AY151" i="1" s="1"/>
  <c r="J151" i="1"/>
  <c r="I151" i="1" s="1"/>
  <c r="BI152" i="1" s="1"/>
  <c r="CE151" i="1"/>
  <c r="CF151" i="1" s="1"/>
  <c r="H150" i="1" l="1"/>
  <c r="AA152" i="1"/>
  <c r="BJ152" i="1"/>
  <c r="AC152" i="1"/>
  <c r="AB152" i="1"/>
  <c r="BK152" i="1"/>
  <c r="AD152" i="1"/>
  <c r="Z152" i="1"/>
  <c r="BG152" i="1"/>
  <c r="BF152" i="1"/>
  <c r="BL152" i="1" s="1"/>
  <c r="BH152" i="1"/>
  <c r="K152" i="1"/>
  <c r="Y152" i="1"/>
  <c r="AE152" i="1" s="1"/>
  <c r="AJ152" i="1" s="1"/>
  <c r="AM152" i="1" s="1"/>
  <c r="BM152" i="1" l="1"/>
  <c r="BR152" i="1" s="1"/>
  <c r="BU152" i="1" s="1"/>
  <c r="AF152" i="1"/>
  <c r="BQ152" i="1"/>
  <c r="BT152" i="1" s="1"/>
  <c r="BN152" i="1"/>
  <c r="BS152" i="1" s="1"/>
  <c r="BV152" i="1" s="1"/>
  <c r="AG152" i="1"/>
  <c r="AL152" i="1" s="1"/>
  <c r="AO152" i="1" s="1"/>
  <c r="BW152" i="1" l="1"/>
  <c r="BX152" i="1" s="1"/>
  <c r="BY152" i="1" s="1"/>
  <c r="AK152" i="1"/>
  <c r="AN152" i="1" s="1"/>
  <c r="AP152" i="1" s="1"/>
  <c r="AQ152" i="1" s="1"/>
  <c r="AH152" i="1"/>
  <c r="AI152" i="1" s="1"/>
  <c r="BO152" i="1"/>
  <c r="BP152" i="1" s="1"/>
  <c r="BZ152" i="1" l="1"/>
  <c r="CB152" i="1"/>
  <c r="CA152" i="1"/>
  <c r="CC152" i="1" s="1"/>
  <c r="CG152" i="1" s="1"/>
  <c r="CI152" i="1" s="1"/>
  <c r="AS152" i="1"/>
  <c r="AR152" i="1"/>
  <c r="AU152" i="1"/>
  <c r="AT152" i="1"/>
  <c r="CD152" i="1" l="1"/>
  <c r="CH152" i="1"/>
  <c r="CJ152" i="1" s="1"/>
  <c r="CK152" i="1" s="1"/>
  <c r="CL152" i="1" s="1"/>
  <c r="M152" i="1" s="1"/>
  <c r="CE152" i="1"/>
  <c r="CF152" i="1" s="1"/>
  <c r="AV152" i="1"/>
  <c r="AZ152" i="1" s="1"/>
  <c r="BB152" i="1" s="1"/>
  <c r="AW152" i="1"/>
  <c r="BA152" i="1" s="1"/>
  <c r="BC152" i="1" s="1"/>
  <c r="BD152" i="1" l="1"/>
  <c r="BE152" i="1" s="1"/>
  <c r="L152" i="1" s="1"/>
  <c r="J152" i="1" s="1"/>
  <c r="I152" i="1" s="1"/>
  <c r="BF153" i="1" s="1"/>
  <c r="AX152" i="1"/>
  <c r="AY152" i="1" s="1"/>
  <c r="AD153" i="1" l="1"/>
  <c r="BI153" i="1"/>
  <c r="BL153" i="1" s="1"/>
  <c r="BQ153" i="1" s="1"/>
  <c r="BT153" i="1" s="1"/>
  <c r="BJ153" i="1"/>
  <c r="AA153" i="1"/>
  <c r="BG153" i="1"/>
  <c r="AB153" i="1"/>
  <c r="AC153" i="1"/>
  <c r="BH153" i="1"/>
  <c r="Y153" i="1"/>
  <c r="Z153" i="1"/>
  <c r="K153" i="1"/>
  <c r="BK153" i="1"/>
  <c r="BN153" i="1" s="1"/>
  <c r="BS153" i="1" s="1"/>
  <c r="BV153" i="1" s="1"/>
  <c r="H151" i="1"/>
  <c r="AF153" i="1" l="1"/>
  <c r="AK153" i="1" s="1"/>
  <c r="AN153" i="1" s="1"/>
  <c r="BM153" i="1"/>
  <c r="BR153" i="1" s="1"/>
  <c r="BU153" i="1" s="1"/>
  <c r="BW153" i="1" s="1"/>
  <c r="BX153" i="1" s="1"/>
  <c r="CA153" i="1" s="1"/>
  <c r="AG153" i="1"/>
  <c r="AL153" i="1" s="1"/>
  <c r="AO153" i="1" s="1"/>
  <c r="AE153" i="1"/>
  <c r="BO153" i="1" l="1"/>
  <c r="BP153" i="1" s="1"/>
  <c r="BY153" i="1"/>
  <c r="CC153" i="1" s="1"/>
  <c r="AH153" i="1"/>
  <c r="AI153" i="1" s="1"/>
  <c r="AJ153" i="1"/>
  <c r="AM153" i="1" s="1"/>
  <c r="AP153" i="1" s="1"/>
  <c r="AQ153" i="1" s="1"/>
  <c r="BZ153" i="1"/>
  <c r="CB153" i="1"/>
  <c r="CG153" i="1" l="1"/>
  <c r="CI153" i="1" s="1"/>
  <c r="CD153" i="1"/>
  <c r="CH153" i="1" s="1"/>
  <c r="CJ153" i="1" s="1"/>
  <c r="AU153" i="1"/>
  <c r="AS153" i="1"/>
  <c r="AT153" i="1"/>
  <c r="AR153" i="1"/>
  <c r="CE153" i="1"/>
  <c r="CF153" i="1" s="1"/>
  <c r="CK153" i="1" l="1"/>
  <c r="CL153" i="1" s="1"/>
  <c r="M153" i="1" s="1"/>
  <c r="AV153" i="1"/>
  <c r="AW153" i="1"/>
  <c r="BA153" i="1" s="1"/>
  <c r="BC153" i="1" s="1"/>
  <c r="AZ153" i="1" l="1"/>
  <c r="BB153" i="1" s="1"/>
  <c r="BD153" i="1" s="1"/>
  <c r="BE153" i="1" s="1"/>
  <c r="L153" i="1" s="1"/>
  <c r="J153" i="1" s="1"/>
  <c r="I153" i="1" s="1"/>
  <c r="AX153" i="1"/>
  <c r="AY153" i="1" s="1"/>
  <c r="K154" i="1" l="1"/>
  <c r="Y154" i="1"/>
  <c r="BG154" i="1"/>
  <c r="AC154" i="1"/>
  <c r="Z154" i="1"/>
  <c r="BJ154" i="1"/>
  <c r="AD154" i="1"/>
  <c r="BK154" i="1"/>
  <c r="BF154" i="1"/>
  <c r="AB154" i="1"/>
  <c r="AE154" i="1" s="1"/>
  <c r="AJ154" i="1" s="1"/>
  <c r="AM154" i="1" s="1"/>
  <c r="BI154" i="1"/>
  <c r="AA154" i="1"/>
  <c r="BH154" i="1"/>
  <c r="H152" i="1"/>
  <c r="BN154" i="1" l="1"/>
  <c r="BS154" i="1" s="1"/>
  <c r="BV154" i="1" s="1"/>
  <c r="BM154" i="1"/>
  <c r="BR154" i="1" s="1"/>
  <c r="BU154" i="1" s="1"/>
  <c r="AF154" i="1"/>
  <c r="AK154" i="1" s="1"/>
  <c r="AN154" i="1" s="1"/>
  <c r="BL154" i="1"/>
  <c r="AG154" i="1"/>
  <c r="AL154" i="1" s="1"/>
  <c r="AO154" i="1" s="1"/>
  <c r="AP154" i="1" l="1"/>
  <c r="AQ154" i="1" s="1"/>
  <c r="AT154" i="1" s="1"/>
  <c r="AR154" i="1"/>
  <c r="BQ154" i="1"/>
  <c r="BT154" i="1" s="1"/>
  <c r="BW154" i="1" s="1"/>
  <c r="BX154" i="1" s="1"/>
  <c r="BO154" i="1"/>
  <c r="BP154" i="1" s="1"/>
  <c r="AH154" i="1"/>
  <c r="AI154" i="1" s="1"/>
  <c r="AV154" i="1" l="1"/>
  <c r="AU154" i="1"/>
  <c r="AS154" i="1"/>
  <c r="CB154" i="1"/>
  <c r="BZ154" i="1"/>
  <c r="BY154" i="1"/>
  <c r="CA154" i="1"/>
  <c r="AZ154" i="1"/>
  <c r="BB154" i="1" s="1"/>
  <c r="AW154" i="1" l="1"/>
  <c r="BA154" i="1" s="1"/>
  <c r="BC154" i="1" s="1"/>
  <c r="BD154" i="1" s="1"/>
  <c r="BE154" i="1" s="1"/>
  <c r="L154" i="1" s="1"/>
  <c r="CD154" i="1"/>
  <c r="CH154" i="1" s="1"/>
  <c r="CJ154" i="1" s="1"/>
  <c r="AX154" i="1"/>
  <c r="AY154" i="1" s="1"/>
  <c r="CC154" i="1"/>
  <c r="CG154" i="1"/>
  <c r="CI154" i="1" s="1"/>
  <c r="CK154" i="1" s="1"/>
  <c r="CL154" i="1" s="1"/>
  <c r="M154" i="1" s="1"/>
  <c r="J154" i="1" l="1"/>
  <c r="I154" i="1" s="1"/>
  <c r="BI155" i="1" s="1"/>
  <c r="CE154" i="1"/>
  <c r="CF154" i="1" s="1"/>
  <c r="H153" i="1"/>
  <c r="K155" i="1"/>
  <c r="BJ155" i="1"/>
  <c r="AC155" i="1"/>
  <c r="AD155" i="1"/>
  <c r="BF155" i="1"/>
  <c r="BL155" i="1" s="1"/>
  <c r="BQ155" i="1" s="1"/>
  <c r="BT155" i="1" s="1"/>
  <c r="BH155" i="1"/>
  <c r="Y155" i="1"/>
  <c r="BG155" i="1"/>
  <c r="BM155" i="1" s="1"/>
  <c r="BR155" i="1" s="1"/>
  <c r="BU155" i="1" s="1"/>
  <c r="AB155" i="1"/>
  <c r="BK155" i="1"/>
  <c r="BN155" i="1" s="1"/>
  <c r="BS155" i="1" s="1"/>
  <c r="BV155" i="1" s="1"/>
  <c r="AA155" i="1"/>
  <c r="Z155" i="1" l="1"/>
  <c r="AG155" i="1"/>
  <c r="AL155" i="1" s="1"/>
  <c r="AO155" i="1" s="1"/>
  <c r="AE155" i="1"/>
  <c r="AJ155" i="1" s="1"/>
  <c r="AM155" i="1" s="1"/>
  <c r="AP155" i="1" s="1"/>
  <c r="AQ155" i="1" s="1"/>
  <c r="AU155" i="1" s="1"/>
  <c r="AF155" i="1"/>
  <c r="AK155" i="1" s="1"/>
  <c r="AN155" i="1" s="1"/>
  <c r="BO155" i="1"/>
  <c r="BW155" i="1"/>
  <c r="BX155" i="1" s="1"/>
  <c r="AH155" i="1" l="1"/>
  <c r="AI155" i="1" s="1"/>
  <c r="AR155" i="1"/>
  <c r="AT155" i="1"/>
  <c r="AS155" i="1"/>
  <c r="AW155" i="1" s="1"/>
  <c r="BA155" i="1" s="1"/>
  <c r="BC155" i="1" s="1"/>
  <c r="BY155" i="1"/>
  <c r="CB155" i="1"/>
  <c r="CA155" i="1"/>
  <c r="BZ155" i="1"/>
  <c r="BP155" i="1"/>
  <c r="AV155" i="1" l="1"/>
  <c r="AZ155" i="1" s="1"/>
  <c r="BB155" i="1" s="1"/>
  <c r="BD155" i="1" s="1"/>
  <c r="BE155" i="1" s="1"/>
  <c r="L155" i="1" s="1"/>
  <c r="AX155" i="1"/>
  <c r="AY155" i="1" s="1"/>
  <c r="CC155" i="1"/>
  <c r="CG155" i="1" s="1"/>
  <c r="CI155" i="1" s="1"/>
  <c r="CD155" i="1"/>
  <c r="CH155" i="1" s="1"/>
  <c r="CJ155" i="1" s="1"/>
  <c r="CE155" i="1" l="1"/>
  <c r="CF155" i="1" s="1"/>
  <c r="CK155" i="1"/>
  <c r="CL155" i="1" s="1"/>
  <c r="M155" i="1" s="1"/>
  <c r="J155" i="1" s="1"/>
  <c r="I155" i="1" s="1"/>
  <c r="BI156" i="1" s="1"/>
  <c r="AC156" i="1" l="1"/>
  <c r="Z156" i="1"/>
  <c r="BG156" i="1"/>
  <c r="AA156" i="1"/>
  <c r="BJ156" i="1"/>
  <c r="AB156" i="1"/>
  <c r="H154" i="1"/>
  <c r="K156" i="1"/>
  <c r="BH156" i="1"/>
  <c r="BK156" i="1"/>
  <c r="Y156" i="1"/>
  <c r="BF156" i="1"/>
  <c r="BL156" i="1" s="1"/>
  <c r="AD156" i="1"/>
  <c r="AE156" i="1" l="1"/>
  <c r="AJ156" i="1" s="1"/>
  <c r="AM156" i="1" s="1"/>
  <c r="AG156" i="1"/>
  <c r="AL156" i="1" s="1"/>
  <c r="AO156" i="1" s="1"/>
  <c r="BN156" i="1"/>
  <c r="BS156" i="1" s="1"/>
  <c r="BV156" i="1" s="1"/>
  <c r="BM156" i="1"/>
  <c r="BR156" i="1" s="1"/>
  <c r="BU156" i="1" s="1"/>
  <c r="BQ156" i="1"/>
  <c r="BT156" i="1" s="1"/>
  <c r="AF156" i="1"/>
  <c r="AK156" i="1" s="1"/>
  <c r="AN156" i="1" s="1"/>
  <c r="BW156" i="1" l="1"/>
  <c r="BX156" i="1" s="1"/>
  <c r="CB156" i="1" s="1"/>
  <c r="BO156" i="1"/>
  <c r="BP156" i="1" s="1"/>
  <c r="AH156" i="1"/>
  <c r="AI156" i="1" s="1"/>
  <c r="AP156" i="1"/>
  <c r="AQ156" i="1" s="1"/>
  <c r="AU156" i="1" s="1"/>
  <c r="BZ156" i="1" l="1"/>
  <c r="CD156" i="1" s="1"/>
  <c r="CH156" i="1" s="1"/>
  <c r="CJ156" i="1" s="1"/>
  <c r="CA156" i="1"/>
  <c r="BY156" i="1"/>
  <c r="AT156" i="1"/>
  <c r="AR156" i="1"/>
  <c r="AS156" i="1"/>
  <c r="AW156" i="1" s="1"/>
  <c r="BA156" i="1" s="1"/>
  <c r="BC156" i="1" s="1"/>
  <c r="CC156" i="1" l="1"/>
  <c r="CG156" i="1" s="1"/>
  <c r="CI156" i="1" s="1"/>
  <c r="CK156" i="1" s="1"/>
  <c r="CL156" i="1" s="1"/>
  <c r="M156" i="1" s="1"/>
  <c r="AV156" i="1"/>
  <c r="AZ156" i="1" s="1"/>
  <c r="BB156" i="1" s="1"/>
  <c r="BD156" i="1" s="1"/>
  <c r="BE156" i="1" s="1"/>
  <c r="L156" i="1" s="1"/>
  <c r="CE156" i="1" l="1"/>
  <c r="CF156" i="1" s="1"/>
  <c r="J156" i="1"/>
  <c r="I156" i="1" s="1"/>
  <c r="BH157" i="1" s="1"/>
  <c r="AX156" i="1"/>
  <c r="AY156" i="1" s="1"/>
  <c r="AC157" i="1" l="1"/>
  <c r="AD157" i="1"/>
  <c r="AG157" i="1" s="1"/>
  <c r="AL157" i="1" s="1"/>
  <c r="AO157" i="1" s="1"/>
  <c r="BG157" i="1"/>
  <c r="AB157" i="1"/>
  <c r="AA157" i="1"/>
  <c r="BK157" i="1"/>
  <c r="BN157" i="1" s="1"/>
  <c r="BS157" i="1" s="1"/>
  <c r="BV157" i="1" s="1"/>
  <c r="Y157" i="1"/>
  <c r="BJ157" i="1"/>
  <c r="H155" i="1"/>
  <c r="K157" i="1"/>
  <c r="Z157" i="1"/>
  <c r="AF157" i="1" s="1"/>
  <c r="AK157" i="1" s="1"/>
  <c r="AN157" i="1" s="1"/>
  <c r="BI157" i="1"/>
  <c r="BL157" i="1" s="1"/>
  <c r="BQ157" i="1" s="1"/>
  <c r="BT157" i="1" s="1"/>
  <c r="BF157" i="1"/>
  <c r="BM157" i="1" l="1"/>
  <c r="BR157" i="1" s="1"/>
  <c r="BU157" i="1" s="1"/>
  <c r="BW157" i="1" s="1"/>
  <c r="BX157" i="1" s="1"/>
  <c r="BZ157" i="1" s="1"/>
  <c r="AE157" i="1"/>
  <c r="AJ157" i="1" s="1"/>
  <c r="AM157" i="1" s="1"/>
  <c r="AP157" i="1" s="1"/>
  <c r="AQ157" i="1" s="1"/>
  <c r="AT157" i="1" s="1"/>
  <c r="BO157" i="1"/>
  <c r="BP157" i="1" s="1"/>
  <c r="AH157" i="1" l="1"/>
  <c r="AI157" i="1" s="1"/>
  <c r="AS157" i="1"/>
  <c r="AR157" i="1"/>
  <c r="AV157" i="1" s="1"/>
  <c r="AZ157" i="1" s="1"/>
  <c r="BB157" i="1" s="1"/>
  <c r="CA157" i="1"/>
  <c r="BY157" i="1"/>
  <c r="CB157" i="1"/>
  <c r="CD157" i="1" s="1"/>
  <c r="CH157" i="1" s="1"/>
  <c r="CJ157" i="1" s="1"/>
  <c r="AU157" i="1"/>
  <c r="AW157" i="1" l="1"/>
  <c r="BA157" i="1" s="1"/>
  <c r="BC157" i="1" s="1"/>
  <c r="BD157" i="1" s="1"/>
  <c r="BE157" i="1" s="1"/>
  <c r="L157" i="1" s="1"/>
  <c r="CC157" i="1"/>
  <c r="CE157" i="1" s="1"/>
  <c r="CF157" i="1" s="1"/>
  <c r="CG157" i="1" l="1"/>
  <c r="CI157" i="1" s="1"/>
  <c r="CK157" i="1" s="1"/>
  <c r="CL157" i="1" s="1"/>
  <c r="M157" i="1" s="1"/>
  <c r="J157" i="1" s="1"/>
  <c r="I157" i="1" s="1"/>
  <c r="AX157" i="1"/>
  <c r="AY157" i="1" s="1"/>
  <c r="BH158" i="1" l="1"/>
  <c r="BF158" i="1"/>
  <c r="BK158" i="1"/>
  <c r="H156" i="1"/>
  <c r="AB158" i="1"/>
  <c r="AD158" i="1"/>
  <c r="BI158" i="1"/>
  <c r="BG158" i="1"/>
  <c r="Y158" i="1"/>
  <c r="AC158" i="1"/>
  <c r="BJ158" i="1"/>
  <c r="K158" i="1"/>
  <c r="Z158" i="1"/>
  <c r="AA158" i="1"/>
  <c r="BN158" i="1" l="1"/>
  <c r="BS158" i="1" s="1"/>
  <c r="BV158" i="1" s="1"/>
  <c r="BM158" i="1"/>
  <c r="BR158" i="1" s="1"/>
  <c r="BU158" i="1" s="1"/>
  <c r="AG158" i="1"/>
  <c r="AL158" i="1" s="1"/>
  <c r="AO158" i="1" s="1"/>
  <c r="BL158" i="1"/>
  <c r="BQ158" i="1" s="1"/>
  <c r="BT158" i="1" s="1"/>
  <c r="AF158" i="1"/>
  <c r="AK158" i="1" s="1"/>
  <c r="AN158" i="1" s="1"/>
  <c r="AE158" i="1"/>
  <c r="AJ158" i="1" s="1"/>
  <c r="AM158" i="1" s="1"/>
  <c r="BW158" i="1" l="1"/>
  <c r="BX158" i="1" s="1"/>
  <c r="BY158" i="1" s="1"/>
  <c r="BO158" i="1"/>
  <c r="BP158" i="1" s="1"/>
  <c r="AP158" i="1"/>
  <c r="AQ158" i="1" s="1"/>
  <c r="AR158" i="1" s="1"/>
  <c r="AH158" i="1"/>
  <c r="AI158" i="1" s="1"/>
  <c r="CB158" i="1" l="1"/>
  <c r="BZ158" i="1"/>
  <c r="CD158" i="1" s="1"/>
  <c r="CH158" i="1" s="1"/>
  <c r="CJ158" i="1" s="1"/>
  <c r="CK158" i="1" s="1"/>
  <c r="CL158" i="1" s="1"/>
  <c r="M158" i="1" s="1"/>
  <c r="CA158" i="1"/>
  <c r="CC158" i="1" s="1"/>
  <c r="CG158" i="1" s="1"/>
  <c r="CI158" i="1" s="1"/>
  <c r="AS158" i="1"/>
  <c r="AT158" i="1"/>
  <c r="AV158" i="1" s="1"/>
  <c r="AZ158" i="1" s="1"/>
  <c r="BB158" i="1" s="1"/>
  <c r="AU158" i="1"/>
  <c r="AW158" i="1" s="1"/>
  <c r="BA158" i="1" s="1"/>
  <c r="BC158" i="1" s="1"/>
  <c r="BD158" i="1" l="1"/>
  <c r="BE158" i="1" s="1"/>
  <c r="L158" i="1" s="1"/>
  <c r="CE158" i="1"/>
  <c r="CF158" i="1" s="1"/>
  <c r="J158" i="1"/>
  <c r="I158" i="1" s="1"/>
  <c r="BF159" i="1" s="1"/>
  <c r="AX158" i="1"/>
  <c r="AY158" i="1" s="1"/>
  <c r="AC159" i="1" l="1"/>
  <c r="BJ159" i="1"/>
  <c r="BH159" i="1"/>
  <c r="Z159" i="1"/>
  <c r="AB159" i="1"/>
  <c r="K159" i="1"/>
  <c r="BG159" i="1"/>
  <c r="H157" i="1"/>
  <c r="BI159" i="1"/>
  <c r="BL159" i="1" s="1"/>
  <c r="BQ159" i="1" s="1"/>
  <c r="BT159" i="1" s="1"/>
  <c r="Y159" i="1"/>
  <c r="AE159" i="1" s="1"/>
  <c r="AJ159" i="1" s="1"/>
  <c r="AM159" i="1" s="1"/>
  <c r="AD159" i="1"/>
  <c r="BK159" i="1"/>
  <c r="BN159" i="1" s="1"/>
  <c r="BS159" i="1" s="1"/>
  <c r="BV159" i="1" s="1"/>
  <c r="AA159" i="1"/>
  <c r="AF159" i="1" l="1"/>
  <c r="AK159" i="1" s="1"/>
  <c r="AN159" i="1" s="1"/>
  <c r="AG159" i="1"/>
  <c r="AL159" i="1" s="1"/>
  <c r="AO159" i="1" s="1"/>
  <c r="AP159" i="1" s="1"/>
  <c r="AQ159" i="1" s="1"/>
  <c r="AS159" i="1" s="1"/>
  <c r="BM159" i="1"/>
  <c r="BR159" i="1" s="1"/>
  <c r="BU159" i="1" s="1"/>
  <c r="BW159" i="1" s="1"/>
  <c r="BX159" i="1" s="1"/>
  <c r="AH159" i="1"/>
  <c r="AI159" i="1" s="1"/>
  <c r="CA159" i="1" l="1"/>
  <c r="BY159" i="1"/>
  <c r="CB159" i="1"/>
  <c r="BZ159" i="1"/>
  <c r="BO159" i="1"/>
  <c r="BP159" i="1" s="1"/>
  <c r="AR159" i="1"/>
  <c r="AT159" i="1"/>
  <c r="AU159" i="1"/>
  <c r="AW159" i="1" s="1"/>
  <c r="BA159" i="1" s="1"/>
  <c r="BC159" i="1" s="1"/>
  <c r="CD159" i="1" l="1"/>
  <c r="CH159" i="1" s="1"/>
  <c r="CJ159" i="1" s="1"/>
  <c r="CC159" i="1"/>
  <c r="AV159" i="1"/>
  <c r="CG159" i="1" l="1"/>
  <c r="CI159" i="1" s="1"/>
  <c r="CK159" i="1" s="1"/>
  <c r="CL159" i="1" s="1"/>
  <c r="M159" i="1" s="1"/>
  <c r="CE159" i="1"/>
  <c r="CF159" i="1" s="1"/>
  <c r="AX159" i="1"/>
  <c r="AY159" i="1" s="1"/>
  <c r="AZ159" i="1"/>
  <c r="BB159" i="1" s="1"/>
  <c r="BD159" i="1" s="1"/>
  <c r="BE159" i="1" s="1"/>
  <c r="L159" i="1" s="1"/>
  <c r="J159" i="1" s="1"/>
  <c r="I159" i="1" s="1"/>
  <c r="BG160" i="1" l="1"/>
  <c r="AA160" i="1"/>
  <c r="Z160" i="1"/>
  <c r="AC160" i="1"/>
  <c r="BF160" i="1"/>
  <c r="BJ160" i="1"/>
  <c r="BK160" i="1"/>
  <c r="Y160" i="1"/>
  <c r="AB160" i="1"/>
  <c r="AD160" i="1"/>
  <c r="AG160" i="1" s="1"/>
  <c r="AL160" i="1" s="1"/>
  <c r="AO160" i="1" s="1"/>
  <c r="H158" i="1"/>
  <c r="BH160" i="1"/>
  <c r="BI160" i="1"/>
  <c r="BL160" i="1" s="1"/>
  <c r="K160" i="1"/>
  <c r="AF160" i="1" l="1"/>
  <c r="AK160" i="1" s="1"/>
  <c r="AN160" i="1" s="1"/>
  <c r="BN160" i="1"/>
  <c r="BS160" i="1" s="1"/>
  <c r="BV160" i="1" s="1"/>
  <c r="AE160" i="1"/>
  <c r="AJ160" i="1" s="1"/>
  <c r="AM160" i="1" s="1"/>
  <c r="BM160" i="1"/>
  <c r="BR160" i="1" s="1"/>
  <c r="BU160" i="1" s="1"/>
  <c r="BQ160" i="1"/>
  <c r="BT160" i="1" s="1"/>
  <c r="AP160" i="1" l="1"/>
  <c r="AQ160" i="1" s="1"/>
  <c r="AR160" i="1" s="1"/>
  <c r="AH160" i="1"/>
  <c r="AI160" i="1" s="1"/>
  <c r="BW160" i="1"/>
  <c r="BX160" i="1" s="1"/>
  <c r="BO160" i="1"/>
  <c r="BP160" i="1" s="1"/>
  <c r="AU160" i="1" l="1"/>
  <c r="AS160" i="1"/>
  <c r="AT160" i="1"/>
  <c r="AV160" i="1" s="1"/>
  <c r="AZ160" i="1" s="1"/>
  <c r="BB160" i="1" s="1"/>
  <c r="BY160" i="1"/>
  <c r="BZ160" i="1"/>
  <c r="CB160" i="1"/>
  <c r="CA160" i="1"/>
  <c r="AW160" i="1" l="1"/>
  <c r="BA160" i="1" s="1"/>
  <c r="BC160" i="1" s="1"/>
  <c r="BD160" i="1" s="1"/>
  <c r="BE160" i="1" s="1"/>
  <c r="L160" i="1" s="1"/>
  <c r="CD160" i="1"/>
  <c r="CH160" i="1" s="1"/>
  <c r="CJ160" i="1" s="1"/>
  <c r="CC160" i="1"/>
  <c r="AX160" i="1" l="1"/>
  <c r="AY160" i="1" s="1"/>
  <c r="CG160" i="1"/>
  <c r="CI160" i="1" s="1"/>
  <c r="CK160" i="1" s="1"/>
  <c r="CL160" i="1" s="1"/>
  <c r="M160" i="1" s="1"/>
  <c r="J160" i="1" s="1"/>
  <c r="I160" i="1" s="1"/>
  <c r="CE160" i="1"/>
  <c r="CF160" i="1" s="1"/>
  <c r="AB161" i="1" l="1"/>
  <c r="Y161" i="1"/>
  <c r="K161" i="1"/>
  <c r="BH161" i="1"/>
  <c r="H159" i="1"/>
  <c r="BI161" i="1"/>
  <c r="Z161" i="1"/>
  <c r="AD161" i="1"/>
  <c r="BK161" i="1"/>
  <c r="AA161" i="1"/>
  <c r="AC161" i="1"/>
  <c r="BJ161" i="1"/>
  <c r="BF161" i="1"/>
  <c r="BG161" i="1"/>
  <c r="BM161" i="1" l="1"/>
  <c r="BR161" i="1" s="1"/>
  <c r="BU161" i="1" s="1"/>
  <c r="AG161" i="1"/>
  <c r="AL161" i="1" s="1"/>
  <c r="AO161" i="1" s="1"/>
  <c r="BN161" i="1"/>
  <c r="BS161" i="1" s="1"/>
  <c r="BV161" i="1" s="1"/>
  <c r="BL161" i="1"/>
  <c r="BQ161" i="1" s="1"/>
  <c r="BT161" i="1" s="1"/>
  <c r="AE161" i="1"/>
  <c r="AJ161" i="1" s="1"/>
  <c r="AM161" i="1" s="1"/>
  <c r="AF161" i="1"/>
  <c r="AK161" i="1" s="1"/>
  <c r="AN161" i="1" s="1"/>
  <c r="BW161" i="1" l="1"/>
  <c r="BX161" i="1" s="1"/>
  <c r="BZ161" i="1" s="1"/>
  <c r="AP161" i="1"/>
  <c r="AQ161" i="1" s="1"/>
  <c r="AU161" i="1" s="1"/>
  <c r="BO161" i="1"/>
  <c r="BP161" i="1" s="1"/>
  <c r="AH161" i="1"/>
  <c r="AI161" i="1" s="1"/>
  <c r="AS161" i="1" l="1"/>
  <c r="AW161" i="1" s="1"/>
  <c r="BA161" i="1" s="1"/>
  <c r="BC161" i="1" s="1"/>
  <c r="AR161" i="1"/>
  <c r="AT161" i="1"/>
  <c r="CA161" i="1"/>
  <c r="BY161" i="1"/>
  <c r="CB161" i="1"/>
  <c r="CD161" i="1" s="1"/>
  <c r="CH161" i="1" s="1"/>
  <c r="CJ161" i="1" s="1"/>
  <c r="AV161" i="1" l="1"/>
  <c r="AZ161" i="1" s="1"/>
  <c r="BB161" i="1" s="1"/>
  <c r="BD161" i="1" s="1"/>
  <c r="BE161" i="1" s="1"/>
  <c r="L161" i="1" s="1"/>
  <c r="CC161" i="1"/>
  <c r="CG161" i="1" s="1"/>
  <c r="CI161" i="1" s="1"/>
  <c r="CK161" i="1" s="1"/>
  <c r="CL161" i="1" s="1"/>
  <c r="M161" i="1" s="1"/>
  <c r="AX161" i="1" l="1"/>
  <c r="AY161" i="1" s="1"/>
  <c r="J161" i="1"/>
  <c r="I161" i="1" s="1"/>
  <c r="BI162" i="1" s="1"/>
  <c r="CE161" i="1"/>
  <c r="CF161" i="1" s="1"/>
  <c r="AD162" i="1" l="1"/>
  <c r="BJ162" i="1"/>
  <c r="Y162" i="1"/>
  <c r="BF162" i="1"/>
  <c r="BL162" i="1" s="1"/>
  <c r="K162" i="1"/>
  <c r="AC162" i="1"/>
  <c r="AA162" i="1"/>
  <c r="Z162" i="1"/>
  <c r="BH162" i="1"/>
  <c r="H160" i="1"/>
  <c r="AB162" i="1"/>
  <c r="BG162" i="1"/>
  <c r="BK162" i="1"/>
  <c r="BN162" i="1" s="1"/>
  <c r="BS162" i="1" s="1"/>
  <c r="BV162" i="1" s="1"/>
  <c r="AE162" i="1" l="1"/>
  <c r="AJ162" i="1" s="1"/>
  <c r="AM162" i="1" s="1"/>
  <c r="BM162" i="1"/>
  <c r="BR162" i="1" s="1"/>
  <c r="BU162" i="1" s="1"/>
  <c r="AG162" i="1"/>
  <c r="AL162" i="1" s="1"/>
  <c r="AO162" i="1" s="1"/>
  <c r="AF162" i="1"/>
  <c r="AK162" i="1" s="1"/>
  <c r="AN162" i="1" s="1"/>
  <c r="BQ162" i="1"/>
  <c r="BT162" i="1" s="1"/>
  <c r="BO162" i="1"/>
  <c r="AP162" i="1" l="1"/>
  <c r="AQ162" i="1" s="1"/>
  <c r="AS162" i="1" s="1"/>
  <c r="BW162" i="1"/>
  <c r="BX162" i="1" s="1"/>
  <c r="CB162" i="1" s="1"/>
  <c r="AH162" i="1"/>
  <c r="AI162" i="1" s="1"/>
  <c r="AR162" i="1"/>
  <c r="AU162" i="1"/>
  <c r="BP162" i="1"/>
  <c r="CA162" i="1" l="1"/>
  <c r="AT162" i="1"/>
  <c r="AV162" i="1" s="1"/>
  <c r="BZ162" i="1"/>
  <c r="CD162" i="1" s="1"/>
  <c r="CH162" i="1" s="1"/>
  <c r="CJ162" i="1" s="1"/>
  <c r="BY162" i="1"/>
  <c r="AW162" i="1"/>
  <c r="BA162" i="1" s="1"/>
  <c r="BC162" i="1" s="1"/>
  <c r="CC162" i="1" l="1"/>
  <c r="CE162" i="1" s="1"/>
  <c r="CF162" i="1" s="1"/>
  <c r="AX162" i="1"/>
  <c r="AY162" i="1" s="1"/>
  <c r="AZ162" i="1"/>
  <c r="BB162" i="1" s="1"/>
  <c r="BD162" i="1" s="1"/>
  <c r="BE162" i="1" s="1"/>
  <c r="L162" i="1" s="1"/>
  <c r="CG162" i="1"/>
  <c r="CI162" i="1" s="1"/>
  <c r="CK162" i="1" s="1"/>
  <c r="CL162" i="1" s="1"/>
  <c r="M162" i="1" s="1"/>
  <c r="J162" i="1" l="1"/>
  <c r="I162" i="1" s="1"/>
  <c r="AD163" i="1" l="1"/>
  <c r="BJ163" i="1"/>
  <c r="AC163" i="1"/>
  <c r="AB163" i="1"/>
  <c r="K163" i="1"/>
  <c r="BH163" i="1"/>
  <c r="BG163" i="1"/>
  <c r="H161" i="1"/>
  <c r="Y163" i="1"/>
  <c r="BI163" i="1"/>
  <c r="Z163" i="1"/>
  <c r="BF163" i="1"/>
  <c r="AA163" i="1"/>
  <c r="BK163" i="1"/>
  <c r="BN163" i="1" s="1"/>
  <c r="BS163" i="1" s="1"/>
  <c r="BV163" i="1" s="1"/>
  <c r="BL163" i="1" l="1"/>
  <c r="BQ163" i="1" s="1"/>
  <c r="BT163" i="1" s="1"/>
  <c r="BM163" i="1"/>
  <c r="BR163" i="1" s="1"/>
  <c r="BU163" i="1" s="1"/>
  <c r="AE163" i="1"/>
  <c r="AJ163" i="1" s="1"/>
  <c r="AM163" i="1" s="1"/>
  <c r="AF163" i="1"/>
  <c r="AK163" i="1" s="1"/>
  <c r="AN163" i="1" s="1"/>
  <c r="AG163" i="1"/>
  <c r="AL163" i="1" s="1"/>
  <c r="AO163" i="1" s="1"/>
  <c r="BW163" i="1" l="1"/>
  <c r="BX163" i="1" s="1"/>
  <c r="BZ163" i="1" s="1"/>
  <c r="BO163" i="1"/>
  <c r="BP163" i="1" s="1"/>
  <c r="AH163" i="1"/>
  <c r="AI163" i="1" s="1"/>
  <c r="AP163" i="1"/>
  <c r="AQ163" i="1" s="1"/>
  <c r="AR163" i="1" s="1"/>
  <c r="CB163" i="1" l="1"/>
  <c r="CD163" i="1" s="1"/>
  <c r="CH163" i="1" s="1"/>
  <c r="CJ163" i="1" s="1"/>
  <c r="AU163" i="1"/>
  <c r="BY163" i="1"/>
  <c r="CA163" i="1"/>
  <c r="AS163" i="1"/>
  <c r="AT163" i="1"/>
  <c r="AV163" i="1" s="1"/>
  <c r="CC163" i="1" l="1"/>
  <c r="CG163" i="1" s="1"/>
  <c r="CI163" i="1" s="1"/>
  <c r="CK163" i="1" s="1"/>
  <c r="CL163" i="1" s="1"/>
  <c r="M163" i="1" s="1"/>
  <c r="AW163" i="1"/>
  <c r="BA163" i="1" s="1"/>
  <c r="BC163" i="1" s="1"/>
  <c r="AZ163" i="1"/>
  <c r="BB163" i="1" s="1"/>
  <c r="CE163" i="1" l="1"/>
  <c r="CF163" i="1" s="1"/>
  <c r="BD163" i="1"/>
  <c r="BE163" i="1" s="1"/>
  <c r="L163" i="1" s="1"/>
  <c r="AX163" i="1"/>
  <c r="AY163" i="1" s="1"/>
  <c r="J163" i="1"/>
  <c r="I163" i="1" s="1"/>
  <c r="AB164" i="1" s="1"/>
  <c r="Y164" i="1" l="1"/>
  <c r="AE164" i="1" s="1"/>
  <c r="AJ164" i="1" s="1"/>
  <c r="AM164" i="1" s="1"/>
  <c r="BG164" i="1"/>
  <c r="AC164" i="1"/>
  <c r="AD164" i="1"/>
  <c r="BH164" i="1"/>
  <c r="BJ164" i="1"/>
  <c r="K164" i="1"/>
  <c r="BF164" i="1"/>
  <c r="BK164" i="1"/>
  <c r="BN164" i="1" s="1"/>
  <c r="BS164" i="1" s="1"/>
  <c r="BV164" i="1" s="1"/>
  <c r="Z164" i="1"/>
  <c r="BI164" i="1"/>
  <c r="AA164" i="1"/>
  <c r="H162" i="1"/>
  <c r="BM164" i="1" l="1"/>
  <c r="BR164" i="1" s="1"/>
  <c r="BU164" i="1" s="1"/>
  <c r="BL164" i="1"/>
  <c r="BO164" i="1" s="1"/>
  <c r="BP164" i="1" s="1"/>
  <c r="AF164" i="1"/>
  <c r="AK164" i="1" s="1"/>
  <c r="AN164" i="1" s="1"/>
  <c r="AG164" i="1"/>
  <c r="AL164" i="1" s="1"/>
  <c r="AO164" i="1" s="1"/>
  <c r="AP164" i="1" l="1"/>
  <c r="AQ164" i="1" s="1"/>
  <c r="AR164" i="1" s="1"/>
  <c r="BQ164" i="1"/>
  <c r="BT164" i="1" s="1"/>
  <c r="BW164" i="1" s="1"/>
  <c r="BX164" i="1" s="1"/>
  <c r="CB164" i="1" s="1"/>
  <c r="AH164" i="1"/>
  <c r="AI164" i="1" s="1"/>
  <c r="AT164" i="1"/>
  <c r="AV164" i="1" s="1"/>
  <c r="AS164" i="1" l="1"/>
  <c r="AU164" i="1"/>
  <c r="AW164" i="1" s="1"/>
  <c r="BA164" i="1" s="1"/>
  <c r="BC164" i="1" s="1"/>
  <c r="CA164" i="1"/>
  <c r="BZ164" i="1"/>
  <c r="CD164" i="1" s="1"/>
  <c r="CH164" i="1" s="1"/>
  <c r="CJ164" i="1" s="1"/>
  <c r="BY164" i="1"/>
  <c r="AZ164" i="1"/>
  <c r="BB164" i="1" s="1"/>
  <c r="CC164" i="1" l="1"/>
  <c r="CE164" i="1" s="1"/>
  <c r="CF164" i="1" s="1"/>
  <c r="CG164" i="1"/>
  <c r="CI164" i="1" s="1"/>
  <c r="CK164" i="1" s="1"/>
  <c r="CL164" i="1" s="1"/>
  <c r="M164" i="1" s="1"/>
  <c r="AX164" i="1"/>
  <c r="AY164" i="1" s="1"/>
  <c r="BD164" i="1"/>
  <c r="BE164" i="1" s="1"/>
  <c r="L164" i="1" s="1"/>
  <c r="J164" i="1" l="1"/>
  <c r="I164" i="1" s="1"/>
  <c r="BJ165" i="1" s="1"/>
  <c r="AB165" i="1" l="1"/>
  <c r="AA165" i="1"/>
  <c r="BG165" i="1"/>
  <c r="BM165" i="1" s="1"/>
  <c r="BR165" i="1" s="1"/>
  <c r="BU165" i="1" s="1"/>
  <c r="BH165" i="1"/>
  <c r="Z165" i="1"/>
  <c r="BK165" i="1"/>
  <c r="Y165" i="1"/>
  <c r="K165" i="1"/>
  <c r="BF165" i="1"/>
  <c r="AD165" i="1"/>
  <c r="AG165" i="1" s="1"/>
  <c r="AL165" i="1" s="1"/>
  <c r="AO165" i="1" s="1"/>
  <c r="AC165" i="1"/>
  <c r="AF165" i="1" s="1"/>
  <c r="AK165" i="1" s="1"/>
  <c r="AN165" i="1" s="1"/>
  <c r="BI165" i="1"/>
  <c r="BL165" i="1" s="1"/>
  <c r="BQ165" i="1" s="1"/>
  <c r="BT165" i="1" s="1"/>
  <c r="H163" i="1"/>
  <c r="BN165" i="1" l="1"/>
  <c r="BS165" i="1" s="1"/>
  <c r="BV165" i="1" s="1"/>
  <c r="BW165" i="1" s="1"/>
  <c r="BX165" i="1" s="1"/>
  <c r="AE165" i="1"/>
  <c r="AJ165" i="1" s="1"/>
  <c r="AM165" i="1" s="1"/>
  <c r="AP165" i="1" s="1"/>
  <c r="AQ165" i="1" s="1"/>
  <c r="AR165" i="1" s="1"/>
  <c r="AH165" i="1" l="1"/>
  <c r="AI165" i="1" s="1"/>
  <c r="CB165" i="1"/>
  <c r="BZ165" i="1"/>
  <c r="CD165" i="1" s="1"/>
  <c r="CA165" i="1"/>
  <c r="BY165" i="1"/>
  <c r="AS165" i="1"/>
  <c r="AU165" i="1"/>
  <c r="AW165" i="1" s="1"/>
  <c r="BA165" i="1" s="1"/>
  <c r="BC165" i="1" s="1"/>
  <c r="BO165" i="1"/>
  <c r="BP165" i="1" s="1"/>
  <c r="AT165" i="1"/>
  <c r="AV165" i="1" s="1"/>
  <c r="AZ165" i="1" s="1"/>
  <c r="BB165" i="1" s="1"/>
  <c r="CC165" i="1"/>
  <c r="CE165" i="1" s="1"/>
  <c r="CF165" i="1" s="1"/>
  <c r="CH165" i="1" l="1"/>
  <c r="CJ165" i="1" s="1"/>
  <c r="AX165" i="1"/>
  <c r="AY165" i="1" s="1"/>
  <c r="BD165" i="1"/>
  <c r="BE165" i="1" s="1"/>
  <c r="L165" i="1" s="1"/>
  <c r="CG165" i="1"/>
  <c r="CI165" i="1" s="1"/>
  <c r="CK165" i="1" s="1"/>
  <c r="CL165" i="1" s="1"/>
  <c r="M165" i="1" s="1"/>
  <c r="J165" i="1" s="1"/>
  <c r="I165" i="1" s="1"/>
  <c r="K166" i="1" s="1"/>
  <c r="BI166" i="1" l="1"/>
  <c r="Y166" i="1"/>
  <c r="BJ166" i="1"/>
  <c r="AA166" i="1"/>
  <c r="Z166" i="1"/>
  <c r="BF166" i="1"/>
  <c r="BG166" i="1"/>
  <c r="BM166" i="1" s="1"/>
  <c r="BR166" i="1" s="1"/>
  <c r="BU166" i="1" s="1"/>
  <c r="BK166" i="1"/>
  <c r="BH166" i="1"/>
  <c r="H164" i="1"/>
  <c r="AD166" i="1"/>
  <c r="AC166" i="1"/>
  <c r="AB166" i="1"/>
  <c r="AG166" i="1" l="1"/>
  <c r="AL166" i="1" s="1"/>
  <c r="AO166" i="1" s="1"/>
  <c r="AE166" i="1"/>
  <c r="BL166" i="1"/>
  <c r="BQ166" i="1" s="1"/>
  <c r="BT166" i="1" s="1"/>
  <c r="AF166" i="1"/>
  <c r="AK166" i="1" s="1"/>
  <c r="AN166" i="1" s="1"/>
  <c r="BN166" i="1"/>
  <c r="BS166" i="1" s="1"/>
  <c r="BV166" i="1" s="1"/>
  <c r="AJ166" i="1"/>
  <c r="AM166" i="1" s="1"/>
  <c r="AP166" i="1" l="1"/>
  <c r="AQ166" i="1" s="1"/>
  <c r="AS166" i="1" s="1"/>
  <c r="AH166" i="1"/>
  <c r="AI166" i="1" s="1"/>
  <c r="BW166" i="1"/>
  <c r="BX166" i="1" s="1"/>
  <c r="CB166" i="1" s="1"/>
  <c r="BO166" i="1"/>
  <c r="BP166" i="1" s="1"/>
  <c r="AU166" i="1"/>
  <c r="AR166" i="1"/>
  <c r="BY166" i="1" l="1"/>
  <c r="AT166" i="1"/>
  <c r="AV166" i="1" s="1"/>
  <c r="BZ166" i="1"/>
  <c r="CD166" i="1" s="1"/>
  <c r="CH166" i="1" s="1"/>
  <c r="CJ166" i="1" s="1"/>
  <c r="CA166" i="1"/>
  <c r="AW166" i="1"/>
  <c r="BA166" i="1" s="1"/>
  <c r="BC166" i="1" s="1"/>
  <c r="CC166" i="1" l="1"/>
  <c r="CG166" i="1" s="1"/>
  <c r="CI166" i="1" s="1"/>
  <c r="CK166" i="1" s="1"/>
  <c r="CL166" i="1" s="1"/>
  <c r="M166" i="1" s="1"/>
  <c r="AX166" i="1"/>
  <c r="AY166" i="1" s="1"/>
  <c r="AZ166" i="1"/>
  <c r="BB166" i="1" s="1"/>
  <c r="BD166" i="1" s="1"/>
  <c r="BE166" i="1" s="1"/>
  <c r="L166" i="1" s="1"/>
  <c r="CE166" i="1" l="1"/>
  <c r="CF166" i="1" s="1"/>
  <c r="J166" i="1"/>
  <c r="I166" i="1" s="1"/>
  <c r="BG167" i="1" s="1"/>
  <c r="Z167" i="1" l="1"/>
  <c r="BF167" i="1"/>
  <c r="Y167" i="1"/>
  <c r="BJ167" i="1"/>
  <c r="BM167" i="1" s="1"/>
  <c r="BR167" i="1" s="1"/>
  <c r="BU167" i="1" s="1"/>
  <c r="AB167" i="1"/>
  <c r="BK167" i="1"/>
  <c r="BH167" i="1"/>
  <c r="BI167" i="1"/>
  <c r="H165" i="1"/>
  <c r="K167" i="1"/>
  <c r="AA167" i="1"/>
  <c r="AC167" i="1"/>
  <c r="AD167" i="1"/>
  <c r="AE167" i="1" l="1"/>
  <c r="AJ167" i="1" s="1"/>
  <c r="AM167" i="1" s="1"/>
  <c r="BL167" i="1"/>
  <c r="BQ167" i="1" s="1"/>
  <c r="BT167" i="1" s="1"/>
  <c r="AF167" i="1"/>
  <c r="AK167" i="1" s="1"/>
  <c r="AN167" i="1" s="1"/>
  <c r="BN167" i="1"/>
  <c r="BS167" i="1" s="1"/>
  <c r="BV167" i="1" s="1"/>
  <c r="AG167" i="1"/>
  <c r="AL167" i="1" s="1"/>
  <c r="AO167" i="1" s="1"/>
  <c r="BO167" i="1" l="1"/>
  <c r="BP167" i="1" s="1"/>
  <c r="AH167" i="1"/>
  <c r="AI167" i="1" s="1"/>
  <c r="BW167" i="1"/>
  <c r="BX167" i="1" s="1"/>
  <c r="BZ167" i="1" s="1"/>
  <c r="AP167" i="1"/>
  <c r="AQ167" i="1" s="1"/>
  <c r="AR167" i="1" s="1"/>
  <c r="CA167" i="1" l="1"/>
  <c r="BY167" i="1"/>
  <c r="CB167" i="1"/>
  <c r="CD167" i="1" s="1"/>
  <c r="CH167" i="1" s="1"/>
  <c r="CJ167" i="1" s="1"/>
  <c r="AS167" i="1"/>
  <c r="AT167" i="1"/>
  <c r="AV167" i="1" s="1"/>
  <c r="AZ167" i="1" s="1"/>
  <c r="BB167" i="1" s="1"/>
  <c r="AU167" i="1"/>
  <c r="CC167" i="1" l="1"/>
  <c r="CG167" i="1" s="1"/>
  <c r="CI167" i="1" s="1"/>
  <c r="CK167" i="1" s="1"/>
  <c r="CL167" i="1" s="1"/>
  <c r="M167" i="1" s="1"/>
  <c r="AW167" i="1"/>
  <c r="BA167" i="1" s="1"/>
  <c r="BC167" i="1" s="1"/>
  <c r="BD167" i="1" s="1"/>
  <c r="BE167" i="1" s="1"/>
  <c r="L167" i="1" s="1"/>
  <c r="AX167" i="1"/>
  <c r="AY167" i="1" s="1"/>
  <c r="CE167" i="1" l="1"/>
  <c r="CF167" i="1" s="1"/>
  <c r="J167" i="1"/>
  <c r="I167" i="1" s="1"/>
  <c r="BG168" i="1" s="1"/>
  <c r="BI168" i="1" l="1"/>
  <c r="BF168" i="1"/>
  <c r="H166" i="1"/>
  <c r="Z168" i="1"/>
  <c r="AD168" i="1"/>
  <c r="BK168" i="1"/>
  <c r="AA168" i="1"/>
  <c r="K168" i="1"/>
  <c r="AC168" i="1"/>
  <c r="BJ168" i="1"/>
  <c r="Y168" i="1"/>
  <c r="BH168" i="1"/>
  <c r="AB168" i="1"/>
  <c r="BM168" i="1"/>
  <c r="BR168" i="1" s="1"/>
  <c r="BU168" i="1" s="1"/>
  <c r="AE168" i="1" l="1"/>
  <c r="AJ168" i="1" s="1"/>
  <c r="AM168" i="1" s="1"/>
  <c r="BL168" i="1"/>
  <c r="BQ168" i="1" s="1"/>
  <c r="BT168" i="1" s="1"/>
  <c r="AF168" i="1"/>
  <c r="AK168" i="1" s="1"/>
  <c r="AN168" i="1" s="1"/>
  <c r="BN168" i="1"/>
  <c r="BS168" i="1" s="1"/>
  <c r="BV168" i="1" s="1"/>
  <c r="AG168" i="1"/>
  <c r="AL168" i="1" s="1"/>
  <c r="AO168" i="1" s="1"/>
  <c r="AH168" i="1" l="1"/>
  <c r="AI168" i="1" s="1"/>
  <c r="AP168" i="1"/>
  <c r="AQ168" i="1" s="1"/>
  <c r="AS168" i="1" s="1"/>
  <c r="BW168" i="1"/>
  <c r="BX168" i="1" s="1"/>
  <c r="CA168" i="1" s="1"/>
  <c r="BO168" i="1"/>
  <c r="BP168" i="1" s="1"/>
  <c r="BY168" i="1" l="1"/>
  <c r="CC168" i="1" s="1"/>
  <c r="CG168" i="1" s="1"/>
  <c r="CI168" i="1" s="1"/>
  <c r="AU168" i="1"/>
  <c r="AW168" i="1" s="1"/>
  <c r="BA168" i="1" s="1"/>
  <c r="BC168" i="1" s="1"/>
  <c r="AT168" i="1"/>
  <c r="AR168" i="1"/>
  <c r="CB168" i="1"/>
  <c r="BZ168" i="1"/>
  <c r="CD168" i="1" l="1"/>
  <c r="CH168" i="1" s="1"/>
  <c r="CJ168" i="1" s="1"/>
  <c r="CK168" i="1" s="1"/>
  <c r="CL168" i="1" s="1"/>
  <c r="M168" i="1" s="1"/>
  <c r="AV168" i="1"/>
  <c r="AZ168" i="1" s="1"/>
  <c r="BB168" i="1" s="1"/>
  <c r="AX168" i="1"/>
  <c r="AY168" i="1" s="1"/>
  <c r="BD168" i="1"/>
  <c r="BE168" i="1" s="1"/>
  <c r="L168" i="1" s="1"/>
  <c r="CE168" i="1" l="1"/>
  <c r="CF168" i="1" s="1"/>
  <c r="J168" i="1"/>
  <c r="I168" i="1" s="1"/>
  <c r="BF169" i="1" s="1"/>
  <c r="BH169" i="1" l="1"/>
  <c r="Y169" i="1"/>
  <c r="AD169" i="1"/>
  <c r="BI169" i="1"/>
  <c r="BL169" i="1" s="1"/>
  <c r="AC169" i="1"/>
  <c r="K169" i="1"/>
  <c r="Z169" i="1"/>
  <c r="BK169" i="1"/>
  <c r="BG169" i="1"/>
  <c r="AB169" i="1"/>
  <c r="AE169" i="1" s="1"/>
  <c r="AJ169" i="1" s="1"/>
  <c r="AM169" i="1" s="1"/>
  <c r="AA169" i="1"/>
  <c r="BJ169" i="1"/>
  <c r="H167" i="1"/>
  <c r="BN169" i="1" l="1"/>
  <c r="BS169" i="1" s="1"/>
  <c r="BV169" i="1" s="1"/>
  <c r="AF169" i="1"/>
  <c r="AK169" i="1" s="1"/>
  <c r="AN169" i="1" s="1"/>
  <c r="AG169" i="1"/>
  <c r="AL169" i="1" s="1"/>
  <c r="AO169" i="1" s="1"/>
  <c r="BM169" i="1"/>
  <c r="BR169" i="1" s="1"/>
  <c r="BU169" i="1" s="1"/>
  <c r="BQ169" i="1"/>
  <c r="BT169" i="1" s="1"/>
  <c r="AP169" i="1" l="1"/>
  <c r="AQ169" i="1" s="1"/>
  <c r="AS169" i="1" s="1"/>
  <c r="AH169" i="1"/>
  <c r="AI169" i="1" s="1"/>
  <c r="BW169" i="1"/>
  <c r="BX169" i="1" s="1"/>
  <c r="CA169" i="1" s="1"/>
  <c r="BO169" i="1"/>
  <c r="BP169" i="1" s="1"/>
  <c r="AT169" i="1"/>
  <c r="AU169" i="1"/>
  <c r="AW169" i="1" s="1"/>
  <c r="BA169" i="1" s="1"/>
  <c r="BC169" i="1" s="1"/>
  <c r="AR169" i="1"/>
  <c r="BY169" i="1" l="1"/>
  <c r="CC169" i="1" s="1"/>
  <c r="CG169" i="1" s="1"/>
  <c r="CI169" i="1" s="1"/>
  <c r="BZ169" i="1"/>
  <c r="CB169" i="1"/>
  <c r="AV169" i="1"/>
  <c r="CD169" i="1" l="1"/>
  <c r="CH169" i="1" s="1"/>
  <c r="CJ169" i="1" s="1"/>
  <c r="CK169" i="1" s="1"/>
  <c r="CL169" i="1" s="1"/>
  <c r="M169" i="1" s="1"/>
  <c r="AX169" i="1"/>
  <c r="AY169" i="1" s="1"/>
  <c r="AZ169" i="1"/>
  <c r="BB169" i="1" s="1"/>
  <c r="BD169" i="1" s="1"/>
  <c r="BE169" i="1" s="1"/>
  <c r="L169" i="1" s="1"/>
  <c r="CE169" i="1" l="1"/>
  <c r="CF169" i="1" s="1"/>
  <c r="J169" i="1"/>
  <c r="I169" i="1" s="1"/>
  <c r="K170" i="1" s="1"/>
  <c r="H168" i="1" l="1"/>
  <c r="BK170" i="1"/>
  <c r="Y170" i="1"/>
  <c r="AC170" i="1"/>
  <c r="BF170" i="1"/>
  <c r="BI170" i="1"/>
  <c r="AD170" i="1"/>
  <c r="BH170" i="1"/>
  <c r="AA170" i="1"/>
  <c r="BJ170" i="1"/>
  <c r="Z170" i="1"/>
  <c r="BG170" i="1"/>
  <c r="AB170" i="1"/>
  <c r="AE170" i="1" l="1"/>
  <c r="AJ170" i="1" s="1"/>
  <c r="AM170" i="1" s="1"/>
  <c r="AG170" i="1"/>
  <c r="AL170" i="1" s="1"/>
  <c r="AO170" i="1" s="1"/>
  <c r="BN170" i="1"/>
  <c r="BS170" i="1" s="1"/>
  <c r="BV170" i="1" s="1"/>
  <c r="AF170" i="1"/>
  <c r="AK170" i="1" s="1"/>
  <c r="AN170" i="1" s="1"/>
  <c r="AP170" i="1" s="1"/>
  <c r="AQ170" i="1" s="1"/>
  <c r="BL170" i="1"/>
  <c r="BQ170" i="1" s="1"/>
  <c r="BT170" i="1" s="1"/>
  <c r="BM170" i="1"/>
  <c r="BR170" i="1" s="1"/>
  <c r="BU170" i="1" s="1"/>
  <c r="BW170" i="1" l="1"/>
  <c r="BX170" i="1" s="1"/>
  <c r="AH170" i="1"/>
  <c r="AI170" i="1" s="1"/>
  <c r="AU170" i="1"/>
  <c r="AR170" i="1"/>
  <c r="CB170" i="1"/>
  <c r="BZ170" i="1"/>
  <c r="BY170" i="1"/>
  <c r="CA170" i="1"/>
  <c r="CC170" i="1" s="1"/>
  <c r="BO170" i="1"/>
  <c r="BP170" i="1" s="1"/>
  <c r="AS170" i="1"/>
  <c r="AT170" i="1"/>
  <c r="AV170" i="1" l="1"/>
  <c r="AZ170" i="1" s="1"/>
  <c r="BB170" i="1" s="1"/>
  <c r="AW170" i="1"/>
  <c r="BA170" i="1" s="1"/>
  <c r="BC170" i="1" s="1"/>
  <c r="CD170" i="1"/>
  <c r="CH170" i="1" s="1"/>
  <c r="CJ170" i="1" s="1"/>
  <c r="CG170" i="1"/>
  <c r="CI170" i="1" s="1"/>
  <c r="CK170" i="1" l="1"/>
  <c r="CL170" i="1" s="1"/>
  <c r="M170" i="1" s="1"/>
  <c r="CE170" i="1"/>
  <c r="CF170" i="1" s="1"/>
  <c r="BD170" i="1"/>
  <c r="BE170" i="1" s="1"/>
  <c r="L170" i="1" s="1"/>
  <c r="J170" i="1" s="1"/>
  <c r="I170" i="1" s="1"/>
  <c r="H169" i="1" s="1"/>
  <c r="AX170" i="1"/>
  <c r="AY170" i="1" s="1"/>
  <c r="K171" i="1" l="1"/>
  <c r="BJ171" i="1"/>
  <c r="BI171" i="1"/>
  <c r="AC171" i="1"/>
  <c r="BH171" i="1"/>
  <c r="AD171" i="1"/>
  <c r="BK171" i="1"/>
  <c r="Y171" i="1"/>
  <c r="BG171" i="1"/>
  <c r="AB171" i="1"/>
  <c r="AA171" i="1"/>
  <c r="BF171" i="1"/>
  <c r="Z171" i="1"/>
  <c r="AE171" i="1" l="1"/>
  <c r="AJ171" i="1" s="1"/>
  <c r="AM171" i="1" s="1"/>
  <c r="AG171" i="1"/>
  <c r="AL171" i="1" s="1"/>
  <c r="AO171" i="1" s="1"/>
  <c r="BL171" i="1"/>
  <c r="BQ171" i="1" s="1"/>
  <c r="BT171" i="1" s="1"/>
  <c r="BM171" i="1"/>
  <c r="BR171" i="1" s="1"/>
  <c r="BU171" i="1" s="1"/>
  <c r="AF171" i="1"/>
  <c r="AK171" i="1" s="1"/>
  <c r="AN171" i="1" s="1"/>
  <c r="BN171" i="1"/>
  <c r="BS171" i="1" s="1"/>
  <c r="BV171" i="1" s="1"/>
  <c r="BW171" i="1" l="1"/>
  <c r="BX171" i="1" s="1"/>
  <c r="CB171" i="1" s="1"/>
  <c r="BO171" i="1"/>
  <c r="BP171" i="1" s="1"/>
  <c r="AH171" i="1"/>
  <c r="AI171" i="1" s="1"/>
  <c r="AP171" i="1"/>
  <c r="AQ171" i="1" s="1"/>
  <c r="AS171" i="1" s="1"/>
  <c r="BZ171" i="1" l="1"/>
  <c r="CD171" i="1" s="1"/>
  <c r="CH171" i="1" s="1"/>
  <c r="CJ171" i="1" s="1"/>
  <c r="BY171" i="1"/>
  <c r="CA171" i="1"/>
  <c r="CC171" i="1" s="1"/>
  <c r="CG171" i="1" s="1"/>
  <c r="CI171" i="1" s="1"/>
  <c r="AU171" i="1"/>
  <c r="AW171" i="1" s="1"/>
  <c r="BA171" i="1" s="1"/>
  <c r="BC171" i="1" s="1"/>
  <c r="AT171" i="1"/>
  <c r="AR171" i="1"/>
  <c r="CE171" i="1" l="1"/>
  <c r="CF171" i="1" s="1"/>
  <c r="AV171" i="1"/>
  <c r="AX171" i="1" s="1"/>
  <c r="AY171" i="1" s="1"/>
  <c r="CK171" i="1"/>
  <c r="CL171" i="1" s="1"/>
  <c r="M171" i="1" s="1"/>
  <c r="AZ171" i="1" l="1"/>
  <c r="BB171" i="1" s="1"/>
  <c r="BD171" i="1" s="1"/>
  <c r="BE171" i="1" s="1"/>
  <c r="L171" i="1" s="1"/>
  <c r="J171" i="1" s="1"/>
  <c r="I171" i="1" s="1"/>
  <c r="AB172" i="1" s="1"/>
  <c r="Z172" i="1" l="1"/>
  <c r="BK172" i="1"/>
  <c r="BN172" i="1" s="1"/>
  <c r="BS172" i="1" s="1"/>
  <c r="BV172" i="1" s="1"/>
  <c r="Y172" i="1"/>
  <c r="AE172" i="1" s="1"/>
  <c r="AJ172" i="1" s="1"/>
  <c r="AM172" i="1" s="1"/>
  <c r="H170" i="1"/>
  <c r="BH172" i="1"/>
  <c r="AD172" i="1"/>
  <c r="BJ172" i="1"/>
  <c r="AC172" i="1"/>
  <c r="BI172" i="1"/>
  <c r="BG172" i="1"/>
  <c r="BF172" i="1"/>
  <c r="AA172" i="1"/>
  <c r="K172" i="1"/>
  <c r="BM172" i="1" l="1"/>
  <c r="BR172" i="1" s="1"/>
  <c r="BU172" i="1" s="1"/>
  <c r="AG172" i="1"/>
  <c r="AL172" i="1" s="1"/>
  <c r="AO172" i="1" s="1"/>
  <c r="BL172" i="1"/>
  <c r="BQ172" i="1" s="1"/>
  <c r="BT172" i="1" s="1"/>
  <c r="BW172" i="1" s="1"/>
  <c r="BX172" i="1" s="1"/>
  <c r="AF172" i="1"/>
  <c r="AK172" i="1" s="1"/>
  <c r="AN172" i="1" s="1"/>
  <c r="AP172" i="1" s="1"/>
  <c r="AQ172" i="1" s="1"/>
  <c r="AU172" i="1" s="1"/>
  <c r="CA172" i="1" l="1"/>
  <c r="CB172" i="1"/>
  <c r="BO172" i="1"/>
  <c r="BP172" i="1" s="1"/>
  <c r="AH172" i="1"/>
  <c r="AI172" i="1" s="1"/>
  <c r="BY172" i="1"/>
  <c r="CC172" i="1" s="1"/>
  <c r="BZ172" i="1"/>
  <c r="CD172" i="1" s="1"/>
  <c r="AR172" i="1"/>
  <c r="AT172" i="1"/>
  <c r="AS172" i="1"/>
  <c r="AW172" i="1" s="1"/>
  <c r="CH172" i="1" l="1"/>
  <c r="CJ172" i="1" s="1"/>
  <c r="CG172" i="1"/>
  <c r="CI172" i="1" s="1"/>
  <c r="CK172" i="1" s="1"/>
  <c r="CL172" i="1" s="1"/>
  <c r="M172" i="1" s="1"/>
  <c r="BA172" i="1"/>
  <c r="BC172" i="1" s="1"/>
  <c r="AV172" i="1"/>
  <c r="AZ172" i="1" s="1"/>
  <c r="BB172" i="1" s="1"/>
  <c r="BD172" i="1" s="1"/>
  <c r="BE172" i="1" s="1"/>
  <c r="L172" i="1" s="1"/>
  <c r="CE172" i="1"/>
  <c r="CF172" i="1" s="1"/>
  <c r="AX172" i="1" l="1"/>
  <c r="AY172" i="1" s="1"/>
  <c r="J172" i="1"/>
  <c r="I172" i="1" s="1"/>
  <c r="H171" i="1" s="1"/>
  <c r="Y173" i="1" l="1"/>
  <c r="BK173" i="1"/>
  <c r="BG173" i="1"/>
  <c r="BF173" i="1"/>
  <c r="AA173" i="1"/>
  <c r="BJ173" i="1"/>
  <c r="K173" i="1"/>
  <c r="AC173" i="1"/>
  <c r="BI173" i="1"/>
  <c r="AB173" i="1"/>
  <c r="AE173" i="1" s="1"/>
  <c r="AJ173" i="1" s="1"/>
  <c r="AM173" i="1" s="1"/>
  <c r="BH173" i="1"/>
  <c r="AD173" i="1"/>
  <c r="Z173" i="1"/>
  <c r="BL173" i="1" l="1"/>
  <c r="BQ173" i="1" s="1"/>
  <c r="BT173" i="1" s="1"/>
  <c r="BN173" i="1"/>
  <c r="BS173" i="1" s="1"/>
  <c r="BV173" i="1" s="1"/>
  <c r="AG173" i="1"/>
  <c r="AL173" i="1" s="1"/>
  <c r="AO173" i="1" s="1"/>
  <c r="AF173" i="1"/>
  <c r="AK173" i="1" s="1"/>
  <c r="AN173" i="1" s="1"/>
  <c r="AP173" i="1" s="1"/>
  <c r="AQ173" i="1" s="1"/>
  <c r="AT173" i="1" s="1"/>
  <c r="BM173" i="1"/>
  <c r="BR173" i="1" s="1"/>
  <c r="BU173" i="1" s="1"/>
  <c r="BW173" i="1" l="1"/>
  <c r="BX173" i="1" s="1"/>
  <c r="BZ173" i="1" s="1"/>
  <c r="AS173" i="1"/>
  <c r="AR173" i="1"/>
  <c r="AV173" i="1" s="1"/>
  <c r="AZ173" i="1" s="1"/>
  <c r="BB173" i="1" s="1"/>
  <c r="BO173" i="1"/>
  <c r="BP173" i="1" s="1"/>
  <c r="AU173" i="1"/>
  <c r="AH173" i="1"/>
  <c r="AI173" i="1" s="1"/>
  <c r="BY173" i="1"/>
  <c r="CB173" i="1"/>
  <c r="CD173" i="1" s="1"/>
  <c r="CH173" i="1" s="1"/>
  <c r="CJ173" i="1" s="1"/>
  <c r="CA173" i="1"/>
  <c r="AW173" i="1" l="1"/>
  <c r="BA173" i="1" s="1"/>
  <c r="BC173" i="1" s="1"/>
  <c r="CC173" i="1"/>
  <c r="CG173" i="1" s="1"/>
  <c r="CI173" i="1" s="1"/>
  <c r="CK173" i="1" s="1"/>
  <c r="CL173" i="1" s="1"/>
  <c r="M173" i="1" s="1"/>
  <c r="AX173" i="1"/>
  <c r="AY173" i="1" s="1"/>
  <c r="BD173" i="1"/>
  <c r="BE173" i="1" s="1"/>
  <c r="L173" i="1" s="1"/>
  <c r="CE173" i="1" l="1"/>
  <c r="CF173" i="1" s="1"/>
  <c r="J173" i="1"/>
  <c r="I173" i="1" s="1"/>
  <c r="BJ174" i="1" s="1"/>
  <c r="H172" i="1"/>
  <c r="AB174" i="1" l="1"/>
  <c r="BH174" i="1"/>
  <c r="Z174" i="1"/>
  <c r="BK174" i="1"/>
  <c r="BN174" i="1" s="1"/>
  <c r="BS174" i="1" s="1"/>
  <c r="BV174" i="1" s="1"/>
  <c r="AD174" i="1"/>
  <c r="BG174" i="1"/>
  <c r="BM174" i="1" s="1"/>
  <c r="AC174" i="1"/>
  <c r="AF174" i="1" s="1"/>
  <c r="AK174" i="1" s="1"/>
  <c r="AN174" i="1" s="1"/>
  <c r="Y174" i="1"/>
  <c r="AE174" i="1" s="1"/>
  <c r="AJ174" i="1" s="1"/>
  <c r="AM174" i="1" s="1"/>
  <c r="BF174" i="1"/>
  <c r="BI174" i="1"/>
  <c r="BL174" i="1" s="1"/>
  <c r="BQ174" i="1" s="1"/>
  <c r="BT174" i="1" s="1"/>
  <c r="K174" i="1"/>
  <c r="AA174" i="1"/>
  <c r="AG174" i="1" s="1"/>
  <c r="AL174" i="1" s="1"/>
  <c r="AO174" i="1" s="1"/>
  <c r="BR174" i="1"/>
  <c r="BU174" i="1" s="1"/>
  <c r="BW174" i="1" l="1"/>
  <c r="BX174" i="1" s="1"/>
  <c r="BZ174" i="1" s="1"/>
  <c r="AP174" i="1"/>
  <c r="AQ174" i="1" s="1"/>
  <c r="AU174" i="1" s="1"/>
  <c r="BO174" i="1"/>
  <c r="BP174" i="1" s="1"/>
  <c r="AH174" i="1"/>
  <c r="AI174" i="1" s="1"/>
  <c r="BY174" i="1" l="1"/>
  <c r="AS174" i="1"/>
  <c r="AW174" i="1" s="1"/>
  <c r="BA174" i="1" s="1"/>
  <c r="BC174" i="1" s="1"/>
  <c r="AR174" i="1"/>
  <c r="AT174" i="1"/>
  <c r="AV174" i="1" s="1"/>
  <c r="CB174" i="1"/>
  <c r="CD174" i="1" s="1"/>
  <c r="CH174" i="1" s="1"/>
  <c r="CJ174" i="1" s="1"/>
  <c r="CA174" i="1"/>
  <c r="CC174" i="1" l="1"/>
  <c r="CG174" i="1" s="1"/>
  <c r="CI174" i="1" s="1"/>
  <c r="CK174" i="1" s="1"/>
  <c r="CL174" i="1" s="1"/>
  <c r="M174" i="1" s="1"/>
  <c r="AZ174" i="1"/>
  <c r="BB174" i="1" s="1"/>
  <c r="BD174" i="1" s="1"/>
  <c r="BE174" i="1" s="1"/>
  <c r="L174" i="1" s="1"/>
  <c r="AX174" i="1"/>
  <c r="AY174" i="1" s="1"/>
  <c r="CE174" i="1" l="1"/>
  <c r="CF174" i="1" s="1"/>
  <c r="J174" i="1"/>
  <c r="I174" i="1" s="1"/>
  <c r="K175" i="1" s="1"/>
  <c r="BI175" i="1" l="1"/>
  <c r="BF175" i="1"/>
  <c r="Y175" i="1"/>
  <c r="BH175" i="1"/>
  <c r="AD175" i="1"/>
  <c r="BJ175" i="1"/>
  <c r="H173" i="1"/>
  <c r="BG175" i="1"/>
  <c r="BM175" i="1" s="1"/>
  <c r="BR175" i="1" s="1"/>
  <c r="BU175" i="1" s="1"/>
  <c r="Z175" i="1"/>
  <c r="AA175" i="1"/>
  <c r="BK175" i="1"/>
  <c r="AC175" i="1"/>
  <c r="AB175" i="1"/>
  <c r="BN175" i="1" l="1"/>
  <c r="BS175" i="1" s="1"/>
  <c r="BV175" i="1" s="1"/>
  <c r="AF175" i="1"/>
  <c r="AK175" i="1" s="1"/>
  <c r="AN175" i="1" s="1"/>
  <c r="AG175" i="1"/>
  <c r="AL175" i="1" s="1"/>
  <c r="AO175" i="1" s="1"/>
  <c r="AE175" i="1"/>
  <c r="BL175" i="1"/>
  <c r="BQ175" i="1" s="1"/>
  <c r="BT175" i="1" s="1"/>
  <c r="BW175" i="1" s="1"/>
  <c r="BX175" i="1" s="1"/>
  <c r="CB175" i="1" s="1"/>
  <c r="BZ175" i="1" l="1"/>
  <c r="CA175" i="1"/>
  <c r="BY175" i="1"/>
  <c r="BO175" i="1"/>
  <c r="BP175" i="1" s="1"/>
  <c r="AH175" i="1"/>
  <c r="AI175" i="1" s="1"/>
  <c r="AJ175" i="1"/>
  <c r="AM175" i="1" s="1"/>
  <c r="AP175" i="1" s="1"/>
  <c r="AQ175" i="1" s="1"/>
  <c r="CD175" i="1"/>
  <c r="CC175" i="1" l="1"/>
  <c r="CG175" i="1" s="1"/>
  <c r="CI175" i="1" s="1"/>
  <c r="CH175" i="1"/>
  <c r="CJ175" i="1" s="1"/>
  <c r="AS175" i="1"/>
  <c r="AT175" i="1"/>
  <c r="AR175" i="1"/>
  <c r="AU175" i="1"/>
  <c r="CE175" i="1" l="1"/>
  <c r="CF175" i="1" s="1"/>
  <c r="CK175" i="1"/>
  <c r="CL175" i="1" s="1"/>
  <c r="M175" i="1" s="1"/>
  <c r="AW175" i="1"/>
  <c r="BA175" i="1" s="1"/>
  <c r="BC175" i="1" s="1"/>
  <c r="AV175" i="1"/>
  <c r="AX175" i="1" l="1"/>
  <c r="AY175" i="1" s="1"/>
  <c r="AZ175" i="1"/>
  <c r="BB175" i="1" s="1"/>
  <c r="BD175" i="1" s="1"/>
  <c r="BE175" i="1" s="1"/>
  <c r="L175" i="1" s="1"/>
  <c r="J175" i="1" s="1"/>
  <c r="I175" i="1" s="1"/>
  <c r="AA176" i="1" l="1"/>
  <c r="AD176" i="1"/>
  <c r="Y176" i="1"/>
  <c r="BG176" i="1"/>
  <c r="BJ176" i="1"/>
  <c r="BF176" i="1"/>
  <c r="K176" i="1"/>
  <c r="H174" i="1"/>
  <c r="AB176" i="1"/>
  <c r="BH176" i="1"/>
  <c r="BI176" i="1"/>
  <c r="BL176" i="1" s="1"/>
  <c r="Z176" i="1"/>
  <c r="BK176" i="1"/>
  <c r="AC176" i="1"/>
  <c r="BN176" i="1" l="1"/>
  <c r="BS176" i="1" s="1"/>
  <c r="BV176" i="1" s="1"/>
  <c r="AE176" i="1"/>
  <c r="AJ176" i="1" s="1"/>
  <c r="AM176" i="1" s="1"/>
  <c r="BM176" i="1"/>
  <c r="BR176" i="1" s="1"/>
  <c r="BU176" i="1" s="1"/>
  <c r="BQ176" i="1"/>
  <c r="BT176" i="1" s="1"/>
  <c r="AF176" i="1"/>
  <c r="AK176" i="1" s="1"/>
  <c r="AN176" i="1" s="1"/>
  <c r="AG176" i="1"/>
  <c r="AL176" i="1" s="1"/>
  <c r="AO176" i="1" s="1"/>
  <c r="BW176" i="1" l="1"/>
  <c r="BX176" i="1" s="1"/>
  <c r="BO176" i="1"/>
  <c r="BP176" i="1" s="1"/>
  <c r="AP176" i="1"/>
  <c r="AQ176" i="1" s="1"/>
  <c r="AR176" i="1" s="1"/>
  <c r="BY176" i="1"/>
  <c r="BZ176" i="1"/>
  <c r="CB176" i="1"/>
  <c r="CA176" i="1"/>
  <c r="AH176" i="1"/>
  <c r="AI176" i="1" s="1"/>
  <c r="AT176" i="1" l="1"/>
  <c r="CC176" i="1"/>
  <c r="CG176" i="1" s="1"/>
  <c r="CI176" i="1" s="1"/>
  <c r="AU176" i="1"/>
  <c r="AS176" i="1"/>
  <c r="CD176" i="1"/>
  <c r="CH176" i="1" s="1"/>
  <c r="CJ176" i="1" s="1"/>
  <c r="AV176" i="1"/>
  <c r="CE176" i="1" l="1"/>
  <c r="CF176" i="1" s="1"/>
  <c r="CK176" i="1"/>
  <c r="CL176" i="1" s="1"/>
  <c r="M176" i="1" s="1"/>
  <c r="AW176" i="1"/>
  <c r="BA176" i="1" s="1"/>
  <c r="BC176" i="1" s="1"/>
  <c r="AZ176" i="1"/>
  <c r="BB176" i="1" s="1"/>
  <c r="BD176" i="1" l="1"/>
  <c r="BE176" i="1" s="1"/>
  <c r="L176" i="1" s="1"/>
  <c r="J176" i="1" s="1"/>
  <c r="I176" i="1" s="1"/>
  <c r="Y177" i="1" s="1"/>
  <c r="AX176" i="1"/>
  <c r="AY176" i="1" s="1"/>
  <c r="AB177" i="1"/>
  <c r="AC177" i="1"/>
  <c r="BH177" i="1"/>
  <c r="AA177" i="1"/>
  <c r="Z177" i="1"/>
  <c r="BG177" i="1"/>
  <c r="K177" i="1"/>
  <c r="BF177" i="1"/>
  <c r="AD177" i="1"/>
  <c r="BK177" i="1"/>
  <c r="BN177" i="1" s="1"/>
  <c r="BS177" i="1" s="1"/>
  <c r="BV177" i="1" s="1"/>
  <c r="BJ177" i="1"/>
  <c r="H175" i="1"/>
  <c r="BI177" i="1" l="1"/>
  <c r="AG177" i="1"/>
  <c r="AL177" i="1" s="1"/>
  <c r="AO177" i="1" s="1"/>
  <c r="BM177" i="1"/>
  <c r="BR177" i="1" s="1"/>
  <c r="BU177" i="1" s="1"/>
  <c r="BL177" i="1"/>
  <c r="AF177" i="1"/>
  <c r="AK177" i="1" s="1"/>
  <c r="AN177" i="1" s="1"/>
  <c r="AE177" i="1"/>
  <c r="BQ177" i="1" l="1"/>
  <c r="BT177" i="1" s="1"/>
  <c r="BW177" i="1" s="1"/>
  <c r="BX177" i="1" s="1"/>
  <c r="BO177" i="1"/>
  <c r="BP177" i="1" s="1"/>
  <c r="AJ177" i="1"/>
  <c r="AM177" i="1" s="1"/>
  <c r="AP177" i="1" s="1"/>
  <c r="AQ177" i="1" s="1"/>
  <c r="AH177" i="1"/>
  <c r="AI177" i="1" s="1"/>
  <c r="CB177" i="1" l="1"/>
  <c r="CA177" i="1"/>
  <c r="BY177" i="1"/>
  <c r="CC177" i="1" s="1"/>
  <c r="BZ177" i="1"/>
  <c r="AS177" i="1"/>
  <c r="AU177" i="1"/>
  <c r="AW177" i="1" s="1"/>
  <c r="BA177" i="1" s="1"/>
  <c r="BC177" i="1" s="1"/>
  <c r="AT177" i="1"/>
  <c r="AR177" i="1"/>
  <c r="AV177" i="1" l="1"/>
  <c r="CD177" i="1"/>
  <c r="CH177" i="1" s="1"/>
  <c r="CJ177" i="1" s="1"/>
  <c r="CG177" i="1"/>
  <c r="CI177" i="1" s="1"/>
  <c r="AZ177" i="1"/>
  <c r="BB177" i="1" s="1"/>
  <c r="BD177" i="1" s="1"/>
  <c r="BE177" i="1" s="1"/>
  <c r="L177" i="1" s="1"/>
  <c r="AX177" i="1"/>
  <c r="AY177" i="1" s="1"/>
  <c r="CK177" i="1" l="1"/>
  <c r="CL177" i="1" s="1"/>
  <c r="M177" i="1" s="1"/>
  <c r="J177" i="1" s="1"/>
  <c r="I177" i="1" s="1"/>
  <c r="AC178" i="1" s="1"/>
  <c r="CE177" i="1"/>
  <c r="CF177" i="1" s="1"/>
  <c r="BG178" i="1" l="1"/>
  <c r="K178" i="1"/>
  <c r="H176" i="1"/>
  <c r="AB178" i="1"/>
  <c r="AD178" i="1"/>
  <c r="AG178" i="1" s="1"/>
  <c r="AL178" i="1" s="1"/>
  <c r="AO178" i="1" s="1"/>
  <c r="AA178" i="1"/>
  <c r="BF178" i="1"/>
  <c r="BH178" i="1"/>
  <c r="BJ178" i="1"/>
  <c r="BM178" i="1" s="1"/>
  <c r="BR178" i="1" s="1"/>
  <c r="BU178" i="1" s="1"/>
  <c r="BI178" i="1"/>
  <c r="BL178" i="1" s="1"/>
  <c r="Z178" i="1"/>
  <c r="AF178" i="1" s="1"/>
  <c r="AK178" i="1" s="1"/>
  <c r="AN178" i="1" s="1"/>
  <c r="BK178" i="1"/>
  <c r="BN178" i="1" s="1"/>
  <c r="BS178" i="1" s="1"/>
  <c r="BV178" i="1" s="1"/>
  <c r="Y178" i="1"/>
  <c r="AE178" i="1" s="1"/>
  <c r="AJ178" i="1" s="1"/>
  <c r="AM178" i="1" s="1"/>
  <c r="BO178" i="1" l="1"/>
  <c r="BP178" i="1" s="1"/>
  <c r="BQ178" i="1"/>
  <c r="BT178" i="1" s="1"/>
  <c r="BW178" i="1" s="1"/>
  <c r="BX178" i="1" s="1"/>
  <c r="BZ178" i="1" s="1"/>
  <c r="AP178" i="1"/>
  <c r="AQ178" i="1" s="1"/>
  <c r="AH178" i="1"/>
  <c r="AI178" i="1" s="1"/>
  <c r="BY178" i="1" l="1"/>
  <c r="CA178" i="1"/>
  <c r="CC178" i="1" s="1"/>
  <c r="CB178" i="1"/>
  <c r="CD178" i="1" s="1"/>
  <c r="CH178" i="1" s="1"/>
  <c r="CJ178" i="1" s="1"/>
  <c r="AU178" i="1"/>
  <c r="AT178" i="1"/>
  <c r="AR178" i="1"/>
  <c r="AS178" i="1"/>
  <c r="CE178" i="1" l="1"/>
  <c r="CF178" i="1" s="1"/>
  <c r="CG178" i="1"/>
  <c r="CI178" i="1" s="1"/>
  <c r="CK178" i="1" s="1"/>
  <c r="CL178" i="1" s="1"/>
  <c r="M178" i="1" s="1"/>
  <c r="AV178" i="1"/>
  <c r="AW178" i="1"/>
  <c r="BA178" i="1" s="1"/>
  <c r="BC178" i="1" s="1"/>
  <c r="AZ178" i="1" l="1"/>
  <c r="BB178" i="1" s="1"/>
  <c r="BD178" i="1" s="1"/>
  <c r="BE178" i="1" s="1"/>
  <c r="L178" i="1" s="1"/>
  <c r="J178" i="1" s="1"/>
  <c r="I178" i="1" s="1"/>
  <c r="AX178" i="1"/>
  <c r="AY178" i="1" s="1"/>
  <c r="AB179" i="1" l="1"/>
  <c r="BI179" i="1"/>
  <c r="BG179" i="1"/>
  <c r="BF179" i="1"/>
  <c r="AA179" i="1"/>
  <c r="AD179" i="1"/>
  <c r="Z179" i="1"/>
  <c r="H177" i="1"/>
  <c r="BJ179" i="1"/>
  <c r="BK179" i="1"/>
  <c r="AC179" i="1"/>
  <c r="BH179" i="1"/>
  <c r="BN179" i="1" s="1"/>
  <c r="BS179" i="1" s="1"/>
  <c r="BV179" i="1" s="1"/>
  <c r="K179" i="1"/>
  <c r="Y179" i="1"/>
  <c r="BM179" i="1" l="1"/>
  <c r="BR179" i="1" s="1"/>
  <c r="BU179" i="1" s="1"/>
  <c r="AE179" i="1"/>
  <c r="AJ179" i="1" s="1"/>
  <c r="AM179" i="1" s="1"/>
  <c r="AF179" i="1"/>
  <c r="AK179" i="1" s="1"/>
  <c r="AN179" i="1" s="1"/>
  <c r="AG179" i="1"/>
  <c r="AL179" i="1" s="1"/>
  <c r="AO179" i="1" s="1"/>
  <c r="BL179" i="1"/>
  <c r="AP179" i="1" l="1"/>
  <c r="AQ179" i="1" s="1"/>
  <c r="AH179" i="1"/>
  <c r="BQ179" i="1"/>
  <c r="BT179" i="1" s="1"/>
  <c r="BW179" i="1" s="1"/>
  <c r="BX179" i="1" s="1"/>
  <c r="BO179" i="1"/>
  <c r="AS179" i="1" l="1"/>
  <c r="AT179" i="1"/>
  <c r="AR179" i="1"/>
  <c r="AU179" i="1"/>
  <c r="BP179" i="1"/>
  <c r="CB179" i="1"/>
  <c r="CD179" i="1" s="1"/>
  <c r="CH179" i="1" s="1"/>
  <c r="CJ179" i="1" s="1"/>
  <c r="CA179" i="1"/>
  <c r="BY179" i="1"/>
  <c r="BZ179" i="1"/>
  <c r="AI179" i="1"/>
  <c r="CC179" i="1" l="1"/>
  <c r="CE179" i="1" s="1"/>
  <c r="CF179" i="1" s="1"/>
  <c r="CG179" i="1"/>
  <c r="CI179" i="1" s="1"/>
  <c r="CK179" i="1" s="1"/>
  <c r="CL179" i="1" s="1"/>
  <c r="M179" i="1" s="1"/>
  <c r="AW179" i="1"/>
  <c r="BA179" i="1" s="1"/>
  <c r="BC179" i="1" s="1"/>
  <c r="AV179" i="1"/>
  <c r="AX179" i="1" l="1"/>
  <c r="AY179" i="1" s="1"/>
  <c r="AZ179" i="1"/>
  <c r="BB179" i="1" s="1"/>
  <c r="BD179" i="1" s="1"/>
  <c r="BE179" i="1" s="1"/>
  <c r="L179" i="1" s="1"/>
  <c r="J179" i="1" s="1"/>
  <c r="I179" i="1" s="1"/>
  <c r="BF180" i="1" l="1"/>
  <c r="AC180" i="1"/>
  <c r="BJ180" i="1"/>
  <c r="AD180" i="1"/>
  <c r="BK180" i="1"/>
  <c r="AB180" i="1"/>
  <c r="H178" i="1"/>
  <c r="Z180" i="1"/>
  <c r="BI180" i="1"/>
  <c r="BL180" i="1" s="1"/>
  <c r="BG180" i="1"/>
  <c r="Y180" i="1"/>
  <c r="BH180" i="1"/>
  <c r="AA180" i="1"/>
  <c r="K180" i="1"/>
  <c r="BM180" i="1" l="1"/>
  <c r="BR180" i="1" s="1"/>
  <c r="BU180" i="1" s="1"/>
  <c r="BN180" i="1"/>
  <c r="BS180" i="1" s="1"/>
  <c r="BV180" i="1" s="1"/>
  <c r="BQ180" i="1"/>
  <c r="BT180" i="1" s="1"/>
  <c r="AG180" i="1"/>
  <c r="AL180" i="1" s="1"/>
  <c r="AO180" i="1" s="1"/>
  <c r="AE180" i="1"/>
  <c r="AF180" i="1"/>
  <c r="AK180" i="1" s="1"/>
  <c r="AN180" i="1" s="1"/>
  <c r="BO180" i="1" l="1"/>
  <c r="BW180" i="1"/>
  <c r="BX180" i="1" s="1"/>
  <c r="CA180" i="1" s="1"/>
  <c r="BP180" i="1"/>
  <c r="AJ180" i="1"/>
  <c r="AM180" i="1" s="1"/>
  <c r="AP180" i="1" s="1"/>
  <c r="AQ180" i="1" s="1"/>
  <c r="AH180" i="1"/>
  <c r="BY180" i="1"/>
  <c r="CB180" i="1"/>
  <c r="BZ180" i="1"/>
  <c r="CD180" i="1" s="1"/>
  <c r="CH180" i="1" s="1"/>
  <c r="CJ180" i="1" s="1"/>
  <c r="CC180" i="1" l="1"/>
  <c r="CE180" i="1"/>
  <c r="CF180" i="1" s="1"/>
  <c r="AI180" i="1"/>
  <c r="AR180" i="1"/>
  <c r="AT180" i="1"/>
  <c r="AU180" i="1"/>
  <c r="AS180" i="1"/>
  <c r="CG180" i="1"/>
  <c r="CI180" i="1" s="1"/>
  <c r="CK180" i="1" s="1"/>
  <c r="CL180" i="1" s="1"/>
  <c r="M180" i="1" s="1"/>
  <c r="AV180" i="1" l="1"/>
  <c r="AZ180" i="1" s="1"/>
  <c r="BB180" i="1" s="1"/>
  <c r="AW180" i="1"/>
  <c r="BA180" i="1" s="1"/>
  <c r="BC180" i="1" s="1"/>
  <c r="BD180" i="1" l="1"/>
  <c r="BE180" i="1" s="1"/>
  <c r="L180" i="1" s="1"/>
  <c r="J180" i="1" s="1"/>
  <c r="I180" i="1" s="1"/>
  <c r="Z181" i="1" s="1"/>
  <c r="AX180" i="1"/>
  <c r="AY180" i="1" s="1"/>
  <c r="AB181" i="1"/>
  <c r="Y181" i="1"/>
  <c r="BI181" i="1"/>
  <c r="AC181" i="1"/>
  <c r="AD181" i="1"/>
  <c r="BH181" i="1"/>
  <c r="AA181" i="1"/>
  <c r="BK181" i="1"/>
  <c r="BF181" i="1"/>
  <c r="H179" i="1" l="1"/>
  <c r="K181" i="1"/>
  <c r="BJ181" i="1"/>
  <c r="BG181" i="1"/>
  <c r="BM181" i="1" s="1"/>
  <c r="BL181" i="1"/>
  <c r="BN181" i="1"/>
  <c r="BS181" i="1" s="1"/>
  <c r="BV181" i="1" s="1"/>
  <c r="AG181" i="1"/>
  <c r="AL181" i="1" s="1"/>
  <c r="AO181" i="1" s="1"/>
  <c r="AF181" i="1"/>
  <c r="AK181" i="1" s="1"/>
  <c r="AN181" i="1" s="1"/>
  <c r="AE181" i="1"/>
  <c r="BQ181" i="1"/>
  <c r="BT181" i="1" s="1"/>
  <c r="BR181" i="1" l="1"/>
  <c r="BU181" i="1" s="1"/>
  <c r="BW181" i="1" s="1"/>
  <c r="BX181" i="1" s="1"/>
  <c r="BO181" i="1"/>
  <c r="BP181" i="1" s="1"/>
  <c r="AJ181" i="1"/>
  <c r="AM181" i="1" s="1"/>
  <c r="AP181" i="1" s="1"/>
  <c r="AQ181" i="1" s="1"/>
  <c r="AH181" i="1"/>
  <c r="AI181" i="1" s="1"/>
  <c r="BZ181" i="1" l="1"/>
  <c r="CB181" i="1"/>
  <c r="CD181" i="1" s="1"/>
  <c r="CH181" i="1" s="1"/>
  <c r="CJ181" i="1" s="1"/>
  <c r="CA181" i="1"/>
  <c r="BY181" i="1"/>
  <c r="AU181" i="1"/>
  <c r="AT181" i="1"/>
  <c r="AS181" i="1"/>
  <c r="AR181" i="1"/>
  <c r="CC181" i="1"/>
  <c r="AW181" i="1" l="1"/>
  <c r="BA181" i="1" s="1"/>
  <c r="BC181" i="1" s="1"/>
  <c r="CE181" i="1"/>
  <c r="CF181" i="1" s="1"/>
  <c r="CG181" i="1"/>
  <c r="CI181" i="1" s="1"/>
  <c r="CK181" i="1" s="1"/>
  <c r="CL181" i="1" s="1"/>
  <c r="M181" i="1" s="1"/>
  <c r="AV181" i="1"/>
  <c r="AZ181" i="1" l="1"/>
  <c r="BB181" i="1" s="1"/>
  <c r="BD181" i="1" s="1"/>
  <c r="BE181" i="1" s="1"/>
  <c r="L181" i="1" s="1"/>
  <c r="J181" i="1" s="1"/>
  <c r="I181" i="1" s="1"/>
  <c r="AX181" i="1"/>
  <c r="AY181" i="1" s="1"/>
  <c r="Z182" i="1" l="1"/>
  <c r="Y182" i="1"/>
  <c r="AA182" i="1"/>
  <c r="BK182" i="1"/>
  <c r="BN182" i="1" s="1"/>
  <c r="BS182" i="1" s="1"/>
  <c r="BV182" i="1" s="1"/>
  <c r="BH182" i="1"/>
  <c r="BI182" i="1"/>
  <c r="BF182" i="1"/>
  <c r="H180" i="1"/>
  <c r="AD182" i="1"/>
  <c r="K182" i="1"/>
  <c r="BJ182" i="1"/>
  <c r="AB182" i="1"/>
  <c r="AC182" i="1"/>
  <c r="BG182" i="1"/>
  <c r="BM182" i="1" l="1"/>
  <c r="BR182" i="1" s="1"/>
  <c r="BU182" i="1" s="1"/>
  <c r="BL182" i="1"/>
  <c r="BQ182" i="1" s="1"/>
  <c r="BT182" i="1" s="1"/>
  <c r="AE182" i="1"/>
  <c r="AJ182" i="1" s="1"/>
  <c r="AM182" i="1" s="1"/>
  <c r="AG182" i="1"/>
  <c r="AL182" i="1" s="1"/>
  <c r="AO182" i="1" s="1"/>
  <c r="AF182" i="1"/>
  <c r="AK182" i="1" s="1"/>
  <c r="AN182" i="1" s="1"/>
  <c r="BW182" i="1" l="1"/>
  <c r="BX182" i="1" s="1"/>
  <c r="BY182" i="1" s="1"/>
  <c r="BO182" i="1"/>
  <c r="BP182" i="1" s="1"/>
  <c r="AP182" i="1"/>
  <c r="AQ182" i="1" s="1"/>
  <c r="AS182" i="1" s="1"/>
  <c r="CB182" i="1"/>
  <c r="BZ182" i="1"/>
  <c r="CA182" i="1"/>
  <c r="AR182" i="1"/>
  <c r="AU182" i="1"/>
  <c r="AT182" i="1"/>
  <c r="AH182" i="1"/>
  <c r="AI182" i="1" s="1"/>
  <c r="AV182" i="1" l="1"/>
  <c r="CC182" i="1"/>
  <c r="AW182" i="1"/>
  <c r="BA182" i="1" s="1"/>
  <c r="BC182" i="1" s="1"/>
  <c r="CD182" i="1"/>
  <c r="CH182" i="1" s="1"/>
  <c r="CJ182" i="1" s="1"/>
  <c r="AZ182" i="1" l="1"/>
  <c r="BB182" i="1" s="1"/>
  <c r="BD182" i="1" s="1"/>
  <c r="BE182" i="1" s="1"/>
  <c r="L182" i="1" s="1"/>
  <c r="AX182" i="1"/>
  <c r="AY182" i="1" s="1"/>
  <c r="CE182" i="1"/>
  <c r="CF182" i="1" s="1"/>
  <c r="CG182" i="1"/>
  <c r="CI182" i="1" s="1"/>
  <c r="CK182" i="1" s="1"/>
  <c r="CL182" i="1" s="1"/>
  <c r="M182" i="1" s="1"/>
  <c r="J182" i="1" l="1"/>
  <c r="I182" i="1" s="1"/>
  <c r="AA183" i="1" s="1"/>
  <c r="H181" i="1" l="1"/>
  <c r="BI183" i="1"/>
  <c r="BK183" i="1"/>
  <c r="AD183" i="1"/>
  <c r="AG183" i="1" s="1"/>
  <c r="AL183" i="1" s="1"/>
  <c r="AO183" i="1" s="1"/>
  <c r="Z183" i="1"/>
  <c r="Y183" i="1"/>
  <c r="BF183" i="1"/>
  <c r="BL183" i="1" s="1"/>
  <c r="BQ183" i="1" s="1"/>
  <c r="BT183" i="1" s="1"/>
  <c r="BG183" i="1"/>
  <c r="AC183" i="1"/>
  <c r="K183" i="1"/>
  <c r="BH183" i="1"/>
  <c r="BN183" i="1" s="1"/>
  <c r="BS183" i="1" s="1"/>
  <c r="BV183" i="1" s="1"/>
  <c r="BJ183" i="1"/>
  <c r="BM183" i="1" s="1"/>
  <c r="BR183" i="1" s="1"/>
  <c r="BU183" i="1" s="1"/>
  <c r="AB183" i="1"/>
  <c r="AE183" i="1" l="1"/>
  <c r="AJ183" i="1" s="1"/>
  <c r="AM183" i="1" s="1"/>
  <c r="AF183" i="1"/>
  <c r="AK183" i="1" s="1"/>
  <c r="AN183" i="1" s="1"/>
  <c r="BW183" i="1"/>
  <c r="BX183" i="1" s="1"/>
  <c r="CB183" i="1" s="1"/>
  <c r="BO183" i="1"/>
  <c r="BP183" i="1" s="1"/>
  <c r="CA183" i="1"/>
  <c r="AP183" i="1"/>
  <c r="AQ183" i="1" s="1"/>
  <c r="BY183" i="1" l="1"/>
  <c r="BZ183" i="1"/>
  <c r="CD183" i="1" s="1"/>
  <c r="CH183" i="1" s="1"/>
  <c r="CJ183" i="1" s="1"/>
  <c r="AH183" i="1"/>
  <c r="CC183" i="1"/>
  <c r="CG183" i="1" s="1"/>
  <c r="CI183" i="1" s="1"/>
  <c r="AT183" i="1"/>
  <c r="AR183" i="1"/>
  <c r="AU183" i="1"/>
  <c r="AS183" i="1"/>
  <c r="AI183" i="1"/>
  <c r="CK183" i="1" l="1"/>
  <c r="CL183" i="1" s="1"/>
  <c r="M183" i="1" s="1"/>
  <c r="CE183" i="1"/>
  <c r="CF183" i="1" s="1"/>
  <c r="AV183" i="1"/>
  <c r="AZ183" i="1" s="1"/>
  <c r="BB183" i="1" s="1"/>
  <c r="AW183" i="1"/>
  <c r="BA183" i="1" s="1"/>
  <c r="BC183" i="1" s="1"/>
  <c r="BD183" i="1" l="1"/>
  <c r="BE183" i="1" s="1"/>
  <c r="L183" i="1" s="1"/>
  <c r="J183" i="1" s="1"/>
  <c r="I183" i="1" s="1"/>
  <c r="BH184" i="1" s="1"/>
  <c r="AX183" i="1"/>
  <c r="AY183" i="1" s="1"/>
  <c r="Z184" i="1"/>
  <c r="Y184" i="1"/>
  <c r="H182" i="1"/>
  <c r="AA184" i="1"/>
  <c r="BJ184" i="1"/>
  <c r="BG184" i="1"/>
  <c r="BF184" i="1" l="1"/>
  <c r="K184" i="1"/>
  <c r="AB184" i="1"/>
  <c r="AE184" i="1" s="1"/>
  <c r="AJ184" i="1" s="1"/>
  <c r="AM184" i="1" s="1"/>
  <c r="BK184" i="1"/>
  <c r="BN184" i="1" s="1"/>
  <c r="BS184" i="1" s="1"/>
  <c r="BV184" i="1" s="1"/>
  <c r="BI184" i="1"/>
  <c r="AD184" i="1"/>
  <c r="AC184" i="1"/>
  <c r="AF184" i="1" s="1"/>
  <c r="AK184" i="1" s="1"/>
  <c r="AN184" i="1" s="1"/>
  <c r="BM184" i="1"/>
  <c r="BR184" i="1" s="1"/>
  <c r="BU184" i="1" s="1"/>
  <c r="AG184" i="1"/>
  <c r="AL184" i="1" s="1"/>
  <c r="AO184" i="1" s="1"/>
  <c r="BL184" i="1"/>
  <c r="BQ184" i="1" s="1"/>
  <c r="BT184" i="1" s="1"/>
  <c r="BW184" i="1" l="1"/>
  <c r="BX184" i="1" s="1"/>
  <c r="BO184" i="1"/>
  <c r="BP184" i="1" s="1"/>
  <c r="AP184" i="1"/>
  <c r="AQ184" i="1" s="1"/>
  <c r="AH184" i="1"/>
  <c r="AI184" i="1" s="1"/>
  <c r="CB184" i="1"/>
  <c r="CA184" i="1"/>
  <c r="BZ184" i="1"/>
  <c r="BY184" i="1"/>
  <c r="CC184" i="1" l="1"/>
  <c r="CE184" i="1" s="1"/>
  <c r="CF184" i="1" s="1"/>
  <c r="CD184" i="1"/>
  <c r="CH184" i="1" s="1"/>
  <c r="CJ184" i="1" s="1"/>
  <c r="CG184" i="1"/>
  <c r="CI184" i="1" s="1"/>
  <c r="AS184" i="1"/>
  <c r="AT184" i="1"/>
  <c r="AU184" i="1"/>
  <c r="AW184" i="1" s="1"/>
  <c r="BA184" i="1" s="1"/>
  <c r="BC184" i="1" s="1"/>
  <c r="AR184" i="1"/>
  <c r="CK184" i="1" l="1"/>
  <c r="CL184" i="1" s="1"/>
  <c r="M184" i="1" s="1"/>
  <c r="AV184" i="1"/>
  <c r="AZ184" i="1"/>
  <c r="BB184" i="1" s="1"/>
  <c r="BD184" i="1" s="1"/>
  <c r="BE184" i="1" s="1"/>
  <c r="L184" i="1" s="1"/>
  <c r="J184" i="1" s="1"/>
  <c r="I184" i="1" s="1"/>
  <c r="AX184" i="1"/>
  <c r="AY184" i="1" s="1"/>
  <c r="BK185" i="1" l="1"/>
  <c r="H183" i="1"/>
  <c r="BJ185" i="1"/>
  <c r="BH185" i="1"/>
  <c r="AB185" i="1"/>
  <c r="BF185" i="1"/>
  <c r="AC185" i="1"/>
  <c r="K185" i="1"/>
  <c r="Y185" i="1"/>
  <c r="BG185" i="1"/>
  <c r="Z185" i="1"/>
  <c r="BI185" i="1"/>
  <c r="BL185" i="1" s="1"/>
  <c r="AA185" i="1"/>
  <c r="AD185" i="1"/>
  <c r="BM185" i="1" l="1"/>
  <c r="BR185" i="1" s="1"/>
  <c r="BU185" i="1" s="1"/>
  <c r="AE185" i="1"/>
  <c r="AJ185" i="1" s="1"/>
  <c r="AM185" i="1" s="1"/>
  <c r="BQ185" i="1"/>
  <c r="BT185" i="1" s="1"/>
  <c r="BN185" i="1"/>
  <c r="BS185" i="1" s="1"/>
  <c r="BV185" i="1" s="1"/>
  <c r="AF185" i="1"/>
  <c r="AK185" i="1" s="1"/>
  <c r="AN185" i="1" s="1"/>
  <c r="AG185" i="1"/>
  <c r="AL185" i="1" s="1"/>
  <c r="AO185" i="1" s="1"/>
  <c r="AP185" i="1" l="1"/>
  <c r="AQ185" i="1" s="1"/>
  <c r="AS185" i="1"/>
  <c r="AR185" i="1"/>
  <c r="AU185" i="1"/>
  <c r="AT185" i="1"/>
  <c r="BO185" i="1"/>
  <c r="BW185" i="1"/>
  <c r="BX185" i="1" s="1"/>
  <c r="AH185" i="1"/>
  <c r="AV185" i="1" l="1"/>
  <c r="BP185" i="1"/>
  <c r="AI185" i="1"/>
  <c r="AZ185" i="1"/>
  <c r="BB185" i="1" s="1"/>
  <c r="AW185" i="1"/>
  <c r="BA185" i="1" s="1"/>
  <c r="BC185" i="1" s="1"/>
  <c r="CA185" i="1"/>
  <c r="BY185" i="1"/>
  <c r="CB185" i="1"/>
  <c r="BZ185" i="1"/>
  <c r="CC185" i="1" l="1"/>
  <c r="CD185" i="1"/>
  <c r="CH185" i="1" s="1"/>
  <c r="CJ185" i="1" s="1"/>
  <c r="CE185" i="1"/>
  <c r="CF185" i="1" s="1"/>
  <c r="CG185" i="1"/>
  <c r="CI185" i="1" s="1"/>
  <c r="CK185" i="1" s="1"/>
  <c r="CL185" i="1" s="1"/>
  <c r="M185" i="1" s="1"/>
  <c r="BD185" i="1"/>
  <c r="BE185" i="1" s="1"/>
  <c r="L185" i="1" s="1"/>
  <c r="AX185" i="1"/>
  <c r="AY185" i="1" s="1"/>
  <c r="J185" i="1" l="1"/>
  <c r="I185" i="1" s="1"/>
  <c r="BK186" i="1" s="1"/>
  <c r="BJ186" i="1" l="1"/>
  <c r="AA186" i="1"/>
  <c r="AG186" i="1" s="1"/>
  <c r="AL186" i="1" s="1"/>
  <c r="AO186" i="1" s="1"/>
  <c r="AB186" i="1"/>
  <c r="BH186" i="1"/>
  <c r="BF186" i="1"/>
  <c r="BL186" i="1" s="1"/>
  <c r="BQ186" i="1" s="1"/>
  <c r="BT186" i="1" s="1"/>
  <c r="BG186" i="1"/>
  <c r="AC186" i="1"/>
  <c r="Z186" i="1"/>
  <c r="AD186" i="1"/>
  <c r="H184" i="1"/>
  <c r="BI186" i="1"/>
  <c r="Y186" i="1"/>
  <c r="AE186" i="1" s="1"/>
  <c r="K186" i="1"/>
  <c r="BM186" i="1"/>
  <c r="BR186" i="1" s="1"/>
  <c r="BU186" i="1" s="1"/>
  <c r="AF186" i="1"/>
  <c r="AK186" i="1" s="1"/>
  <c r="AN186" i="1" s="1"/>
  <c r="BN186" i="1"/>
  <c r="BS186" i="1" s="1"/>
  <c r="BV186" i="1" s="1"/>
  <c r="BW186" i="1" l="1"/>
  <c r="BX186" i="1" s="1"/>
  <c r="CA186" i="1" s="1"/>
  <c r="CB186" i="1"/>
  <c r="AJ186" i="1"/>
  <c r="AM186" i="1" s="1"/>
  <c r="AP186" i="1" s="1"/>
  <c r="AQ186" i="1" s="1"/>
  <c r="AH186" i="1"/>
  <c r="AI186" i="1" s="1"/>
  <c r="BO186" i="1"/>
  <c r="BP186" i="1" s="1"/>
  <c r="BZ186" i="1" l="1"/>
  <c r="CD186" i="1" s="1"/>
  <c r="CH186" i="1" s="1"/>
  <c r="CJ186" i="1" s="1"/>
  <c r="BY186" i="1"/>
  <c r="CC186" i="1" s="1"/>
  <c r="CG186" i="1" s="1"/>
  <c r="CI186" i="1" s="1"/>
  <c r="CK186" i="1" s="1"/>
  <c r="CL186" i="1" s="1"/>
  <c r="M186" i="1" s="1"/>
  <c r="AR186" i="1"/>
  <c r="AU186" i="1"/>
  <c r="AT186" i="1"/>
  <c r="AS186" i="1"/>
  <c r="CE186" i="1" l="1"/>
  <c r="CF186" i="1" s="1"/>
  <c r="AV186" i="1"/>
  <c r="AZ186" i="1"/>
  <c r="BB186" i="1" s="1"/>
  <c r="AW186" i="1"/>
  <c r="BA186" i="1" s="1"/>
  <c r="BC186" i="1" s="1"/>
  <c r="BD186" i="1" l="1"/>
  <c r="BE186" i="1" s="1"/>
  <c r="L186" i="1" s="1"/>
  <c r="J186" i="1" s="1"/>
  <c r="I186" i="1" s="1"/>
  <c r="K187" i="1" s="1"/>
  <c r="AX186" i="1"/>
  <c r="AY186" i="1" s="1"/>
  <c r="Y187" i="1" l="1"/>
  <c r="AA187" i="1"/>
  <c r="AD187" i="1"/>
  <c r="AG187" i="1" s="1"/>
  <c r="AL187" i="1" s="1"/>
  <c r="AO187" i="1" s="1"/>
  <c r="H185" i="1"/>
  <c r="BF187" i="1"/>
  <c r="BK187" i="1"/>
  <c r="BI187" i="1"/>
  <c r="BL187" i="1" s="1"/>
  <c r="BJ187" i="1"/>
  <c r="BM187" i="1" s="1"/>
  <c r="BR187" i="1" s="1"/>
  <c r="BU187" i="1" s="1"/>
  <c r="BG187" i="1"/>
  <c r="AB187" i="1"/>
  <c r="AE187" i="1" s="1"/>
  <c r="Z187" i="1"/>
  <c r="AC187" i="1"/>
  <c r="BH187" i="1"/>
  <c r="AF187" i="1" l="1"/>
  <c r="AK187" i="1" s="1"/>
  <c r="AN187" i="1" s="1"/>
  <c r="BN187" i="1"/>
  <c r="BS187" i="1" s="1"/>
  <c r="BV187" i="1" s="1"/>
  <c r="AJ187" i="1"/>
  <c r="AM187" i="1" s="1"/>
  <c r="AP187" i="1" s="1"/>
  <c r="AQ187" i="1" s="1"/>
  <c r="AH187" i="1"/>
  <c r="AI187" i="1" s="1"/>
  <c r="BQ187" i="1"/>
  <c r="BT187" i="1" s="1"/>
  <c r="BO187" i="1"/>
  <c r="BP187" i="1" s="1"/>
  <c r="BW187" i="1" l="1"/>
  <c r="BX187" i="1" s="1"/>
  <c r="CA187" i="1"/>
  <c r="BZ187" i="1"/>
  <c r="BY187" i="1"/>
  <c r="CB187" i="1"/>
  <c r="AT187" i="1"/>
  <c r="AU187" i="1"/>
  <c r="AS187" i="1"/>
  <c r="AR187" i="1"/>
  <c r="CD187" i="1" l="1"/>
  <c r="CH187" i="1" s="1"/>
  <c r="CJ187" i="1" s="1"/>
  <c r="AV187" i="1"/>
  <c r="CC187" i="1"/>
  <c r="AW187" i="1"/>
  <c r="BA187" i="1" s="1"/>
  <c r="BC187" i="1" s="1"/>
  <c r="AZ187" i="1" l="1"/>
  <c r="BB187" i="1" s="1"/>
  <c r="BD187" i="1" s="1"/>
  <c r="BE187" i="1" s="1"/>
  <c r="L187" i="1" s="1"/>
  <c r="AX187" i="1"/>
  <c r="AY187" i="1" s="1"/>
  <c r="CG187" i="1"/>
  <c r="CI187" i="1" s="1"/>
  <c r="CK187" i="1" s="1"/>
  <c r="CL187" i="1" s="1"/>
  <c r="M187" i="1" s="1"/>
  <c r="CE187" i="1"/>
  <c r="CF187" i="1" s="1"/>
  <c r="J187" i="1" l="1"/>
  <c r="I187" i="1" s="1"/>
  <c r="K188" i="1" s="1"/>
  <c r="BK188" i="1" l="1"/>
  <c r="BF188" i="1"/>
  <c r="BG188" i="1"/>
  <c r="AD188" i="1"/>
  <c r="BI188" i="1"/>
  <c r="AC188" i="1"/>
  <c r="AA188" i="1"/>
  <c r="AB188" i="1"/>
  <c r="H186" i="1"/>
  <c r="Y188" i="1"/>
  <c r="BH188" i="1"/>
  <c r="Z188" i="1"/>
  <c r="BJ188" i="1"/>
  <c r="AE188" i="1" l="1"/>
  <c r="AG188" i="1"/>
  <c r="AL188" i="1" s="1"/>
  <c r="AO188" i="1" s="1"/>
  <c r="BM188" i="1"/>
  <c r="BR188" i="1" s="1"/>
  <c r="BU188" i="1" s="1"/>
  <c r="BN188" i="1"/>
  <c r="BS188" i="1" s="1"/>
  <c r="BV188" i="1" s="1"/>
  <c r="BL188" i="1"/>
  <c r="BQ188" i="1" s="1"/>
  <c r="BT188" i="1" s="1"/>
  <c r="AF188" i="1"/>
  <c r="AK188" i="1" s="1"/>
  <c r="AN188" i="1" s="1"/>
  <c r="AJ188" i="1"/>
  <c r="AM188" i="1" s="1"/>
  <c r="BW188" i="1" l="1"/>
  <c r="BX188" i="1" s="1"/>
  <c r="CA188" i="1" s="1"/>
  <c r="BO188" i="1"/>
  <c r="BP188" i="1" s="1"/>
  <c r="AH188" i="1"/>
  <c r="AI188" i="1" s="1"/>
  <c r="AP188" i="1"/>
  <c r="AQ188" i="1" s="1"/>
  <c r="AS188" i="1" s="1"/>
  <c r="BZ188" i="1"/>
  <c r="CB188" i="1"/>
  <c r="BY188" i="1" l="1"/>
  <c r="CC188" i="1" s="1"/>
  <c r="CG188" i="1" s="1"/>
  <c r="CI188" i="1" s="1"/>
  <c r="AR188" i="1"/>
  <c r="CD188" i="1"/>
  <c r="CH188" i="1" s="1"/>
  <c r="CJ188" i="1" s="1"/>
  <c r="AT188" i="1"/>
  <c r="AU188" i="1"/>
  <c r="AW188" i="1" s="1"/>
  <c r="BA188" i="1" s="1"/>
  <c r="BC188" i="1" s="1"/>
  <c r="AV188" i="1" l="1"/>
  <c r="AZ188" i="1" s="1"/>
  <c r="BB188" i="1" s="1"/>
  <c r="CK188" i="1"/>
  <c r="CL188" i="1" s="1"/>
  <c r="M188" i="1" s="1"/>
  <c r="CE188" i="1"/>
  <c r="CF188" i="1" s="1"/>
  <c r="BD188" i="1"/>
  <c r="BE188" i="1" s="1"/>
  <c r="L188" i="1" s="1"/>
  <c r="J188" i="1" s="1"/>
  <c r="I188" i="1" s="1"/>
  <c r="Z189" i="1" s="1"/>
  <c r="AX188" i="1"/>
  <c r="AY188" i="1" s="1"/>
  <c r="BH189" i="1" l="1"/>
  <c r="BK189" i="1"/>
  <c r="AC189" i="1"/>
  <c r="AF189" i="1" s="1"/>
  <c r="AK189" i="1" s="1"/>
  <c r="AN189" i="1" s="1"/>
  <c r="BG189" i="1"/>
  <c r="AD189" i="1"/>
  <c r="H187" i="1"/>
  <c r="BJ189" i="1"/>
  <c r="BI189" i="1"/>
  <c r="K189" i="1"/>
  <c r="AA189" i="1"/>
  <c r="BF189" i="1"/>
  <c r="AB189" i="1"/>
  <c r="Y189" i="1"/>
  <c r="BM189" i="1" l="1"/>
  <c r="AG189" i="1"/>
  <c r="AL189" i="1" s="1"/>
  <c r="AO189" i="1" s="1"/>
  <c r="BN189" i="1"/>
  <c r="BS189" i="1" s="1"/>
  <c r="BV189" i="1" s="1"/>
  <c r="AE189" i="1"/>
  <c r="AJ189" i="1" s="1"/>
  <c r="AM189" i="1" s="1"/>
  <c r="AP189" i="1" s="1"/>
  <c r="AQ189" i="1" s="1"/>
  <c r="BL189" i="1"/>
  <c r="BQ189" i="1" s="1"/>
  <c r="BT189" i="1" s="1"/>
  <c r="BR189" i="1"/>
  <c r="BU189" i="1" s="1"/>
  <c r="BW189" i="1"/>
  <c r="BX189" i="1" s="1"/>
  <c r="BO189" i="1" l="1"/>
  <c r="BP189" i="1" s="1"/>
  <c r="AH189" i="1"/>
  <c r="AI189" i="1" s="1"/>
  <c r="BZ189" i="1"/>
  <c r="BY189" i="1"/>
  <c r="CB189" i="1"/>
  <c r="CA189" i="1"/>
  <c r="AU189" i="1"/>
  <c r="AR189" i="1"/>
  <c r="AS189" i="1"/>
  <c r="AT189" i="1"/>
  <c r="CD189" i="1" l="1"/>
  <c r="CH189" i="1" s="1"/>
  <c r="CJ189" i="1" s="1"/>
  <c r="AV189" i="1"/>
  <c r="AZ189" i="1" s="1"/>
  <c r="BB189" i="1" s="1"/>
  <c r="CC189" i="1"/>
  <c r="CG189" i="1" s="1"/>
  <c r="CI189" i="1" s="1"/>
  <c r="CK189" i="1" s="1"/>
  <c r="CL189" i="1" s="1"/>
  <c r="M189" i="1" s="1"/>
  <c r="AW189" i="1"/>
  <c r="BA189" i="1" s="1"/>
  <c r="BC189" i="1" s="1"/>
  <c r="CE189" i="1" l="1"/>
  <c r="CF189" i="1" s="1"/>
  <c r="BD189" i="1"/>
  <c r="BE189" i="1" s="1"/>
  <c r="L189" i="1" s="1"/>
  <c r="AX189" i="1"/>
  <c r="AY189" i="1" s="1"/>
  <c r="J189" i="1"/>
  <c r="I189" i="1" s="1"/>
  <c r="BF190" i="1" s="1"/>
  <c r="AD190" i="1" l="1"/>
  <c r="BJ190" i="1"/>
  <c r="Y190" i="1"/>
  <c r="BG190" i="1"/>
  <c r="BK190" i="1"/>
  <c r="BI190" i="1"/>
  <c r="BL190" i="1" s="1"/>
  <c r="BH190" i="1"/>
  <c r="AC190" i="1"/>
  <c r="Z190" i="1"/>
  <c r="H188" i="1"/>
  <c r="K190" i="1"/>
  <c r="AA190" i="1"/>
  <c r="AB190" i="1"/>
  <c r="BQ190" i="1"/>
  <c r="BT190" i="1" s="1"/>
  <c r="BM190" i="1" l="1"/>
  <c r="BR190" i="1" s="1"/>
  <c r="BU190" i="1" s="1"/>
  <c r="AE190" i="1"/>
  <c r="AJ190" i="1" s="1"/>
  <c r="AM190" i="1" s="1"/>
  <c r="BN190" i="1"/>
  <c r="BS190" i="1" s="1"/>
  <c r="BV190" i="1" s="1"/>
  <c r="AG190" i="1"/>
  <c r="AL190" i="1" s="1"/>
  <c r="AO190" i="1" s="1"/>
  <c r="AF190" i="1"/>
  <c r="AK190" i="1" s="1"/>
  <c r="AN190" i="1" s="1"/>
  <c r="AP190" i="1" l="1"/>
  <c r="AQ190" i="1" s="1"/>
  <c r="BO190" i="1"/>
  <c r="BP190" i="1" s="1"/>
  <c r="BW190" i="1"/>
  <c r="BX190" i="1" s="1"/>
  <c r="BY190" i="1" s="1"/>
  <c r="AU190" i="1"/>
  <c r="AT190" i="1"/>
  <c r="AH190" i="1"/>
  <c r="AI190" i="1" s="1"/>
  <c r="AS190" i="1"/>
  <c r="AR190" i="1"/>
  <c r="BZ190" i="1" l="1"/>
  <c r="CB190" i="1"/>
  <c r="CD190" i="1" s="1"/>
  <c r="CH190" i="1" s="1"/>
  <c r="CJ190" i="1" s="1"/>
  <c r="CA190" i="1"/>
  <c r="CC190" i="1" s="1"/>
  <c r="AV190" i="1"/>
  <c r="AW190" i="1"/>
  <c r="BA190" i="1" s="1"/>
  <c r="BC190" i="1" s="1"/>
  <c r="AX190" i="1" l="1"/>
  <c r="AY190" i="1" s="1"/>
  <c r="CG190" i="1"/>
  <c r="CI190" i="1" s="1"/>
  <c r="CK190" i="1" s="1"/>
  <c r="CL190" i="1" s="1"/>
  <c r="M190" i="1" s="1"/>
  <c r="CE190" i="1"/>
  <c r="CF190" i="1" s="1"/>
  <c r="AZ190" i="1"/>
  <c r="BB190" i="1" s="1"/>
  <c r="BD190" i="1" s="1"/>
  <c r="BE190" i="1" s="1"/>
  <c r="L190" i="1" s="1"/>
  <c r="J190" i="1" s="1"/>
  <c r="I190" i="1" s="1"/>
  <c r="AB191" i="1" s="1"/>
  <c r="H189" i="1" l="1"/>
  <c r="BK191" i="1"/>
  <c r="BH191" i="1"/>
  <c r="K191" i="1"/>
  <c r="AD191" i="1"/>
  <c r="Z191" i="1"/>
  <c r="AC191" i="1"/>
  <c r="AF191" i="1" s="1"/>
  <c r="AK191" i="1" s="1"/>
  <c r="AN191" i="1" s="1"/>
  <c r="Y191" i="1"/>
  <c r="AE191" i="1" s="1"/>
  <c r="AJ191" i="1" s="1"/>
  <c r="AM191" i="1" s="1"/>
  <c r="BG191" i="1"/>
  <c r="AA191" i="1"/>
  <c r="BI191" i="1"/>
  <c r="BJ191" i="1"/>
  <c r="BF191" i="1"/>
  <c r="BM191" i="1" l="1"/>
  <c r="BR191" i="1" s="1"/>
  <c r="BU191" i="1" s="1"/>
  <c r="AG191" i="1"/>
  <c r="AL191" i="1" s="1"/>
  <c r="AO191" i="1" s="1"/>
  <c r="AP191" i="1" s="1"/>
  <c r="AQ191" i="1" s="1"/>
  <c r="AT191" i="1" s="1"/>
  <c r="BL191" i="1"/>
  <c r="BQ191" i="1" s="1"/>
  <c r="BT191" i="1" s="1"/>
  <c r="BN191" i="1"/>
  <c r="BS191" i="1" s="1"/>
  <c r="BV191" i="1" s="1"/>
  <c r="AH191" i="1"/>
  <c r="AI191" i="1" s="1"/>
  <c r="BO191" i="1" l="1"/>
  <c r="BP191" i="1" s="1"/>
  <c r="BW191" i="1"/>
  <c r="BX191" i="1" s="1"/>
  <c r="BZ191" i="1" s="1"/>
  <c r="AU191" i="1"/>
  <c r="AR191" i="1"/>
  <c r="AV191" i="1" s="1"/>
  <c r="AS191" i="1"/>
  <c r="CB191" i="1" l="1"/>
  <c r="CD191" i="1"/>
  <c r="CH191" i="1" s="1"/>
  <c r="CJ191" i="1" s="1"/>
  <c r="CA191" i="1"/>
  <c r="BY191" i="1"/>
  <c r="AZ191" i="1"/>
  <c r="BB191" i="1" s="1"/>
  <c r="AW191" i="1"/>
  <c r="BA191" i="1" s="1"/>
  <c r="BC191" i="1" s="1"/>
  <c r="CC191" i="1" l="1"/>
  <c r="CG191" i="1"/>
  <c r="CI191" i="1" s="1"/>
  <c r="CK191" i="1" s="1"/>
  <c r="CL191" i="1" s="1"/>
  <c r="M191" i="1" s="1"/>
  <c r="CE191" i="1"/>
  <c r="CF191" i="1" s="1"/>
  <c r="AX191" i="1"/>
  <c r="AY191" i="1" s="1"/>
  <c r="BD191" i="1"/>
  <c r="BE191" i="1" s="1"/>
  <c r="L191" i="1" s="1"/>
  <c r="J191" i="1" l="1"/>
  <c r="I191" i="1" s="1"/>
  <c r="BJ192" i="1" s="1"/>
  <c r="AC192" i="1"/>
  <c r="Z192" i="1"/>
  <c r="H190" i="1"/>
  <c r="AD192" i="1"/>
  <c r="BF192" i="1"/>
  <c r="BI192" i="1" l="1"/>
  <c r="AA192" i="1"/>
  <c r="AG192" i="1" s="1"/>
  <c r="AL192" i="1" s="1"/>
  <c r="AO192" i="1" s="1"/>
  <c r="K192" i="1"/>
  <c r="BG192" i="1"/>
  <c r="BM192" i="1" s="1"/>
  <c r="BR192" i="1" s="1"/>
  <c r="BU192" i="1" s="1"/>
  <c r="AB192" i="1"/>
  <c r="BH192" i="1"/>
  <c r="BK192" i="1"/>
  <c r="BN192" i="1" s="1"/>
  <c r="BS192" i="1" s="1"/>
  <c r="BV192" i="1" s="1"/>
  <c r="Y192" i="1"/>
  <c r="AF192" i="1"/>
  <c r="AK192" i="1" s="1"/>
  <c r="AN192" i="1" s="1"/>
  <c r="AE192" i="1"/>
  <c r="AJ192" i="1" s="1"/>
  <c r="AM192" i="1" s="1"/>
  <c r="BL192" i="1"/>
  <c r="BQ192" i="1" s="1"/>
  <c r="BT192" i="1" s="1"/>
  <c r="AP192" i="1" l="1"/>
  <c r="AQ192" i="1" s="1"/>
  <c r="BW192" i="1"/>
  <c r="BX192" i="1" s="1"/>
  <c r="CB192" i="1" s="1"/>
  <c r="BO192" i="1"/>
  <c r="BP192" i="1" s="1"/>
  <c r="CA192" i="1"/>
  <c r="AT192" i="1"/>
  <c r="AU192" i="1"/>
  <c r="AH192" i="1"/>
  <c r="AI192" i="1" s="1"/>
  <c r="AS192" i="1"/>
  <c r="AR192" i="1"/>
  <c r="BZ192" i="1"/>
  <c r="BY192" i="1"/>
  <c r="CC192" i="1" s="1"/>
  <c r="AV192" i="1" l="1"/>
  <c r="CD192" i="1"/>
  <c r="CH192" i="1" s="1"/>
  <c r="CJ192" i="1" s="1"/>
  <c r="AW192" i="1"/>
  <c r="BA192" i="1" s="1"/>
  <c r="BC192" i="1" s="1"/>
  <c r="CE192" i="1"/>
  <c r="CF192" i="1" s="1"/>
  <c r="CG192" i="1"/>
  <c r="CI192" i="1" s="1"/>
  <c r="AZ192" i="1"/>
  <c r="BB192" i="1" s="1"/>
  <c r="BD192" i="1" l="1"/>
  <c r="BE192" i="1" s="1"/>
  <c r="L192" i="1" s="1"/>
  <c r="AX192" i="1"/>
  <c r="AY192" i="1" s="1"/>
  <c r="CK192" i="1"/>
  <c r="CL192" i="1" s="1"/>
  <c r="M192" i="1" s="1"/>
  <c r="J192" i="1" s="1"/>
  <c r="I192" i="1" s="1"/>
  <c r="BH193" i="1" s="1"/>
  <c r="H191" i="1" l="1"/>
  <c r="BI193" i="1"/>
  <c r="AA193" i="1"/>
  <c r="BF193" i="1"/>
  <c r="BJ193" i="1"/>
  <c r="BK193" i="1"/>
  <c r="BN193" i="1" s="1"/>
  <c r="BS193" i="1" s="1"/>
  <c r="BV193" i="1" s="1"/>
  <c r="BG193" i="1"/>
  <c r="Z193" i="1"/>
  <c r="AD193" i="1"/>
  <c r="K193" i="1"/>
  <c r="AB193" i="1"/>
  <c r="Y193" i="1"/>
  <c r="AC193" i="1"/>
  <c r="BL193" i="1" l="1"/>
  <c r="BQ193" i="1" s="1"/>
  <c r="BT193" i="1" s="1"/>
  <c r="AF193" i="1"/>
  <c r="AK193" i="1" s="1"/>
  <c r="AN193" i="1" s="1"/>
  <c r="AG193" i="1"/>
  <c r="AL193" i="1" s="1"/>
  <c r="AO193" i="1" s="1"/>
  <c r="BM193" i="1"/>
  <c r="BR193" i="1" s="1"/>
  <c r="BU193" i="1" s="1"/>
  <c r="AE193" i="1"/>
  <c r="AJ193" i="1" s="1"/>
  <c r="AM193" i="1" s="1"/>
  <c r="BW193" i="1" l="1"/>
  <c r="BX193" i="1" s="1"/>
  <c r="BY193" i="1" s="1"/>
  <c r="BO193" i="1"/>
  <c r="BP193" i="1" s="1"/>
  <c r="AP193" i="1"/>
  <c r="AQ193" i="1" s="1"/>
  <c r="AR193" i="1" s="1"/>
  <c r="AH193" i="1"/>
  <c r="AI193" i="1" s="1"/>
  <c r="CA193" i="1" l="1"/>
  <c r="CC193" i="1" s="1"/>
  <c r="CG193" i="1" s="1"/>
  <c r="CI193" i="1" s="1"/>
  <c r="BZ193" i="1"/>
  <c r="AT193" i="1"/>
  <c r="AV193" i="1" s="1"/>
  <c r="AZ193" i="1" s="1"/>
  <c r="BB193" i="1" s="1"/>
  <c r="CB193" i="1"/>
  <c r="AS193" i="1"/>
  <c r="AU193" i="1"/>
  <c r="CD193" i="1" l="1"/>
  <c r="CH193" i="1" s="1"/>
  <c r="CJ193" i="1" s="1"/>
  <c r="CK193" i="1" s="1"/>
  <c r="CL193" i="1" s="1"/>
  <c r="M193" i="1" s="1"/>
  <c r="AW193" i="1"/>
  <c r="BA193" i="1" s="1"/>
  <c r="BC193" i="1" s="1"/>
  <c r="BD193" i="1" s="1"/>
  <c r="BE193" i="1" s="1"/>
  <c r="L193" i="1" s="1"/>
  <c r="AX193" i="1" l="1"/>
  <c r="AY193" i="1" s="1"/>
  <c r="CE193" i="1"/>
  <c r="CF193" i="1" s="1"/>
  <c r="J193" i="1"/>
  <c r="I193" i="1" s="1"/>
  <c r="BJ194" i="1" s="1"/>
  <c r="K194" i="1" l="1"/>
  <c r="BH194" i="1"/>
  <c r="Y194" i="1"/>
  <c r="AB194" i="1"/>
  <c r="AA194" i="1"/>
  <c r="BK194" i="1"/>
  <c r="BF194" i="1"/>
  <c r="BI194" i="1"/>
  <c r="BG194" i="1"/>
  <c r="BM194" i="1" s="1"/>
  <c r="BR194" i="1" s="1"/>
  <c r="BU194" i="1" s="1"/>
  <c r="Z194" i="1"/>
  <c r="H192" i="1"/>
  <c r="AC194" i="1"/>
  <c r="AD194" i="1"/>
  <c r="AG194" i="1" s="1"/>
  <c r="BN194" i="1" l="1"/>
  <c r="BS194" i="1" s="1"/>
  <c r="BV194" i="1" s="1"/>
  <c r="AF194" i="1"/>
  <c r="AK194" i="1" s="1"/>
  <c r="AN194" i="1" s="1"/>
  <c r="BL194" i="1"/>
  <c r="BQ194" i="1" s="1"/>
  <c r="BT194" i="1" s="1"/>
  <c r="BW194" i="1" s="1"/>
  <c r="BX194" i="1" s="1"/>
  <c r="AE194" i="1"/>
  <c r="AJ194" i="1" s="1"/>
  <c r="AM194" i="1" s="1"/>
  <c r="AL194" i="1"/>
  <c r="AO194" i="1" s="1"/>
  <c r="BO194" i="1" l="1"/>
  <c r="BP194" i="1" s="1"/>
  <c r="AP194" i="1"/>
  <c r="AQ194" i="1" s="1"/>
  <c r="AT194" i="1" s="1"/>
  <c r="AH194" i="1"/>
  <c r="AI194" i="1" s="1"/>
  <c r="BY194" i="1"/>
  <c r="CA194" i="1"/>
  <c r="BZ194" i="1"/>
  <c r="CB194" i="1"/>
  <c r="AU194" i="1" l="1"/>
  <c r="AS194" i="1"/>
  <c r="AW194" i="1" s="1"/>
  <c r="BA194" i="1" s="1"/>
  <c r="BC194" i="1" s="1"/>
  <c r="AR194" i="1"/>
  <c r="AV194" i="1" s="1"/>
  <c r="AZ194" i="1" s="1"/>
  <c r="BB194" i="1" s="1"/>
  <c r="CD194" i="1"/>
  <c r="CH194" i="1" s="1"/>
  <c r="CJ194" i="1" s="1"/>
  <c r="CC194" i="1"/>
  <c r="AX194" i="1" l="1"/>
  <c r="AY194" i="1" s="1"/>
  <c r="BD194" i="1"/>
  <c r="BE194" i="1" s="1"/>
  <c r="L194" i="1" s="1"/>
  <c r="CG194" i="1"/>
  <c r="CI194" i="1" s="1"/>
  <c r="CK194" i="1" s="1"/>
  <c r="CL194" i="1" s="1"/>
  <c r="M194" i="1" s="1"/>
  <c r="CE194" i="1"/>
  <c r="CF194" i="1" s="1"/>
  <c r="J194" i="1" l="1"/>
  <c r="I194" i="1" s="1"/>
  <c r="BG195" i="1" s="1"/>
  <c r="AC195" i="1" l="1"/>
  <c r="BK195" i="1"/>
  <c r="BF195" i="1"/>
  <c r="BH195" i="1"/>
  <c r="AD195" i="1"/>
  <c r="BJ195" i="1"/>
  <c r="BM195" i="1" s="1"/>
  <c r="BR195" i="1" s="1"/>
  <c r="BU195" i="1" s="1"/>
  <c r="Z195" i="1"/>
  <c r="Y195" i="1"/>
  <c r="AB195" i="1"/>
  <c r="H193" i="1"/>
  <c r="K195" i="1"/>
  <c r="AA195" i="1"/>
  <c r="BI195" i="1"/>
  <c r="BN195" i="1" l="1"/>
  <c r="BS195" i="1" s="1"/>
  <c r="BV195" i="1" s="1"/>
  <c r="BL195" i="1"/>
  <c r="BQ195" i="1" s="1"/>
  <c r="BT195" i="1" s="1"/>
  <c r="AE195" i="1"/>
  <c r="AJ195" i="1" s="1"/>
  <c r="AM195" i="1" s="1"/>
  <c r="AG195" i="1"/>
  <c r="AL195" i="1" s="1"/>
  <c r="AO195" i="1" s="1"/>
  <c r="AF195" i="1"/>
  <c r="AK195" i="1" s="1"/>
  <c r="AN195" i="1" s="1"/>
  <c r="BO195" i="1" l="1"/>
  <c r="BP195" i="1" s="1"/>
  <c r="BW195" i="1"/>
  <c r="BX195" i="1" s="1"/>
  <c r="BY195" i="1" s="1"/>
  <c r="AP195" i="1"/>
  <c r="AQ195" i="1" s="1"/>
  <c r="AS195" i="1" s="1"/>
  <c r="AH195" i="1"/>
  <c r="AI195" i="1" s="1"/>
  <c r="AT195" i="1"/>
  <c r="AR195" i="1" l="1"/>
  <c r="BZ195" i="1"/>
  <c r="CB195" i="1"/>
  <c r="CD195" i="1" s="1"/>
  <c r="CH195" i="1" s="1"/>
  <c r="CJ195" i="1" s="1"/>
  <c r="CA195" i="1"/>
  <c r="CC195" i="1" s="1"/>
  <c r="CG195" i="1" s="1"/>
  <c r="CI195" i="1" s="1"/>
  <c r="AU195" i="1"/>
  <c r="AW195" i="1" s="1"/>
  <c r="BA195" i="1" s="1"/>
  <c r="BC195" i="1" s="1"/>
  <c r="AV195" i="1"/>
  <c r="CK195" i="1" l="1"/>
  <c r="CL195" i="1" s="1"/>
  <c r="M195" i="1" s="1"/>
  <c r="CE195" i="1"/>
  <c r="CF195" i="1" s="1"/>
  <c r="AX195" i="1"/>
  <c r="AY195" i="1" s="1"/>
  <c r="AZ195" i="1"/>
  <c r="BB195" i="1" s="1"/>
  <c r="BD195" i="1" s="1"/>
  <c r="BE195" i="1" s="1"/>
  <c r="L195" i="1" s="1"/>
  <c r="J195" i="1" s="1"/>
  <c r="I195" i="1" s="1"/>
  <c r="AB196" i="1" l="1"/>
  <c r="K196" i="1"/>
  <c r="Y196" i="1"/>
  <c r="BF196" i="1"/>
  <c r="BJ196" i="1"/>
  <c r="AC196" i="1"/>
  <c r="BH196" i="1"/>
  <c r="BI196" i="1"/>
  <c r="AD196" i="1"/>
  <c r="BK196" i="1"/>
  <c r="BG196" i="1"/>
  <c r="AA196" i="1"/>
  <c r="H194" i="1"/>
  <c r="Z196" i="1"/>
  <c r="BM196" i="1" l="1"/>
  <c r="BR196" i="1" s="1"/>
  <c r="BU196" i="1" s="1"/>
  <c r="AF196" i="1"/>
  <c r="AK196" i="1" s="1"/>
  <c r="AN196" i="1" s="1"/>
  <c r="BN196" i="1"/>
  <c r="BS196" i="1" s="1"/>
  <c r="BV196" i="1" s="1"/>
  <c r="AG196" i="1"/>
  <c r="AL196" i="1" s="1"/>
  <c r="AO196" i="1" s="1"/>
  <c r="AE196" i="1"/>
  <c r="BL196" i="1"/>
  <c r="BQ196" i="1" l="1"/>
  <c r="BT196" i="1" s="1"/>
  <c r="BW196" i="1" s="1"/>
  <c r="BX196" i="1" s="1"/>
  <c r="BO196" i="1"/>
  <c r="AJ196" i="1"/>
  <c r="AM196" i="1" s="1"/>
  <c r="AP196" i="1" s="1"/>
  <c r="AQ196" i="1" s="1"/>
  <c r="AH196" i="1"/>
  <c r="AI196" i="1" l="1"/>
  <c r="AR196" i="1"/>
  <c r="AT196" i="1"/>
  <c r="AS196" i="1"/>
  <c r="AU196" i="1"/>
  <c r="BP196" i="1"/>
  <c r="CB196" i="1"/>
  <c r="BY196" i="1"/>
  <c r="CA196" i="1"/>
  <c r="BZ196" i="1"/>
  <c r="CD196" i="1" l="1"/>
  <c r="CH196" i="1" s="1"/>
  <c r="CJ196" i="1" s="1"/>
  <c r="CC196" i="1"/>
  <c r="CG196" i="1" s="1"/>
  <c r="CI196" i="1" s="1"/>
  <c r="AW196" i="1"/>
  <c r="BA196" i="1" s="1"/>
  <c r="BC196" i="1" s="1"/>
  <c r="AV196" i="1"/>
  <c r="AZ196" i="1" s="1"/>
  <c r="BB196" i="1" s="1"/>
  <c r="CK196" i="1" l="1"/>
  <c r="CL196" i="1" s="1"/>
  <c r="M196" i="1" s="1"/>
  <c r="CE196" i="1"/>
  <c r="CF196" i="1" s="1"/>
  <c r="BD196" i="1"/>
  <c r="BE196" i="1" s="1"/>
  <c r="L196" i="1" s="1"/>
  <c r="AX196" i="1"/>
  <c r="AY196" i="1" s="1"/>
  <c r="J196" i="1" l="1"/>
  <c r="I196" i="1" s="1"/>
  <c r="BG197" i="1" s="1"/>
  <c r="K197" i="1" l="1"/>
  <c r="Z197" i="1"/>
  <c r="BF197" i="1"/>
  <c r="AD197" i="1"/>
  <c r="BI197" i="1"/>
  <c r="AB197" i="1"/>
  <c r="BK197" i="1"/>
  <c r="H195" i="1"/>
  <c r="BH197" i="1"/>
  <c r="AC197" i="1"/>
  <c r="AF197" i="1" s="1"/>
  <c r="AK197" i="1" s="1"/>
  <c r="AN197" i="1" s="1"/>
  <c r="AA197" i="1"/>
  <c r="BJ197" i="1"/>
  <c r="BM197" i="1" s="1"/>
  <c r="BR197" i="1" s="1"/>
  <c r="BU197" i="1" s="1"/>
  <c r="Y197" i="1"/>
  <c r="AG197" i="1" l="1"/>
  <c r="AL197" i="1" s="1"/>
  <c r="AO197" i="1" s="1"/>
  <c r="BN197" i="1"/>
  <c r="BS197" i="1" s="1"/>
  <c r="BV197" i="1" s="1"/>
  <c r="BL197" i="1"/>
  <c r="BQ197" i="1" s="1"/>
  <c r="BT197" i="1" s="1"/>
  <c r="AE197" i="1"/>
  <c r="AJ197" i="1" s="1"/>
  <c r="AM197" i="1" s="1"/>
  <c r="BW197" i="1" l="1"/>
  <c r="BX197" i="1" s="1"/>
  <c r="BZ197" i="1" s="1"/>
  <c r="AP197" i="1"/>
  <c r="AQ197" i="1" s="1"/>
  <c r="AT197" i="1" s="1"/>
  <c r="BO197" i="1"/>
  <c r="BP197" i="1" s="1"/>
  <c r="BY197" i="1"/>
  <c r="AH197" i="1"/>
  <c r="AI197" i="1" s="1"/>
  <c r="CA197" i="1"/>
  <c r="CB197" i="1" l="1"/>
  <c r="CD197" i="1" s="1"/>
  <c r="CH197" i="1" s="1"/>
  <c r="CJ197" i="1" s="1"/>
  <c r="AS197" i="1"/>
  <c r="AR197" i="1"/>
  <c r="AV197" i="1" s="1"/>
  <c r="AU197" i="1"/>
  <c r="CC197" i="1"/>
  <c r="CG197" i="1" s="1"/>
  <c r="CI197" i="1" s="1"/>
  <c r="AW197" i="1" l="1"/>
  <c r="BA197" i="1" s="1"/>
  <c r="BC197" i="1" s="1"/>
  <c r="CK197" i="1"/>
  <c r="CL197" i="1" s="1"/>
  <c r="M197" i="1" s="1"/>
  <c r="CE197" i="1"/>
  <c r="CF197" i="1" s="1"/>
  <c r="AZ197" i="1"/>
  <c r="BB197" i="1" s="1"/>
  <c r="BD197" i="1" l="1"/>
  <c r="BE197" i="1" s="1"/>
  <c r="L197" i="1" s="1"/>
  <c r="J197" i="1" s="1"/>
  <c r="I197" i="1" s="1"/>
  <c r="AX197" i="1"/>
  <c r="AY197" i="1" s="1"/>
  <c r="AB198" i="1" l="1"/>
  <c r="BF198" i="1"/>
  <c r="Y198" i="1"/>
  <c r="BH198" i="1"/>
  <c r="BK198" i="1"/>
  <c r="BJ198" i="1"/>
  <c r="BG198" i="1"/>
  <c r="H196" i="1"/>
  <c r="AC198" i="1"/>
  <c r="AD198" i="1"/>
  <c r="AA198" i="1"/>
  <c r="Z198" i="1"/>
  <c r="K198" i="1"/>
  <c r="BI198" i="1"/>
  <c r="BL198" i="1" s="1"/>
  <c r="BQ198" i="1" s="1"/>
  <c r="BT198" i="1" s="1"/>
  <c r="BM198" i="1" l="1"/>
  <c r="BR198" i="1" s="1"/>
  <c r="BU198" i="1" s="1"/>
  <c r="BN198" i="1"/>
  <c r="BS198" i="1" s="1"/>
  <c r="BV198" i="1" s="1"/>
  <c r="AE198" i="1"/>
  <c r="AJ198" i="1" s="1"/>
  <c r="AM198" i="1" s="1"/>
  <c r="AG198" i="1"/>
  <c r="AL198" i="1" s="1"/>
  <c r="AO198" i="1" s="1"/>
  <c r="AF198" i="1"/>
  <c r="AK198" i="1" s="1"/>
  <c r="AN198" i="1" s="1"/>
  <c r="BW198" i="1"/>
  <c r="BX198" i="1" s="1"/>
  <c r="BY198" i="1" s="1"/>
  <c r="BO198" i="1"/>
  <c r="BP198" i="1" s="1"/>
  <c r="AP198" i="1" l="1"/>
  <c r="AQ198" i="1" s="1"/>
  <c r="AU198" i="1" s="1"/>
  <c r="AH198" i="1"/>
  <c r="AI198" i="1" s="1"/>
  <c r="AS198" i="1"/>
  <c r="AW198" i="1" s="1"/>
  <c r="CA198" i="1"/>
  <c r="CC198" i="1" s="1"/>
  <c r="BZ198" i="1"/>
  <c r="CB198" i="1"/>
  <c r="AT198" i="1" l="1"/>
  <c r="AR198" i="1"/>
  <c r="BA198" i="1"/>
  <c r="BC198" i="1" s="1"/>
  <c r="CD198" i="1"/>
  <c r="CH198" i="1" s="1"/>
  <c r="CJ198" i="1" s="1"/>
  <c r="CG198" i="1"/>
  <c r="CI198" i="1" s="1"/>
  <c r="AV198" i="1" l="1"/>
  <c r="AZ198" i="1" s="1"/>
  <c r="BB198" i="1" s="1"/>
  <c r="BD198" i="1" s="1"/>
  <c r="BE198" i="1" s="1"/>
  <c r="L198" i="1" s="1"/>
  <c r="CK198" i="1"/>
  <c r="CL198" i="1" s="1"/>
  <c r="M198" i="1" s="1"/>
  <c r="CE198" i="1"/>
  <c r="CF198" i="1" s="1"/>
  <c r="AX198" i="1" l="1"/>
  <c r="AY198" i="1" s="1"/>
  <c r="J198" i="1"/>
  <c r="I198" i="1" s="1"/>
  <c r="AD199" i="1" s="1"/>
  <c r="Y199" i="1" l="1"/>
  <c r="Z199" i="1"/>
  <c r="AA199" i="1"/>
  <c r="AG199" i="1" s="1"/>
  <c r="AL199" i="1" s="1"/>
  <c r="AO199" i="1" s="1"/>
  <c r="BI199" i="1"/>
  <c r="BJ199" i="1"/>
  <c r="H197" i="1"/>
  <c r="K199" i="1"/>
  <c r="BH199" i="1"/>
  <c r="AB199" i="1"/>
  <c r="BG199" i="1"/>
  <c r="BF199" i="1"/>
  <c r="BK199" i="1"/>
  <c r="BN199" i="1" s="1"/>
  <c r="BS199" i="1" s="1"/>
  <c r="BV199" i="1" s="1"/>
  <c r="AC199" i="1"/>
  <c r="BM199" i="1"/>
  <c r="BR199" i="1" s="1"/>
  <c r="BU199" i="1" s="1"/>
  <c r="AE199" i="1"/>
  <c r="AJ199" i="1" s="1"/>
  <c r="AM199" i="1" s="1"/>
  <c r="BL199" i="1" l="1"/>
  <c r="BQ199" i="1" s="1"/>
  <c r="BT199" i="1" s="1"/>
  <c r="AF199" i="1"/>
  <c r="AK199" i="1" s="1"/>
  <c r="AN199" i="1" s="1"/>
  <c r="AP199" i="1" s="1"/>
  <c r="AQ199" i="1" s="1"/>
  <c r="AT199" i="1" s="1"/>
  <c r="AH199" i="1"/>
  <c r="AI199" i="1" s="1"/>
  <c r="BW199" i="1"/>
  <c r="BX199" i="1" s="1"/>
  <c r="CB199" i="1" s="1"/>
  <c r="BO199" i="1"/>
  <c r="BP199" i="1" s="1"/>
  <c r="CA199" i="1" l="1"/>
  <c r="BZ199" i="1"/>
  <c r="CD199" i="1" s="1"/>
  <c r="CH199" i="1" s="1"/>
  <c r="CJ199" i="1" s="1"/>
  <c r="AS199" i="1"/>
  <c r="AU199" i="1"/>
  <c r="BY199" i="1"/>
  <c r="CC199" i="1" s="1"/>
  <c r="AR199" i="1"/>
  <c r="AV199" i="1" s="1"/>
  <c r="AZ199" i="1" s="1"/>
  <c r="BB199" i="1" s="1"/>
  <c r="AW199" i="1" l="1"/>
  <c r="BA199" i="1" s="1"/>
  <c r="BC199" i="1" s="1"/>
  <c r="CE199" i="1"/>
  <c r="CF199" i="1" s="1"/>
  <c r="BD199" i="1"/>
  <c r="BE199" i="1" s="1"/>
  <c r="L199" i="1" s="1"/>
  <c r="CG199" i="1"/>
  <c r="CI199" i="1" s="1"/>
  <c r="CK199" i="1" s="1"/>
  <c r="CL199" i="1" s="1"/>
  <c r="M199" i="1" s="1"/>
  <c r="AX199" i="1"/>
  <c r="AY199" i="1" s="1"/>
  <c r="J199" i="1" l="1"/>
  <c r="I199" i="1" s="1"/>
  <c r="BG200" i="1" s="1"/>
  <c r="AB200" i="1" l="1"/>
  <c r="BK200" i="1"/>
  <c r="AA200" i="1"/>
  <c r="K200" i="1"/>
  <c r="AD200" i="1"/>
  <c r="Z200" i="1"/>
  <c r="BJ200" i="1"/>
  <c r="BM200" i="1" s="1"/>
  <c r="BR200" i="1" s="1"/>
  <c r="BU200" i="1" s="1"/>
  <c r="Y200" i="1"/>
  <c r="BI200" i="1"/>
  <c r="H198" i="1"/>
  <c r="BH200" i="1"/>
  <c r="BN200" i="1" s="1"/>
  <c r="BS200" i="1" s="1"/>
  <c r="BV200" i="1" s="1"/>
  <c r="AC200" i="1"/>
  <c r="AF200" i="1" s="1"/>
  <c r="AK200" i="1" s="1"/>
  <c r="AN200" i="1" s="1"/>
  <c r="BF200" i="1"/>
  <c r="BL200" i="1" l="1"/>
  <c r="BQ200" i="1" s="1"/>
  <c r="BT200" i="1" s="1"/>
  <c r="BW200" i="1" s="1"/>
  <c r="BX200" i="1" s="1"/>
  <c r="CA200" i="1" s="1"/>
  <c r="AG200" i="1"/>
  <c r="AL200" i="1" s="1"/>
  <c r="AO200" i="1" s="1"/>
  <c r="AE200" i="1"/>
  <c r="AJ200" i="1" s="1"/>
  <c r="AM200" i="1" s="1"/>
  <c r="BO200" i="1"/>
  <c r="BP200" i="1" s="1"/>
  <c r="AP200" i="1" l="1"/>
  <c r="AQ200" i="1" s="1"/>
  <c r="AH200" i="1"/>
  <c r="AI200" i="1" s="1"/>
  <c r="BZ200" i="1"/>
  <c r="CB200" i="1"/>
  <c r="BY200" i="1"/>
  <c r="CC200" i="1" s="1"/>
  <c r="AS200" i="1"/>
  <c r="AR200" i="1"/>
  <c r="AT200" i="1"/>
  <c r="AU200" i="1"/>
  <c r="CD200" i="1" l="1"/>
  <c r="CH200" i="1" s="1"/>
  <c r="CJ200" i="1" s="1"/>
  <c r="AW200" i="1"/>
  <c r="BA200" i="1" s="1"/>
  <c r="BC200" i="1" s="1"/>
  <c r="AV200" i="1"/>
  <c r="CG200" i="1"/>
  <c r="CI200" i="1" s="1"/>
  <c r="CE200" i="1"/>
  <c r="CF200" i="1" s="1"/>
  <c r="CK200" i="1" l="1"/>
  <c r="CL200" i="1" s="1"/>
  <c r="M200" i="1" s="1"/>
  <c r="AX200" i="1"/>
  <c r="AY200" i="1" s="1"/>
  <c r="AZ200" i="1"/>
  <c r="BB200" i="1" s="1"/>
  <c r="BD200" i="1" s="1"/>
  <c r="BE200" i="1" s="1"/>
  <c r="L200" i="1" s="1"/>
  <c r="J200" i="1" l="1"/>
  <c r="I200" i="1" s="1"/>
  <c r="K201" i="1" s="1"/>
  <c r="AD201" i="1" l="1"/>
  <c r="BJ201" i="1"/>
  <c r="Y201" i="1"/>
  <c r="BG201" i="1"/>
  <c r="AC201" i="1"/>
  <c r="Z201" i="1"/>
  <c r="BI201" i="1"/>
  <c r="BF201" i="1"/>
  <c r="BH201" i="1"/>
  <c r="AA201" i="1"/>
  <c r="AG201" i="1" s="1"/>
  <c r="AL201" i="1" s="1"/>
  <c r="AO201" i="1" s="1"/>
  <c r="AB201" i="1"/>
  <c r="AE201" i="1" s="1"/>
  <c r="AJ201" i="1" s="1"/>
  <c r="AM201" i="1" s="1"/>
  <c r="BK201" i="1"/>
  <c r="BN201" i="1" s="1"/>
  <c r="BS201" i="1" s="1"/>
  <c r="BV201" i="1" s="1"/>
  <c r="H199" i="1"/>
  <c r="BM201" i="1" l="1"/>
  <c r="BR201" i="1" s="1"/>
  <c r="BU201" i="1" s="1"/>
  <c r="BL201" i="1"/>
  <c r="BQ201" i="1" s="1"/>
  <c r="BT201" i="1" s="1"/>
  <c r="BW201" i="1" s="1"/>
  <c r="BX201" i="1" s="1"/>
  <c r="CA201" i="1" s="1"/>
  <c r="AF201" i="1"/>
  <c r="AK201" i="1" s="1"/>
  <c r="AN201" i="1" s="1"/>
  <c r="AP201" i="1" s="1"/>
  <c r="AQ201" i="1" s="1"/>
  <c r="AU201" i="1" s="1"/>
  <c r="BO201" i="1" l="1"/>
  <c r="BP201" i="1" s="1"/>
  <c r="BY201" i="1"/>
  <c r="CC201" i="1" s="1"/>
  <c r="CG201" i="1" s="1"/>
  <c r="CI201" i="1" s="1"/>
  <c r="AH201" i="1"/>
  <c r="AI201" i="1" s="1"/>
  <c r="BZ201" i="1"/>
  <c r="CB201" i="1"/>
  <c r="AS201" i="1"/>
  <c r="AW201" i="1" s="1"/>
  <c r="AT201" i="1"/>
  <c r="AR201" i="1"/>
  <c r="BA201" i="1" l="1"/>
  <c r="BC201" i="1" s="1"/>
  <c r="CD201" i="1"/>
  <c r="CH201" i="1" s="1"/>
  <c r="CJ201" i="1" s="1"/>
  <c r="CK201" i="1" s="1"/>
  <c r="CL201" i="1" s="1"/>
  <c r="M201" i="1" s="1"/>
  <c r="AV201" i="1"/>
  <c r="AZ201" i="1" s="1"/>
  <c r="BB201" i="1" s="1"/>
  <c r="BD201" i="1" s="1"/>
  <c r="BE201" i="1" s="1"/>
  <c r="L201" i="1" s="1"/>
  <c r="CE201" i="1" l="1"/>
  <c r="CF201" i="1" s="1"/>
  <c r="J201" i="1"/>
  <c r="I201" i="1" s="1"/>
  <c r="K202" i="1" s="1"/>
  <c r="AX201" i="1"/>
  <c r="AY201" i="1" s="1"/>
  <c r="BI202" i="1" l="1"/>
  <c r="BK202" i="1"/>
  <c r="BH202" i="1"/>
  <c r="H200" i="1"/>
  <c r="BJ202" i="1"/>
  <c r="AA202" i="1"/>
  <c r="Y202" i="1"/>
  <c r="BG202" i="1"/>
  <c r="AB202" i="1"/>
  <c r="AD202" i="1"/>
  <c r="Z202" i="1"/>
  <c r="BF202" i="1"/>
  <c r="AC202" i="1"/>
  <c r="AG202" i="1" l="1"/>
  <c r="AL202" i="1" s="1"/>
  <c r="AO202" i="1" s="1"/>
  <c r="AF202" i="1"/>
  <c r="AK202" i="1" s="1"/>
  <c r="AN202" i="1" s="1"/>
  <c r="AE202" i="1"/>
  <c r="AJ202" i="1" s="1"/>
  <c r="AM202" i="1" s="1"/>
  <c r="BM202" i="1"/>
  <c r="BR202" i="1" s="1"/>
  <c r="BU202" i="1" s="1"/>
  <c r="BL202" i="1"/>
  <c r="BQ202" i="1" s="1"/>
  <c r="BT202" i="1" s="1"/>
  <c r="BN202" i="1"/>
  <c r="BS202" i="1" s="1"/>
  <c r="BV202" i="1" s="1"/>
  <c r="AH202" i="1" l="1"/>
  <c r="AI202" i="1" s="1"/>
  <c r="AP202" i="1"/>
  <c r="AQ202" i="1" s="1"/>
  <c r="AT202" i="1" s="1"/>
  <c r="BW202" i="1"/>
  <c r="BX202" i="1" s="1"/>
  <c r="BZ202" i="1" s="1"/>
  <c r="BO202" i="1"/>
  <c r="BP202" i="1" s="1"/>
  <c r="BY202" i="1" l="1"/>
  <c r="AU202" i="1"/>
  <c r="AR202" i="1"/>
  <c r="AV202" i="1" s="1"/>
  <c r="AS202" i="1"/>
  <c r="CA202" i="1"/>
  <c r="CB202" i="1"/>
  <c r="CD202" i="1" s="1"/>
  <c r="CH202" i="1" s="1"/>
  <c r="CJ202" i="1" s="1"/>
  <c r="CC202" i="1" l="1"/>
  <c r="CG202" i="1" s="1"/>
  <c r="CI202" i="1" s="1"/>
  <c r="CK202" i="1" s="1"/>
  <c r="CL202" i="1" s="1"/>
  <c r="M202" i="1" s="1"/>
  <c r="AW202" i="1"/>
  <c r="BA202" i="1" s="1"/>
  <c r="BC202" i="1" s="1"/>
  <c r="AZ202" i="1"/>
  <c r="BB202" i="1" s="1"/>
  <c r="BD202" i="1" l="1"/>
  <c r="BE202" i="1" s="1"/>
  <c r="L202" i="1" s="1"/>
  <c r="CE202" i="1"/>
  <c r="CF202" i="1" s="1"/>
  <c r="AX202" i="1"/>
  <c r="AY202" i="1" s="1"/>
  <c r="J202" i="1"/>
  <c r="I202" i="1" s="1"/>
  <c r="BH203" i="1" s="1"/>
  <c r="H201" i="1" l="1"/>
  <c r="Z203" i="1"/>
  <c r="Y203" i="1"/>
  <c r="BF203" i="1"/>
  <c r="K203" i="1"/>
  <c r="AD203" i="1"/>
  <c r="BK203" i="1"/>
  <c r="BN203" i="1" s="1"/>
  <c r="BS203" i="1" s="1"/>
  <c r="BV203" i="1" s="1"/>
  <c r="BJ203" i="1"/>
  <c r="AB203" i="1"/>
  <c r="BI203" i="1"/>
  <c r="AC203" i="1"/>
  <c r="BG203" i="1"/>
  <c r="AA203" i="1"/>
  <c r="AF203" i="1" l="1"/>
  <c r="AK203" i="1" s="1"/>
  <c r="AN203" i="1" s="1"/>
  <c r="AE203" i="1"/>
  <c r="AJ203" i="1" s="1"/>
  <c r="AM203" i="1" s="1"/>
  <c r="BM203" i="1"/>
  <c r="BR203" i="1" s="1"/>
  <c r="BU203" i="1" s="1"/>
  <c r="BL203" i="1"/>
  <c r="BQ203" i="1" s="1"/>
  <c r="BT203" i="1" s="1"/>
  <c r="AG203" i="1"/>
  <c r="AL203" i="1" s="1"/>
  <c r="AO203" i="1" s="1"/>
  <c r="BW203" i="1" l="1"/>
  <c r="BX203" i="1" s="1"/>
  <c r="CB203" i="1" s="1"/>
  <c r="AP203" i="1"/>
  <c r="AQ203" i="1" s="1"/>
  <c r="AS203" i="1" s="1"/>
  <c r="BO203" i="1"/>
  <c r="BP203" i="1" s="1"/>
  <c r="AH203" i="1"/>
  <c r="AI203" i="1" s="1"/>
  <c r="AR203" i="1" l="1"/>
  <c r="BY203" i="1"/>
  <c r="CA203" i="1"/>
  <c r="BZ203" i="1"/>
  <c r="CD203" i="1" s="1"/>
  <c r="CH203" i="1" s="1"/>
  <c r="CJ203" i="1" s="1"/>
  <c r="AT203" i="1"/>
  <c r="AV203" i="1" s="1"/>
  <c r="AU203" i="1"/>
  <c r="AW203" i="1" s="1"/>
  <c r="BA203" i="1" s="1"/>
  <c r="BC203" i="1" s="1"/>
  <c r="CC203" i="1" l="1"/>
  <c r="CG203" i="1" s="1"/>
  <c r="CI203" i="1" s="1"/>
  <c r="CK203" i="1" s="1"/>
  <c r="CL203" i="1" s="1"/>
  <c r="M203" i="1" s="1"/>
  <c r="AX203" i="1"/>
  <c r="AY203" i="1" s="1"/>
  <c r="AZ203" i="1"/>
  <c r="BB203" i="1" s="1"/>
  <c r="BD203" i="1" s="1"/>
  <c r="BE203" i="1" s="1"/>
  <c r="L203" i="1" s="1"/>
  <c r="J203" i="1" l="1"/>
  <c r="I203" i="1" s="1"/>
  <c r="AD204" i="1" s="1"/>
  <c r="CE203" i="1"/>
  <c r="CF203" i="1" s="1"/>
  <c r="BK204" i="1"/>
  <c r="Z204" i="1"/>
  <c r="BI204" i="1"/>
  <c r="BH204" i="1"/>
  <c r="H202" i="1"/>
  <c r="BG204" i="1"/>
  <c r="AA204" i="1"/>
  <c r="AG204" i="1" s="1"/>
  <c r="AL204" i="1" s="1"/>
  <c r="AO204" i="1" s="1"/>
  <c r="Y204" i="1" l="1"/>
  <c r="K204" i="1"/>
  <c r="BJ204" i="1"/>
  <c r="BM204" i="1" s="1"/>
  <c r="BR204" i="1" s="1"/>
  <c r="BU204" i="1" s="1"/>
  <c r="BF204" i="1"/>
  <c r="AB204" i="1"/>
  <c r="AC204" i="1"/>
  <c r="AE204" i="1"/>
  <c r="AJ204" i="1" s="1"/>
  <c r="AM204" i="1" s="1"/>
  <c r="BL204" i="1"/>
  <c r="BQ204" i="1" s="1"/>
  <c r="BT204" i="1" s="1"/>
  <c r="BN204" i="1"/>
  <c r="BS204" i="1" s="1"/>
  <c r="BV204" i="1" s="1"/>
  <c r="AF204" i="1"/>
  <c r="AK204" i="1" s="1"/>
  <c r="AN204" i="1" s="1"/>
  <c r="AP204" i="1" l="1"/>
  <c r="AQ204" i="1" s="1"/>
  <c r="AU204" i="1" s="1"/>
  <c r="BO204" i="1"/>
  <c r="BP204" i="1" s="1"/>
  <c r="BW204" i="1"/>
  <c r="BX204" i="1" s="1"/>
  <c r="BY204" i="1" s="1"/>
  <c r="AH204" i="1"/>
  <c r="AI204" i="1" s="1"/>
  <c r="AT204" i="1" l="1"/>
  <c r="CA204" i="1"/>
  <c r="CC204" i="1" s="1"/>
  <c r="CG204" i="1" s="1"/>
  <c r="CI204" i="1" s="1"/>
  <c r="AR204" i="1"/>
  <c r="AS204" i="1"/>
  <c r="AW204" i="1" s="1"/>
  <c r="BA204" i="1" s="1"/>
  <c r="BC204" i="1" s="1"/>
  <c r="CB204" i="1"/>
  <c r="BZ204" i="1"/>
  <c r="AV204" i="1" l="1"/>
  <c r="AZ204" i="1" s="1"/>
  <c r="BB204" i="1" s="1"/>
  <c r="BD204" i="1" s="1"/>
  <c r="BE204" i="1" s="1"/>
  <c r="L204" i="1" s="1"/>
  <c r="CD204" i="1"/>
  <c r="CH204" i="1" s="1"/>
  <c r="CJ204" i="1" s="1"/>
  <c r="CK204" i="1" s="1"/>
  <c r="CL204" i="1" s="1"/>
  <c r="M204" i="1" s="1"/>
  <c r="AX204" i="1"/>
  <c r="AY204" i="1" s="1"/>
  <c r="CE204" i="1" l="1"/>
  <c r="CF204" i="1" s="1"/>
  <c r="J204" i="1"/>
  <c r="I204" i="1" s="1"/>
  <c r="Y205" i="1" s="1"/>
  <c r="H203" i="1" l="1"/>
  <c r="BH205" i="1"/>
  <c r="BF205" i="1"/>
  <c r="AD205" i="1"/>
  <c r="BG205" i="1"/>
  <c r="BJ205" i="1"/>
  <c r="AA205" i="1"/>
  <c r="K205" i="1"/>
  <c r="BK205" i="1"/>
  <c r="Z205" i="1"/>
  <c r="BI205" i="1"/>
  <c r="BL205" i="1" s="1"/>
  <c r="AC205" i="1"/>
  <c r="AB205" i="1"/>
  <c r="AE205" i="1" s="1"/>
  <c r="AJ205" i="1" s="1"/>
  <c r="AM205" i="1" s="1"/>
  <c r="BN205" i="1" l="1"/>
  <c r="BS205" i="1" s="1"/>
  <c r="BV205" i="1" s="1"/>
  <c r="BM205" i="1"/>
  <c r="BR205" i="1" s="1"/>
  <c r="BU205" i="1" s="1"/>
  <c r="AG205" i="1"/>
  <c r="AL205" i="1" s="1"/>
  <c r="AO205" i="1" s="1"/>
  <c r="AF205" i="1"/>
  <c r="AK205" i="1" s="1"/>
  <c r="AN205" i="1" s="1"/>
  <c r="BQ205" i="1"/>
  <c r="BT205" i="1" s="1"/>
  <c r="BW205" i="1" l="1"/>
  <c r="BX205" i="1" s="1"/>
  <c r="BY205" i="1" s="1"/>
  <c r="BO205" i="1"/>
  <c r="BP205" i="1" s="1"/>
  <c r="BZ205" i="1"/>
  <c r="CB205" i="1"/>
  <c r="AP205" i="1"/>
  <c r="AQ205" i="1" s="1"/>
  <c r="AU205" i="1" s="1"/>
  <c r="AH205" i="1"/>
  <c r="AI205" i="1" s="1"/>
  <c r="CA205" i="1" l="1"/>
  <c r="CC205" i="1" s="1"/>
  <c r="CD205" i="1"/>
  <c r="CH205" i="1" s="1"/>
  <c r="CJ205" i="1" s="1"/>
  <c r="AR205" i="1"/>
  <c r="AS205" i="1"/>
  <c r="AW205" i="1" s="1"/>
  <c r="BA205" i="1" s="1"/>
  <c r="BC205" i="1" s="1"/>
  <c r="AT205" i="1"/>
  <c r="CE205" i="1" l="1"/>
  <c r="CF205" i="1" s="1"/>
  <c r="AV205" i="1"/>
  <c r="AZ205" i="1" s="1"/>
  <c r="BB205" i="1" s="1"/>
  <c r="BD205" i="1" s="1"/>
  <c r="BE205" i="1" s="1"/>
  <c r="L205" i="1" s="1"/>
  <c r="CG205" i="1"/>
  <c r="CI205" i="1" s="1"/>
  <c r="CK205" i="1" s="1"/>
  <c r="CL205" i="1" s="1"/>
  <c r="M205" i="1" s="1"/>
  <c r="J205" i="1" l="1"/>
  <c r="I205" i="1" s="1"/>
  <c r="Y206" i="1" s="1"/>
  <c r="AX205" i="1"/>
  <c r="AY205" i="1" s="1"/>
  <c r="H204" i="1"/>
  <c r="BF206" i="1" l="1"/>
  <c r="BJ206" i="1"/>
  <c r="BI206" i="1"/>
  <c r="BL206" i="1" s="1"/>
  <c r="BQ206" i="1" s="1"/>
  <c r="BT206" i="1" s="1"/>
  <c r="BG206" i="1"/>
  <c r="BM206" i="1" s="1"/>
  <c r="BR206" i="1" s="1"/>
  <c r="BU206" i="1" s="1"/>
  <c r="K206" i="1"/>
  <c r="BK206" i="1"/>
  <c r="AA206" i="1"/>
  <c r="BH206" i="1"/>
  <c r="AC206" i="1"/>
  <c r="AB206" i="1"/>
  <c r="AE206" i="1" s="1"/>
  <c r="AJ206" i="1" s="1"/>
  <c r="AM206" i="1" s="1"/>
  <c r="Z206" i="1"/>
  <c r="AD206" i="1"/>
  <c r="AG206" i="1" l="1"/>
  <c r="AL206" i="1" s="1"/>
  <c r="AO206" i="1" s="1"/>
  <c r="AF206" i="1"/>
  <c r="AH206" i="1" s="1"/>
  <c r="AI206" i="1" s="1"/>
  <c r="BN206" i="1"/>
  <c r="BS206" i="1" s="1"/>
  <c r="BV206" i="1" s="1"/>
  <c r="BW206" i="1" s="1"/>
  <c r="BX206" i="1" s="1"/>
  <c r="BY206" i="1" s="1"/>
  <c r="AK206" i="1" l="1"/>
  <c r="AN206" i="1" s="1"/>
  <c r="AP206" i="1" s="1"/>
  <c r="AQ206" i="1" s="1"/>
  <c r="BO206" i="1"/>
  <c r="BP206" i="1" s="1"/>
  <c r="AR206" i="1"/>
  <c r="BZ206" i="1"/>
  <c r="CA206" i="1"/>
  <c r="CC206" i="1" s="1"/>
  <c r="CB206" i="1"/>
  <c r="CG206" i="1" l="1"/>
  <c r="CI206" i="1" s="1"/>
  <c r="AU206" i="1"/>
  <c r="AS206" i="1"/>
  <c r="AW206" i="1" s="1"/>
  <c r="BA206" i="1" s="1"/>
  <c r="BC206" i="1" s="1"/>
  <c r="AT206" i="1"/>
  <c r="AV206" i="1" s="1"/>
  <c r="AZ206" i="1" s="1"/>
  <c r="BB206" i="1" s="1"/>
  <c r="CD206" i="1"/>
  <c r="CH206" i="1" s="1"/>
  <c r="CJ206" i="1" s="1"/>
  <c r="CK206" i="1"/>
  <c r="CL206" i="1" s="1"/>
  <c r="M206" i="1" s="1"/>
  <c r="AX206" i="1"/>
  <c r="AY206" i="1" s="1"/>
  <c r="CE206" i="1"/>
  <c r="CF206" i="1" s="1"/>
  <c r="BD206" i="1" l="1"/>
  <c r="BE206" i="1" s="1"/>
  <c r="L206" i="1" s="1"/>
  <c r="J206" i="1" s="1"/>
  <c r="I206" i="1" s="1"/>
  <c r="AB207" i="1" l="1"/>
  <c r="BK207" i="1"/>
  <c r="BN207" i="1" s="1"/>
  <c r="BS207" i="1" s="1"/>
  <c r="BV207" i="1" s="1"/>
  <c r="BH207" i="1"/>
  <c r="BF207" i="1"/>
  <c r="BG207" i="1"/>
  <c r="BI207" i="1"/>
  <c r="BL207" i="1" s="1"/>
  <c r="BQ207" i="1" s="1"/>
  <c r="BT207" i="1" s="1"/>
  <c r="Z207" i="1"/>
  <c r="AD207" i="1"/>
  <c r="AG207" i="1" s="1"/>
  <c r="AL207" i="1" s="1"/>
  <c r="AO207" i="1" s="1"/>
  <c r="K207" i="1"/>
  <c r="BJ207" i="1"/>
  <c r="H205" i="1"/>
  <c r="AA207" i="1"/>
  <c r="Y207" i="1"/>
  <c r="AC207" i="1"/>
  <c r="AF207" i="1" s="1"/>
  <c r="AK207" i="1" s="1"/>
  <c r="AN207" i="1" s="1"/>
  <c r="BM207" i="1"/>
  <c r="BR207" i="1" s="1"/>
  <c r="BU207" i="1" s="1"/>
  <c r="AE207" i="1"/>
  <c r="AJ207" i="1" s="1"/>
  <c r="AM207" i="1" s="1"/>
  <c r="BW207" i="1" l="1"/>
  <c r="BX207" i="1" s="1"/>
  <c r="BZ207" i="1" s="1"/>
  <c r="BO207" i="1"/>
  <c r="BP207" i="1" s="1"/>
  <c r="AP207" i="1"/>
  <c r="AQ207" i="1" s="1"/>
  <c r="AR207" i="1" s="1"/>
  <c r="AH207" i="1"/>
  <c r="AI207" i="1" s="1"/>
  <c r="CA207" i="1"/>
  <c r="CB207" i="1"/>
  <c r="CD207" i="1" s="1"/>
  <c r="CH207" i="1" s="1"/>
  <c r="CJ207" i="1" s="1"/>
  <c r="BY207" i="1" l="1"/>
  <c r="AT207" i="1"/>
  <c r="AV207" i="1" s="1"/>
  <c r="AZ207" i="1" s="1"/>
  <c r="BB207" i="1" s="1"/>
  <c r="AU207" i="1"/>
  <c r="AS207" i="1"/>
  <c r="AW207" i="1" s="1"/>
  <c r="CC207" i="1"/>
  <c r="CG207" i="1" s="1"/>
  <c r="CI207" i="1" s="1"/>
  <c r="CK207" i="1" s="1"/>
  <c r="CL207" i="1" s="1"/>
  <c r="M207" i="1" s="1"/>
  <c r="CE207" i="1" l="1"/>
  <c r="CF207" i="1" s="1"/>
  <c r="BA207" i="1"/>
  <c r="BC207" i="1" s="1"/>
  <c r="BD207" i="1" s="1"/>
  <c r="BE207" i="1" s="1"/>
  <c r="L207" i="1" s="1"/>
  <c r="J207" i="1" s="1"/>
  <c r="I207" i="1" s="1"/>
  <c r="H206" i="1" s="1"/>
  <c r="AX207" i="1"/>
  <c r="AY207" i="1" s="1"/>
  <c r="AA208" i="1" l="1"/>
  <c r="BF208" i="1"/>
  <c r="Z208" i="1"/>
  <c r="Y208" i="1"/>
  <c r="BJ208" i="1"/>
  <c r="BK208" i="1"/>
  <c r="AB208" i="1"/>
  <c r="BG208" i="1"/>
  <c r="K208" i="1"/>
  <c r="AD208" i="1"/>
  <c r="BH208" i="1"/>
  <c r="AC208" i="1"/>
  <c r="BI208" i="1"/>
  <c r="AF208" i="1" l="1"/>
  <c r="AK208" i="1" s="1"/>
  <c r="AN208" i="1" s="1"/>
  <c r="BN208" i="1"/>
  <c r="BS208" i="1" s="1"/>
  <c r="BV208" i="1" s="1"/>
  <c r="BL208" i="1"/>
  <c r="BM208" i="1"/>
  <c r="BR208" i="1" s="1"/>
  <c r="BU208" i="1" s="1"/>
  <c r="AG208" i="1"/>
  <c r="AL208" i="1" s="1"/>
  <c r="AO208" i="1" s="1"/>
  <c r="AE208" i="1"/>
  <c r="AJ208" i="1" s="1"/>
  <c r="AM208" i="1" s="1"/>
  <c r="BQ208" i="1"/>
  <c r="BT208" i="1" s="1"/>
  <c r="AP208" i="1" l="1"/>
  <c r="AQ208" i="1" s="1"/>
  <c r="AR208" i="1" s="1"/>
  <c r="AH208" i="1"/>
  <c r="AI208" i="1" s="1"/>
  <c r="BO208" i="1"/>
  <c r="BP208" i="1" s="1"/>
  <c r="BW208" i="1"/>
  <c r="BX208" i="1" s="1"/>
  <c r="BZ208" i="1" s="1"/>
  <c r="AT208" i="1" l="1"/>
  <c r="AV208" i="1" s="1"/>
  <c r="AZ208" i="1" s="1"/>
  <c r="BB208" i="1" s="1"/>
  <c r="AU208" i="1"/>
  <c r="AS208" i="1"/>
  <c r="BY208" i="1"/>
  <c r="CA208" i="1"/>
  <c r="CB208" i="1"/>
  <c r="CD208" i="1" s="1"/>
  <c r="CH208" i="1" s="1"/>
  <c r="CJ208" i="1" s="1"/>
  <c r="AW208" i="1" l="1"/>
  <c r="BA208" i="1" s="1"/>
  <c r="BC208" i="1" s="1"/>
  <c r="BD208" i="1" s="1"/>
  <c r="BE208" i="1" s="1"/>
  <c r="L208" i="1" s="1"/>
  <c r="CC208" i="1"/>
  <c r="CE208" i="1" s="1"/>
  <c r="CF208" i="1" s="1"/>
  <c r="AX208" i="1" l="1"/>
  <c r="AY208" i="1" s="1"/>
  <c r="CG208" i="1"/>
  <c r="CI208" i="1" s="1"/>
  <c r="CK208" i="1" s="1"/>
  <c r="CL208" i="1" s="1"/>
  <c r="M208" i="1" s="1"/>
  <c r="J208" i="1" s="1"/>
  <c r="I208" i="1" s="1"/>
  <c r="H207" i="1" s="1"/>
  <c r="Y209" i="1" l="1"/>
  <c r="AD209" i="1"/>
  <c r="BF209" i="1"/>
  <c r="BH209" i="1"/>
  <c r="BK209" i="1"/>
  <c r="AA209" i="1"/>
  <c r="BG209" i="1"/>
  <c r="Z209" i="1"/>
  <c r="K209" i="1"/>
  <c r="AB209" i="1"/>
  <c r="AC209" i="1"/>
  <c r="BI209" i="1"/>
  <c r="BJ209" i="1"/>
  <c r="BL209" i="1" l="1"/>
  <c r="BQ209" i="1" s="1"/>
  <c r="BT209" i="1" s="1"/>
  <c r="BN209" i="1"/>
  <c r="BS209" i="1" s="1"/>
  <c r="BV209" i="1" s="1"/>
  <c r="BM209" i="1"/>
  <c r="BR209" i="1" s="1"/>
  <c r="BU209" i="1" s="1"/>
  <c r="AE209" i="1"/>
  <c r="AJ209" i="1" s="1"/>
  <c r="AM209" i="1" s="1"/>
  <c r="AF209" i="1"/>
  <c r="AK209" i="1" s="1"/>
  <c r="AN209" i="1" s="1"/>
  <c r="AG209" i="1"/>
  <c r="AL209" i="1" s="1"/>
  <c r="AO209" i="1" s="1"/>
  <c r="BW209" i="1" l="1"/>
  <c r="BX209" i="1" s="1"/>
  <c r="BZ209" i="1" s="1"/>
  <c r="AH209" i="1"/>
  <c r="AI209" i="1" s="1"/>
  <c r="BO209" i="1"/>
  <c r="BP209" i="1" s="1"/>
  <c r="AP209" i="1"/>
  <c r="AQ209" i="1" s="1"/>
  <c r="AT209" i="1" s="1"/>
  <c r="BY209" i="1"/>
  <c r="CB209" i="1" l="1"/>
  <c r="CD209" i="1" s="1"/>
  <c r="CH209" i="1" s="1"/>
  <c r="CJ209" i="1" s="1"/>
  <c r="CA209" i="1"/>
  <c r="CC209" i="1" s="1"/>
  <c r="CG209" i="1" s="1"/>
  <c r="CI209" i="1" s="1"/>
  <c r="AR209" i="1"/>
  <c r="AV209" i="1" s="1"/>
  <c r="AS209" i="1"/>
  <c r="AU209" i="1"/>
  <c r="AW209" i="1" l="1"/>
  <c r="BA209" i="1" s="1"/>
  <c r="BC209" i="1" s="1"/>
  <c r="CK209" i="1"/>
  <c r="CL209" i="1" s="1"/>
  <c r="M209" i="1" s="1"/>
  <c r="CE209" i="1"/>
  <c r="CF209" i="1" s="1"/>
  <c r="AZ209" i="1"/>
  <c r="BB209" i="1" s="1"/>
  <c r="BD209" i="1" l="1"/>
  <c r="BE209" i="1" s="1"/>
  <c r="L209" i="1" s="1"/>
  <c r="J209" i="1" s="1"/>
  <c r="I209" i="1" s="1"/>
  <c r="BG210" i="1" s="1"/>
  <c r="AX209" i="1"/>
  <c r="AY209" i="1" s="1"/>
  <c r="H208" i="1" l="1"/>
  <c r="K210" i="1"/>
  <c r="BK210" i="1"/>
  <c r="Z210" i="1"/>
  <c r="AB210" i="1"/>
  <c r="BJ210" i="1"/>
  <c r="BM210" i="1" s="1"/>
  <c r="BR210" i="1" s="1"/>
  <c r="BU210" i="1" s="1"/>
  <c r="AC210" i="1"/>
  <c r="AD210" i="1"/>
  <c r="BF210" i="1"/>
  <c r="Y210" i="1"/>
  <c r="AA210" i="1"/>
  <c r="BI210" i="1"/>
  <c r="BH210" i="1"/>
  <c r="AE210" i="1" l="1"/>
  <c r="AJ210" i="1" s="1"/>
  <c r="AM210" i="1" s="1"/>
  <c r="AF210" i="1"/>
  <c r="AK210" i="1" s="1"/>
  <c r="AN210" i="1" s="1"/>
  <c r="BN210" i="1"/>
  <c r="BS210" i="1" s="1"/>
  <c r="BV210" i="1" s="1"/>
  <c r="AG210" i="1"/>
  <c r="AL210" i="1" s="1"/>
  <c r="AO210" i="1" s="1"/>
  <c r="BL210" i="1"/>
  <c r="BQ210" i="1" s="1"/>
  <c r="BT210" i="1" s="1"/>
  <c r="BW210" i="1" l="1"/>
  <c r="BX210" i="1" s="1"/>
  <c r="BZ210" i="1" s="1"/>
  <c r="AH210" i="1"/>
  <c r="AI210" i="1" s="1"/>
  <c r="AP210" i="1"/>
  <c r="AQ210" i="1" s="1"/>
  <c r="AT210" i="1" s="1"/>
  <c r="BO210" i="1"/>
  <c r="BP210" i="1" s="1"/>
  <c r="CA210" i="1" l="1"/>
  <c r="CB210" i="1"/>
  <c r="CD210" i="1" s="1"/>
  <c r="CH210" i="1" s="1"/>
  <c r="CJ210" i="1" s="1"/>
  <c r="BY210" i="1"/>
  <c r="AS210" i="1"/>
  <c r="AU210" i="1"/>
  <c r="AR210" i="1"/>
  <c r="AV210" i="1" s="1"/>
  <c r="CC210" i="1" l="1"/>
  <c r="CG210" i="1" s="1"/>
  <c r="CI210" i="1" s="1"/>
  <c r="CK210" i="1" s="1"/>
  <c r="CL210" i="1" s="1"/>
  <c r="M210" i="1" s="1"/>
  <c r="AW210" i="1"/>
  <c r="BA210" i="1" s="1"/>
  <c r="BC210" i="1" s="1"/>
  <c r="AZ210" i="1"/>
  <c r="BB210" i="1" s="1"/>
  <c r="CE210" i="1" l="1"/>
  <c r="CF210" i="1" s="1"/>
  <c r="BD210" i="1"/>
  <c r="BE210" i="1" s="1"/>
  <c r="L210" i="1" s="1"/>
  <c r="J210" i="1" s="1"/>
  <c r="I210" i="1" s="1"/>
  <c r="BF211" i="1" s="1"/>
  <c r="AX210" i="1"/>
  <c r="AY210" i="1" s="1"/>
  <c r="H209" i="1" l="1"/>
  <c r="BH211" i="1"/>
  <c r="AD211" i="1"/>
  <c r="Z211" i="1"/>
  <c r="AB211" i="1"/>
  <c r="K211" i="1"/>
  <c r="AC211" i="1"/>
  <c r="BG211" i="1"/>
  <c r="AA211" i="1"/>
  <c r="BI211" i="1"/>
  <c r="BJ211" i="1"/>
  <c r="Y211" i="1"/>
  <c r="BK211" i="1"/>
  <c r="BL211" i="1"/>
  <c r="BQ211" i="1" s="1"/>
  <c r="BT211" i="1" s="1"/>
  <c r="AE211" i="1" l="1"/>
  <c r="AJ211" i="1" s="1"/>
  <c r="AM211" i="1" s="1"/>
  <c r="BN211" i="1"/>
  <c r="BS211" i="1" s="1"/>
  <c r="BV211" i="1" s="1"/>
  <c r="AF211" i="1"/>
  <c r="AK211" i="1" s="1"/>
  <c r="AN211" i="1" s="1"/>
  <c r="BM211" i="1"/>
  <c r="BR211" i="1" s="1"/>
  <c r="BU211" i="1" s="1"/>
  <c r="AG211" i="1"/>
  <c r="AL211" i="1" s="1"/>
  <c r="AO211" i="1" s="1"/>
  <c r="BW211" i="1" l="1"/>
  <c r="BX211" i="1" s="1"/>
  <c r="CA211" i="1" s="1"/>
  <c r="AP211" i="1"/>
  <c r="AQ211" i="1" s="1"/>
  <c r="AS211" i="1" s="1"/>
  <c r="BO211" i="1"/>
  <c r="BP211" i="1" s="1"/>
  <c r="AH211" i="1"/>
  <c r="AI211" i="1" s="1"/>
  <c r="BY211" i="1"/>
  <c r="CC211" i="1" s="1"/>
  <c r="BZ211" i="1" l="1"/>
  <c r="CB211" i="1"/>
  <c r="CD211" i="1" s="1"/>
  <c r="CH211" i="1" s="1"/>
  <c r="CJ211" i="1" s="1"/>
  <c r="AT211" i="1"/>
  <c r="CG211" i="1"/>
  <c r="CI211" i="1" s="1"/>
  <c r="AR211" i="1"/>
  <c r="AU211" i="1"/>
  <c r="AW211" i="1" s="1"/>
  <c r="BA211" i="1" s="1"/>
  <c r="BC211" i="1" s="1"/>
  <c r="CK211" i="1" l="1"/>
  <c r="CL211" i="1" s="1"/>
  <c r="M211" i="1" s="1"/>
  <c r="AV211" i="1"/>
  <c r="AZ211" i="1" s="1"/>
  <c r="BB211" i="1" s="1"/>
  <c r="BD211" i="1" s="1"/>
  <c r="BE211" i="1" s="1"/>
  <c r="L211" i="1" s="1"/>
  <c r="J211" i="1" s="1"/>
  <c r="I211" i="1" s="1"/>
  <c r="CE211" i="1"/>
  <c r="CF211" i="1" s="1"/>
  <c r="AX211" i="1" l="1"/>
  <c r="AY211" i="1" s="1"/>
  <c r="BH212" i="1"/>
  <c r="H210" i="1"/>
  <c r="AB212" i="1"/>
  <c r="BK212" i="1"/>
  <c r="AC212" i="1"/>
  <c r="BJ212" i="1"/>
  <c r="AD212" i="1"/>
  <c r="AA212" i="1"/>
  <c r="BI212" i="1"/>
  <c r="BF212" i="1"/>
  <c r="Z212" i="1"/>
  <c r="K212" i="1"/>
  <c r="Y212" i="1"/>
  <c r="BG212" i="1"/>
  <c r="BN212" i="1" l="1"/>
  <c r="BS212" i="1" s="1"/>
  <c r="BV212" i="1" s="1"/>
  <c r="BM212" i="1"/>
  <c r="BR212" i="1" s="1"/>
  <c r="BU212" i="1" s="1"/>
  <c r="BL212" i="1"/>
  <c r="BQ212" i="1" s="1"/>
  <c r="BT212" i="1" s="1"/>
  <c r="AE212" i="1"/>
  <c r="AJ212" i="1" s="1"/>
  <c r="AM212" i="1" s="1"/>
  <c r="AF212" i="1"/>
  <c r="AG212" i="1"/>
  <c r="AL212" i="1" s="1"/>
  <c r="AO212" i="1" s="1"/>
  <c r="BO212" i="1" l="1"/>
  <c r="BP212" i="1" s="1"/>
  <c r="BW212" i="1"/>
  <c r="BX212" i="1" s="1"/>
  <c r="BZ212" i="1" s="1"/>
  <c r="AK212" i="1"/>
  <c r="AN212" i="1" s="1"/>
  <c r="AP212" i="1" s="1"/>
  <c r="AQ212" i="1" s="1"/>
  <c r="AH212" i="1"/>
  <c r="AI212" i="1" s="1"/>
  <c r="CA212" i="1" l="1"/>
  <c r="CB212" i="1"/>
  <c r="CD212" i="1" s="1"/>
  <c r="CH212" i="1" s="1"/>
  <c r="CJ212" i="1" s="1"/>
  <c r="BY212" i="1"/>
  <c r="AR212" i="1"/>
  <c r="AU212" i="1"/>
  <c r="AT212" i="1"/>
  <c r="AS212" i="1"/>
  <c r="CC212" i="1" l="1"/>
  <c r="CE212" i="1" s="1"/>
  <c r="CF212" i="1" s="1"/>
  <c r="AW212" i="1"/>
  <c r="BA212" i="1" s="1"/>
  <c r="BC212" i="1" s="1"/>
  <c r="AV212" i="1"/>
  <c r="CG212" i="1" l="1"/>
  <c r="CI212" i="1" s="1"/>
  <c r="CK212" i="1" s="1"/>
  <c r="CL212" i="1" s="1"/>
  <c r="M212" i="1" s="1"/>
  <c r="AZ212" i="1"/>
  <c r="BB212" i="1" s="1"/>
  <c r="BD212" i="1" s="1"/>
  <c r="BE212" i="1" s="1"/>
  <c r="L212" i="1" s="1"/>
  <c r="J212" i="1" s="1"/>
  <c r="I212" i="1" s="1"/>
  <c r="AX212" i="1"/>
  <c r="AY212" i="1" s="1"/>
  <c r="AC213" i="1" l="1"/>
  <c r="BK213" i="1"/>
  <c r="AB213" i="1"/>
  <c r="Z213" i="1"/>
  <c r="BF213" i="1"/>
  <c r="BJ213" i="1"/>
  <c r="H211" i="1"/>
  <c r="BI213" i="1"/>
  <c r="Y213" i="1"/>
  <c r="AA213" i="1"/>
  <c r="K213" i="1"/>
  <c r="AD213" i="1"/>
  <c r="BH213" i="1"/>
  <c r="BG213" i="1"/>
  <c r="BL213" i="1" l="1"/>
  <c r="BQ213" i="1" s="1"/>
  <c r="BT213" i="1" s="1"/>
  <c r="BM213" i="1"/>
  <c r="BR213" i="1" s="1"/>
  <c r="BU213" i="1" s="1"/>
  <c r="BN213" i="1"/>
  <c r="BS213" i="1" s="1"/>
  <c r="BV213" i="1" s="1"/>
  <c r="AG213" i="1"/>
  <c r="AL213" i="1" s="1"/>
  <c r="AO213" i="1" s="1"/>
  <c r="AE213" i="1"/>
  <c r="AF213" i="1"/>
  <c r="AK213" i="1" s="1"/>
  <c r="AN213" i="1" s="1"/>
  <c r="BW213" i="1" l="1"/>
  <c r="BX213" i="1" s="1"/>
  <c r="CB213" i="1" s="1"/>
  <c r="BO213" i="1"/>
  <c r="BP213" i="1" s="1"/>
  <c r="AJ213" i="1"/>
  <c r="AM213" i="1" s="1"/>
  <c r="AP213" i="1" s="1"/>
  <c r="AQ213" i="1" s="1"/>
  <c r="AH213" i="1"/>
  <c r="AI213" i="1" s="1"/>
  <c r="CA213" i="1" l="1"/>
  <c r="BY213" i="1"/>
  <c r="CC213" i="1" s="1"/>
  <c r="CG213" i="1" s="1"/>
  <c r="CI213" i="1" s="1"/>
  <c r="BZ213" i="1"/>
  <c r="CD213" i="1" s="1"/>
  <c r="CH213" i="1" s="1"/>
  <c r="CJ213" i="1" s="1"/>
  <c r="AS213" i="1"/>
  <c r="AT213" i="1"/>
  <c r="AR213" i="1"/>
  <c r="AU213" i="1"/>
  <c r="CK213" i="1" l="1"/>
  <c r="CL213" i="1" s="1"/>
  <c r="M213" i="1" s="1"/>
  <c r="CE213" i="1"/>
  <c r="CF213" i="1" s="1"/>
  <c r="AW213" i="1"/>
  <c r="BA213" i="1" s="1"/>
  <c r="BC213" i="1" s="1"/>
  <c r="AV213" i="1"/>
  <c r="AZ213" i="1" s="1"/>
  <c r="BB213" i="1" s="1"/>
  <c r="BD213" i="1" l="1"/>
  <c r="BE213" i="1" s="1"/>
  <c r="L213" i="1" s="1"/>
  <c r="J213" i="1"/>
  <c r="I213" i="1" s="1"/>
  <c r="BI214" i="1" s="1"/>
  <c r="AX213" i="1"/>
  <c r="AY213" i="1" s="1"/>
  <c r="H212" i="1"/>
  <c r="Z214" i="1" l="1"/>
  <c r="K214" i="1"/>
  <c r="BF214" i="1"/>
  <c r="BL214" i="1" s="1"/>
  <c r="BQ214" i="1" s="1"/>
  <c r="BT214" i="1" s="1"/>
  <c r="AC214" i="1"/>
  <c r="AF214" i="1" s="1"/>
  <c r="AK214" i="1" s="1"/>
  <c r="AN214" i="1" s="1"/>
  <c r="BH214" i="1"/>
  <c r="BJ214" i="1"/>
  <c r="BM214" i="1" s="1"/>
  <c r="BR214" i="1" s="1"/>
  <c r="BU214" i="1" s="1"/>
  <c r="Y214" i="1"/>
  <c r="AB214" i="1"/>
  <c r="BG214" i="1"/>
  <c r="AA214" i="1"/>
  <c r="BK214" i="1"/>
  <c r="AD214" i="1"/>
  <c r="AE214" i="1" l="1"/>
  <c r="AJ214" i="1" s="1"/>
  <c r="AM214" i="1" s="1"/>
  <c r="BN214" i="1"/>
  <c r="BS214" i="1" s="1"/>
  <c r="BV214" i="1" s="1"/>
  <c r="BW214" i="1" s="1"/>
  <c r="BX214" i="1" s="1"/>
  <c r="BZ214" i="1" s="1"/>
  <c r="AG214" i="1"/>
  <c r="AL214" i="1" s="1"/>
  <c r="AO214" i="1" s="1"/>
  <c r="AP214" i="1" s="1"/>
  <c r="AQ214" i="1" s="1"/>
  <c r="BO214" i="1" l="1"/>
  <c r="BP214" i="1" s="1"/>
  <c r="CA214" i="1"/>
  <c r="AH214" i="1"/>
  <c r="AI214" i="1" s="1"/>
  <c r="BY214" i="1"/>
  <c r="AS214" i="1"/>
  <c r="AU214" i="1"/>
  <c r="AT214" i="1"/>
  <c r="AR214" i="1"/>
  <c r="CB214" i="1"/>
  <c r="CD214" i="1" s="1"/>
  <c r="CH214" i="1" s="1"/>
  <c r="CJ214" i="1" s="1"/>
  <c r="AV214" i="1" l="1"/>
  <c r="AZ214" i="1" s="1"/>
  <c r="BB214" i="1" s="1"/>
  <c r="CC214" i="1"/>
  <c r="CG214" i="1" s="1"/>
  <c r="CI214" i="1" s="1"/>
  <c r="CK214" i="1" s="1"/>
  <c r="CL214" i="1" s="1"/>
  <c r="M214" i="1" s="1"/>
  <c r="AW214" i="1"/>
  <c r="BA214" i="1" s="1"/>
  <c r="BC214" i="1" s="1"/>
  <c r="BD214" i="1" s="1"/>
  <c r="BE214" i="1" s="1"/>
  <c r="L214" i="1" s="1"/>
  <c r="CE214" i="1" l="1"/>
  <c r="CF214" i="1" s="1"/>
  <c r="J214" i="1"/>
  <c r="I214" i="1" s="1"/>
  <c r="BG215" i="1" s="1"/>
  <c r="AX214" i="1"/>
  <c r="AY214" i="1" s="1"/>
  <c r="BJ215" i="1" l="1"/>
  <c r="BM215" i="1" s="1"/>
  <c r="BR215" i="1" s="1"/>
  <c r="BU215" i="1" s="1"/>
  <c r="AA215" i="1"/>
  <c r="AC215" i="1"/>
  <c r="Y215" i="1"/>
  <c r="AD215" i="1"/>
  <c r="BI215" i="1"/>
  <c r="AB215" i="1"/>
  <c r="BH215" i="1"/>
  <c r="BK215" i="1"/>
  <c r="K215" i="1"/>
  <c r="BF215" i="1"/>
  <c r="Z215" i="1"/>
  <c r="AF215" i="1" s="1"/>
  <c r="AK215" i="1" s="1"/>
  <c r="AN215" i="1" s="1"/>
  <c r="H213" i="1"/>
  <c r="BL215" i="1"/>
  <c r="BQ215" i="1" s="1"/>
  <c r="BT215" i="1" s="1"/>
  <c r="AE215" i="1"/>
  <c r="AJ215" i="1" s="1"/>
  <c r="AM215" i="1" s="1"/>
  <c r="BN215" i="1" l="1"/>
  <c r="BS215" i="1" s="1"/>
  <c r="BV215" i="1" s="1"/>
  <c r="BW215" i="1" s="1"/>
  <c r="BX215" i="1" s="1"/>
  <c r="AG215" i="1"/>
  <c r="AL215" i="1" s="1"/>
  <c r="AO215" i="1" s="1"/>
  <c r="AP215" i="1" s="1"/>
  <c r="AQ215" i="1" s="1"/>
  <c r="AS215" i="1" l="1"/>
  <c r="AR215" i="1"/>
  <c r="BY215" i="1"/>
  <c r="CB215" i="1"/>
  <c r="BZ215" i="1"/>
  <c r="CA215" i="1"/>
  <c r="AH215" i="1"/>
  <c r="AI215" i="1" s="1"/>
  <c r="BO215" i="1"/>
  <c r="BP215" i="1" s="1"/>
  <c r="AU215" i="1"/>
  <c r="AW215" i="1" s="1"/>
  <c r="AT215" i="1"/>
  <c r="CC215" i="1"/>
  <c r="CD215" i="1"/>
  <c r="CH215" i="1" s="1"/>
  <c r="CJ215" i="1" s="1"/>
  <c r="CG215" i="1" l="1"/>
  <c r="CI215" i="1" s="1"/>
  <c r="AV215" i="1"/>
  <c r="AZ215" i="1" s="1"/>
  <c r="BB215" i="1" s="1"/>
  <c r="BD215" i="1" s="1"/>
  <c r="BE215" i="1" s="1"/>
  <c r="L215" i="1" s="1"/>
  <c r="BA215" i="1"/>
  <c r="BC215" i="1" s="1"/>
  <c r="AX215" i="1"/>
  <c r="AY215" i="1" s="1"/>
  <c r="CK215" i="1"/>
  <c r="CL215" i="1" s="1"/>
  <c r="M215" i="1" s="1"/>
  <c r="CE215" i="1"/>
  <c r="CF215" i="1" s="1"/>
  <c r="J215" i="1" l="1"/>
  <c r="I215" i="1" s="1"/>
  <c r="BG216" i="1" s="1"/>
  <c r="H214" i="1"/>
  <c r="AD216" i="1" l="1"/>
  <c r="AC216" i="1"/>
  <c r="BK216" i="1"/>
  <c r="BI216" i="1"/>
  <c r="Z216" i="1"/>
  <c r="BF216" i="1"/>
  <c r="Y216" i="1"/>
  <c r="BJ216" i="1"/>
  <c r="BM216" i="1" s="1"/>
  <c r="BR216" i="1" s="1"/>
  <c r="BU216" i="1" s="1"/>
  <c r="AB216" i="1"/>
  <c r="BH216" i="1"/>
  <c r="K216" i="1"/>
  <c r="AA216" i="1"/>
  <c r="BN216" i="1" l="1"/>
  <c r="BS216" i="1" s="1"/>
  <c r="BV216" i="1" s="1"/>
  <c r="AF216" i="1"/>
  <c r="AK216" i="1" s="1"/>
  <c r="AN216" i="1" s="1"/>
  <c r="AG216" i="1"/>
  <c r="AL216" i="1" s="1"/>
  <c r="AO216" i="1" s="1"/>
  <c r="BL216" i="1"/>
  <c r="BQ216" i="1" s="1"/>
  <c r="BT216" i="1" s="1"/>
  <c r="BW216" i="1" s="1"/>
  <c r="BX216" i="1" s="1"/>
  <c r="CA216" i="1" s="1"/>
  <c r="AE216" i="1"/>
  <c r="AJ216" i="1" s="1"/>
  <c r="AM216" i="1" s="1"/>
  <c r="BO216" i="1" l="1"/>
  <c r="BP216" i="1" s="1"/>
  <c r="AP216" i="1"/>
  <c r="AQ216" i="1" s="1"/>
  <c r="AU216" i="1" s="1"/>
  <c r="AR216" i="1"/>
  <c r="AH216" i="1"/>
  <c r="AI216" i="1" s="1"/>
  <c r="BY216" i="1"/>
  <c r="CC216" i="1" s="1"/>
  <c r="CG216" i="1" s="1"/>
  <c r="CI216" i="1" s="1"/>
  <c r="CB216" i="1"/>
  <c r="BZ216" i="1"/>
  <c r="AT216" i="1" l="1"/>
  <c r="AS216" i="1"/>
  <c r="AW216" i="1" s="1"/>
  <c r="BA216" i="1" s="1"/>
  <c r="BC216" i="1" s="1"/>
  <c r="BD216" i="1" s="1"/>
  <c r="BE216" i="1" s="1"/>
  <c r="L216" i="1" s="1"/>
  <c r="AV216" i="1"/>
  <c r="AZ216" i="1" s="1"/>
  <c r="BB216" i="1" s="1"/>
  <c r="CD216" i="1"/>
  <c r="CH216" i="1" s="1"/>
  <c r="CJ216" i="1" s="1"/>
  <c r="CK216" i="1" s="1"/>
  <c r="CL216" i="1" s="1"/>
  <c r="M216" i="1" s="1"/>
  <c r="AX216" i="1"/>
  <c r="AY216" i="1" s="1"/>
  <c r="CE216" i="1" l="1"/>
  <c r="CF216" i="1" s="1"/>
  <c r="J216" i="1"/>
  <c r="I216" i="1" s="1"/>
  <c r="AA217" i="1" s="1"/>
  <c r="BJ217" i="1" l="1"/>
  <c r="BK217" i="1"/>
  <c r="Y217" i="1"/>
  <c r="BH217" i="1"/>
  <c r="AD217" i="1"/>
  <c r="AG217" i="1" s="1"/>
  <c r="AL217" i="1" s="1"/>
  <c r="AO217" i="1" s="1"/>
  <c r="BI217" i="1"/>
  <c r="Z217" i="1"/>
  <c r="AB217" i="1"/>
  <c r="K217" i="1"/>
  <c r="AC217" i="1"/>
  <c r="H215" i="1"/>
  <c r="BG217" i="1"/>
  <c r="BF217" i="1"/>
  <c r="AE217" i="1" l="1"/>
  <c r="AJ217" i="1" s="1"/>
  <c r="AM217" i="1" s="1"/>
  <c r="BN217" i="1"/>
  <c r="BS217" i="1" s="1"/>
  <c r="BV217" i="1" s="1"/>
  <c r="AF217" i="1"/>
  <c r="AK217" i="1" s="1"/>
  <c r="AN217" i="1" s="1"/>
  <c r="AP217" i="1" s="1"/>
  <c r="AQ217" i="1" s="1"/>
  <c r="AU217" i="1" s="1"/>
  <c r="BL217" i="1"/>
  <c r="BM217" i="1"/>
  <c r="BR217" i="1" s="1"/>
  <c r="BU217" i="1" s="1"/>
  <c r="AH217" i="1" l="1"/>
  <c r="AI217" i="1" s="1"/>
  <c r="AS217" i="1"/>
  <c r="AW217" i="1" s="1"/>
  <c r="BA217" i="1" s="1"/>
  <c r="BC217" i="1" s="1"/>
  <c r="BO217" i="1"/>
  <c r="BP217" i="1" s="1"/>
  <c r="BQ217" i="1"/>
  <c r="BT217" i="1" s="1"/>
  <c r="BW217" i="1" s="1"/>
  <c r="BX217" i="1" s="1"/>
  <c r="BY217" i="1" s="1"/>
  <c r="AT217" i="1"/>
  <c r="AR217" i="1"/>
  <c r="CA217" i="1" l="1"/>
  <c r="CC217" i="1" s="1"/>
  <c r="CG217" i="1" s="1"/>
  <c r="CI217" i="1" s="1"/>
  <c r="CB217" i="1"/>
  <c r="BZ217" i="1"/>
  <c r="AV217" i="1"/>
  <c r="AZ217" i="1" s="1"/>
  <c r="BB217" i="1" s="1"/>
  <c r="BD217" i="1" s="1"/>
  <c r="BE217" i="1" s="1"/>
  <c r="L217" i="1" s="1"/>
  <c r="AX217" i="1" l="1"/>
  <c r="AY217" i="1" s="1"/>
  <c r="CD217" i="1"/>
  <c r="CH217" i="1" l="1"/>
  <c r="CJ217" i="1" s="1"/>
  <c r="CK217" i="1" s="1"/>
  <c r="CL217" i="1" s="1"/>
  <c r="M217" i="1" s="1"/>
  <c r="J217" i="1" s="1"/>
  <c r="I217" i="1" s="1"/>
  <c r="AC218" i="1" s="1"/>
  <c r="CE217" i="1"/>
  <c r="CF217" i="1" s="1"/>
  <c r="BJ218" i="1" l="1"/>
  <c r="BG218" i="1"/>
  <c r="AD218" i="1"/>
  <c r="BI218" i="1"/>
  <c r="H216" i="1"/>
  <c r="BH218" i="1"/>
  <c r="BF218" i="1"/>
  <c r="Z218" i="1"/>
  <c r="AF218" i="1" s="1"/>
  <c r="AK218" i="1" s="1"/>
  <c r="AN218" i="1" s="1"/>
  <c r="AA218" i="1"/>
  <c r="K218" i="1"/>
  <c r="BK218" i="1"/>
  <c r="Y218" i="1"/>
  <c r="AB218" i="1"/>
  <c r="BM218" i="1"/>
  <c r="BR218" i="1" s="1"/>
  <c r="BU218" i="1" s="1"/>
  <c r="BL218" i="1" l="1"/>
  <c r="BQ218" i="1" s="1"/>
  <c r="BT218" i="1" s="1"/>
  <c r="BN218" i="1"/>
  <c r="BS218" i="1" s="1"/>
  <c r="BV218" i="1" s="1"/>
  <c r="BW218" i="1" s="1"/>
  <c r="BX218" i="1" s="1"/>
  <c r="AE218" i="1"/>
  <c r="AJ218" i="1" s="1"/>
  <c r="AM218" i="1" s="1"/>
  <c r="AG218" i="1"/>
  <c r="AL218" i="1" s="1"/>
  <c r="AO218" i="1" s="1"/>
  <c r="AP218" i="1" l="1"/>
  <c r="AQ218" i="1" s="1"/>
  <c r="BO218" i="1"/>
  <c r="BP218" i="1" s="1"/>
  <c r="AH218" i="1"/>
  <c r="AI218" i="1" s="1"/>
  <c r="CB218" i="1"/>
  <c r="BZ218" i="1"/>
  <c r="BY218" i="1"/>
  <c r="CA218" i="1"/>
  <c r="AT218" i="1"/>
  <c r="AU218" i="1"/>
  <c r="AS218" i="1"/>
  <c r="AR218" i="1"/>
  <c r="CD218" i="1" l="1"/>
  <c r="CH218" i="1" s="1"/>
  <c r="CJ218" i="1" s="1"/>
  <c r="AW218" i="1"/>
  <c r="BA218" i="1" s="1"/>
  <c r="BC218" i="1" s="1"/>
  <c r="CC218" i="1"/>
  <c r="CG218" i="1" s="1"/>
  <c r="CI218" i="1" s="1"/>
  <c r="AV218" i="1"/>
  <c r="CK218" i="1" l="1"/>
  <c r="CL218" i="1" s="1"/>
  <c r="M218" i="1" s="1"/>
  <c r="CE218" i="1"/>
  <c r="CF218" i="1" s="1"/>
  <c r="AZ218" i="1"/>
  <c r="BB218" i="1" s="1"/>
  <c r="BD218" i="1" s="1"/>
  <c r="BE218" i="1" s="1"/>
  <c r="L218" i="1" s="1"/>
  <c r="AX218" i="1"/>
  <c r="AY218" i="1" s="1"/>
  <c r="J218" i="1" l="1"/>
  <c r="I218" i="1" s="1"/>
  <c r="K219" i="1" s="1"/>
  <c r="AB219" i="1" l="1"/>
  <c r="AA219" i="1"/>
  <c r="BF219" i="1"/>
  <c r="BG219" i="1"/>
  <c r="BI219" i="1"/>
  <c r="Y219" i="1"/>
  <c r="BH219" i="1"/>
  <c r="AC219" i="1"/>
  <c r="BJ219" i="1"/>
  <c r="AD219" i="1"/>
  <c r="BK219" i="1"/>
  <c r="Z219" i="1"/>
  <c r="H217" i="1"/>
  <c r="AG219" i="1" l="1"/>
  <c r="AL219" i="1" s="1"/>
  <c r="AO219" i="1" s="1"/>
  <c r="AE219" i="1"/>
  <c r="AJ219" i="1" s="1"/>
  <c r="AM219" i="1" s="1"/>
  <c r="BN219" i="1"/>
  <c r="BS219" i="1" s="1"/>
  <c r="BV219" i="1" s="1"/>
  <c r="BM219" i="1"/>
  <c r="BR219" i="1" s="1"/>
  <c r="BU219" i="1" s="1"/>
  <c r="BL219" i="1"/>
  <c r="AF219" i="1"/>
  <c r="AK219" i="1" s="1"/>
  <c r="AN219" i="1" s="1"/>
  <c r="BO219" i="1" l="1"/>
  <c r="BP219" i="1" s="1"/>
  <c r="BQ219" i="1"/>
  <c r="BT219" i="1" s="1"/>
  <c r="BW219" i="1" s="1"/>
  <c r="BX219" i="1" s="1"/>
  <c r="CA219" i="1" s="1"/>
  <c r="AP219" i="1"/>
  <c r="AQ219" i="1" s="1"/>
  <c r="AH219" i="1"/>
  <c r="CB219" i="1" l="1"/>
  <c r="BY219" i="1"/>
  <c r="CC219" i="1" s="1"/>
  <c r="BZ219" i="1"/>
  <c r="AI219" i="1"/>
  <c r="AS219" i="1"/>
  <c r="AR219" i="1"/>
  <c r="AT219" i="1"/>
  <c r="AU219" i="1"/>
  <c r="CD219" i="1" l="1"/>
  <c r="CH219" i="1" s="1"/>
  <c r="CJ219" i="1" s="1"/>
  <c r="CG219" i="1"/>
  <c r="CI219" i="1" s="1"/>
  <c r="AV219" i="1"/>
  <c r="AZ219" i="1" s="1"/>
  <c r="BB219" i="1" s="1"/>
  <c r="AW219" i="1"/>
  <c r="BA219" i="1" s="1"/>
  <c r="BC219" i="1" s="1"/>
  <c r="CK219" i="1" l="1"/>
  <c r="CL219" i="1" s="1"/>
  <c r="M219" i="1" s="1"/>
  <c r="CE219" i="1"/>
  <c r="CF219" i="1" s="1"/>
  <c r="BD219" i="1"/>
  <c r="BE219" i="1" s="1"/>
  <c r="L219" i="1" s="1"/>
  <c r="AX219" i="1"/>
  <c r="AY219" i="1" s="1"/>
  <c r="J219" i="1" l="1"/>
  <c r="I219" i="1" s="1"/>
  <c r="K220" i="1" s="1"/>
  <c r="H218" i="1"/>
  <c r="BH220" i="1" l="1"/>
  <c r="BK220" i="1"/>
  <c r="BN220" i="1" s="1"/>
  <c r="BS220" i="1" s="1"/>
  <c r="BV220" i="1" s="1"/>
  <c r="AA220" i="1"/>
  <c r="Y220" i="1"/>
  <c r="AB220" i="1"/>
  <c r="AC220" i="1"/>
  <c r="BI220" i="1"/>
  <c r="AD220" i="1"/>
  <c r="BJ220" i="1"/>
  <c r="BF220" i="1"/>
  <c r="BG220" i="1"/>
  <c r="Z220" i="1"/>
  <c r="AG220" i="1" l="1"/>
  <c r="AL220" i="1" s="1"/>
  <c r="AO220" i="1" s="1"/>
  <c r="BM220" i="1"/>
  <c r="BR220" i="1" s="1"/>
  <c r="BU220" i="1" s="1"/>
  <c r="AE220" i="1"/>
  <c r="AJ220" i="1" s="1"/>
  <c r="AM220" i="1" s="1"/>
  <c r="AF220" i="1"/>
  <c r="AK220" i="1" s="1"/>
  <c r="AN220" i="1" s="1"/>
  <c r="BL220" i="1"/>
  <c r="BQ220" i="1" s="1"/>
  <c r="BT220" i="1" s="1"/>
  <c r="BW220" i="1" l="1"/>
  <c r="BX220" i="1" s="1"/>
  <c r="CB220" i="1" s="1"/>
  <c r="AH220" i="1"/>
  <c r="AI220" i="1" s="1"/>
  <c r="AP220" i="1"/>
  <c r="AQ220" i="1" s="1"/>
  <c r="AT220" i="1" s="1"/>
  <c r="BO220" i="1"/>
  <c r="BP220" i="1" s="1"/>
  <c r="BZ220" i="1"/>
  <c r="BY220" i="1"/>
  <c r="CA220" i="1"/>
  <c r="AU220" i="1" l="1"/>
  <c r="AS220" i="1"/>
  <c r="AW220" i="1" s="1"/>
  <c r="BA220" i="1" s="1"/>
  <c r="BC220" i="1" s="1"/>
  <c r="AR220" i="1"/>
  <c r="AV220" i="1" s="1"/>
  <c r="CD220" i="1"/>
  <c r="CH220" i="1" s="1"/>
  <c r="CJ220" i="1" s="1"/>
  <c r="CC220" i="1"/>
  <c r="CG220" i="1" s="1"/>
  <c r="CI220" i="1" s="1"/>
  <c r="CK220" i="1" l="1"/>
  <c r="CL220" i="1" s="1"/>
  <c r="M220" i="1" s="1"/>
  <c r="CE220" i="1"/>
  <c r="CF220" i="1" s="1"/>
  <c r="AZ220" i="1"/>
  <c r="BB220" i="1" s="1"/>
  <c r="BD220" i="1" s="1"/>
  <c r="BE220" i="1" s="1"/>
  <c r="L220" i="1" s="1"/>
  <c r="AX220" i="1"/>
  <c r="AY220" i="1" s="1"/>
  <c r="J220" i="1" l="1"/>
  <c r="I220" i="1" s="1"/>
  <c r="BI221" i="1" s="1"/>
  <c r="H219" i="1" l="1"/>
  <c r="AB221" i="1"/>
  <c r="AC221" i="1"/>
  <c r="BK221" i="1"/>
  <c r="BG221" i="1"/>
  <c r="Z221" i="1"/>
  <c r="AF221" i="1" s="1"/>
  <c r="AK221" i="1" s="1"/>
  <c r="AN221" i="1" s="1"/>
  <c r="AA221" i="1"/>
  <c r="K221" i="1"/>
  <c r="BH221" i="1"/>
  <c r="AD221" i="1"/>
  <c r="BF221" i="1"/>
  <c r="Y221" i="1"/>
  <c r="BJ221" i="1"/>
  <c r="BM221" i="1" s="1"/>
  <c r="BR221" i="1" s="1"/>
  <c r="BU221" i="1" s="1"/>
  <c r="BL221" i="1"/>
  <c r="AE221" i="1" l="1"/>
  <c r="AG221" i="1"/>
  <c r="AL221" i="1" s="1"/>
  <c r="AO221" i="1" s="1"/>
  <c r="BN221" i="1"/>
  <c r="BS221" i="1" s="1"/>
  <c r="BV221" i="1" s="1"/>
  <c r="BQ221" i="1"/>
  <c r="BT221" i="1" s="1"/>
  <c r="AJ221" i="1"/>
  <c r="AM221" i="1" s="1"/>
  <c r="AP221" i="1" s="1"/>
  <c r="AQ221" i="1" s="1"/>
  <c r="AH221" i="1"/>
  <c r="BO221" i="1" l="1"/>
  <c r="BP221" i="1" s="1"/>
  <c r="BW221" i="1"/>
  <c r="BX221" i="1" s="1"/>
  <c r="BY221" i="1" s="1"/>
  <c r="BZ221" i="1"/>
  <c r="AI221" i="1"/>
  <c r="AS221" i="1"/>
  <c r="AU221" i="1"/>
  <c r="AR221" i="1"/>
  <c r="AT221" i="1"/>
  <c r="CA221" i="1" l="1"/>
  <c r="CC221" i="1" s="1"/>
  <c r="CB221" i="1"/>
  <c r="CD221" i="1"/>
  <c r="CH221" i="1" s="1"/>
  <c r="CJ221" i="1" s="1"/>
  <c r="AW221" i="1"/>
  <c r="BA221" i="1" s="1"/>
  <c r="BC221" i="1" s="1"/>
  <c r="AV221" i="1"/>
  <c r="CE221" i="1" l="1"/>
  <c r="CF221" i="1" s="1"/>
  <c r="CG221" i="1"/>
  <c r="CI221" i="1" s="1"/>
  <c r="CK221" i="1" s="1"/>
  <c r="CL221" i="1" s="1"/>
  <c r="M221" i="1" s="1"/>
  <c r="AX221" i="1"/>
  <c r="AY221" i="1" s="1"/>
  <c r="AZ221" i="1"/>
  <c r="BB221" i="1" s="1"/>
  <c r="BD221" i="1" s="1"/>
  <c r="BE221" i="1" s="1"/>
  <c r="L221" i="1" s="1"/>
  <c r="J221" i="1" l="1"/>
  <c r="I221" i="1" s="1"/>
  <c r="AD222" i="1" s="1"/>
  <c r="AA222" i="1" l="1"/>
  <c r="BK222" i="1"/>
  <c r="Z222" i="1"/>
  <c r="Y222" i="1"/>
  <c r="BG222" i="1"/>
  <c r="K222" i="1"/>
  <c r="H220" i="1"/>
  <c r="BI222" i="1"/>
  <c r="AB222" i="1"/>
  <c r="BH222" i="1"/>
  <c r="BN222" i="1" s="1"/>
  <c r="BS222" i="1" s="1"/>
  <c r="BV222" i="1" s="1"/>
  <c r="BJ222" i="1"/>
  <c r="AC222" i="1"/>
  <c r="BF222" i="1"/>
  <c r="AG222" i="1"/>
  <c r="AL222" i="1" s="1"/>
  <c r="AO222" i="1" s="1"/>
  <c r="AF222" i="1" l="1"/>
  <c r="AK222" i="1" s="1"/>
  <c r="AN222" i="1" s="1"/>
  <c r="BL222" i="1"/>
  <c r="BQ222" i="1" s="1"/>
  <c r="BT222" i="1" s="1"/>
  <c r="BM222" i="1"/>
  <c r="BR222" i="1" s="1"/>
  <c r="BU222" i="1" s="1"/>
  <c r="AE222" i="1"/>
  <c r="AH222" i="1" s="1"/>
  <c r="AI222" i="1" s="1"/>
  <c r="AJ222" i="1" l="1"/>
  <c r="AM222" i="1" s="1"/>
  <c r="AP222" i="1" s="1"/>
  <c r="AQ222" i="1" s="1"/>
  <c r="AR222" i="1" s="1"/>
  <c r="BW222" i="1"/>
  <c r="BX222" i="1" s="1"/>
  <c r="BZ222" i="1" s="1"/>
  <c r="BO222" i="1"/>
  <c r="BP222" i="1" s="1"/>
  <c r="AT222" i="1"/>
  <c r="CA222" i="1" l="1"/>
  <c r="CB222" i="1"/>
  <c r="BY222" i="1"/>
  <c r="AS222" i="1"/>
  <c r="AU222" i="1"/>
  <c r="CD222" i="1"/>
  <c r="CH222" i="1" s="1"/>
  <c r="CJ222" i="1" s="1"/>
  <c r="CC222" i="1"/>
  <c r="CG222" i="1" s="1"/>
  <c r="CI222" i="1" s="1"/>
  <c r="AV222" i="1"/>
  <c r="CK222" i="1" l="1"/>
  <c r="CL222" i="1" s="1"/>
  <c r="M222" i="1" s="1"/>
  <c r="AW222" i="1"/>
  <c r="BA222" i="1" s="1"/>
  <c r="BC222" i="1" s="1"/>
  <c r="CE222" i="1"/>
  <c r="CF222" i="1" s="1"/>
  <c r="AZ222" i="1"/>
  <c r="BB222" i="1" s="1"/>
  <c r="BD222" i="1" s="1"/>
  <c r="BE222" i="1" s="1"/>
  <c r="L222" i="1" s="1"/>
  <c r="J222" i="1" s="1"/>
  <c r="I222" i="1" s="1"/>
  <c r="AX222" i="1" l="1"/>
  <c r="AY222" i="1" s="1"/>
  <c r="Y223" i="1"/>
  <c r="AD223" i="1"/>
  <c r="BI223" i="1"/>
  <c r="BF223" i="1"/>
  <c r="BK223" i="1"/>
  <c r="AC223" i="1"/>
  <c r="K223" i="1"/>
  <c r="BG223" i="1"/>
  <c r="AA223" i="1"/>
  <c r="AB223" i="1"/>
  <c r="Z223" i="1"/>
  <c r="BH223" i="1"/>
  <c r="BJ223" i="1"/>
  <c r="H221" i="1"/>
  <c r="BN223" i="1" l="1"/>
  <c r="BS223" i="1" s="1"/>
  <c r="BV223" i="1" s="1"/>
  <c r="BL223" i="1"/>
  <c r="BM223" i="1"/>
  <c r="BR223" i="1" s="1"/>
  <c r="BU223" i="1" s="1"/>
  <c r="AE223" i="1"/>
  <c r="AJ223" i="1" s="1"/>
  <c r="AM223" i="1" s="1"/>
  <c r="AG223" i="1"/>
  <c r="AL223" i="1" s="1"/>
  <c r="AO223" i="1" s="1"/>
  <c r="BQ223" i="1"/>
  <c r="BT223" i="1" s="1"/>
  <c r="AF223" i="1"/>
  <c r="AK223" i="1" s="1"/>
  <c r="AN223" i="1" s="1"/>
  <c r="BO223" i="1" l="1"/>
  <c r="BP223" i="1" s="1"/>
  <c r="BW223" i="1"/>
  <c r="BX223" i="1" s="1"/>
  <c r="CA223" i="1" s="1"/>
  <c r="AP223" i="1"/>
  <c r="AQ223" i="1" s="1"/>
  <c r="AH223" i="1"/>
  <c r="AI223" i="1" s="1"/>
  <c r="BZ223" i="1" l="1"/>
  <c r="CB223" i="1"/>
  <c r="CD223" i="1" s="1"/>
  <c r="BY223" i="1"/>
  <c r="CC223" i="1" s="1"/>
  <c r="CG223" i="1" s="1"/>
  <c r="CI223" i="1" s="1"/>
  <c r="AR223" i="1"/>
  <c r="AU223" i="1"/>
  <c r="AS223" i="1"/>
  <c r="AT223" i="1"/>
  <c r="CH223" i="1" l="1"/>
  <c r="CJ223" i="1" s="1"/>
  <c r="CK223" i="1" s="1"/>
  <c r="CL223" i="1" s="1"/>
  <c r="M223" i="1" s="1"/>
  <c r="CE223" i="1"/>
  <c r="CF223" i="1" s="1"/>
  <c r="AW223" i="1"/>
  <c r="BA223" i="1" s="1"/>
  <c r="BC223" i="1" s="1"/>
  <c r="AV223" i="1"/>
  <c r="AZ223" i="1" l="1"/>
  <c r="BB223" i="1" s="1"/>
  <c r="BD223" i="1" s="1"/>
  <c r="BE223" i="1" s="1"/>
  <c r="L223" i="1" s="1"/>
  <c r="J223" i="1" s="1"/>
  <c r="I223" i="1" s="1"/>
  <c r="AX223" i="1"/>
  <c r="AY223" i="1" s="1"/>
  <c r="BK224" i="1" l="1"/>
  <c r="Z224" i="1"/>
  <c r="BH224" i="1"/>
  <c r="AD224" i="1"/>
  <c r="BJ224" i="1"/>
  <c r="BG224" i="1"/>
  <c r="AA224" i="1"/>
  <c r="K224" i="1"/>
  <c r="AC224" i="1"/>
  <c r="BF224" i="1"/>
  <c r="AB224" i="1"/>
  <c r="BI224" i="1"/>
  <c r="H222" i="1"/>
  <c r="Y224" i="1"/>
  <c r="BN224" i="1" l="1"/>
  <c r="BS224" i="1" s="1"/>
  <c r="BV224" i="1" s="1"/>
  <c r="BL224" i="1"/>
  <c r="BQ224" i="1" s="1"/>
  <c r="BT224" i="1" s="1"/>
  <c r="BM224" i="1"/>
  <c r="BR224" i="1" s="1"/>
  <c r="BU224" i="1" s="1"/>
  <c r="AE224" i="1"/>
  <c r="AF224" i="1"/>
  <c r="AK224" i="1" s="1"/>
  <c r="AN224" i="1" s="1"/>
  <c r="AG224" i="1"/>
  <c r="AL224" i="1" s="1"/>
  <c r="AO224" i="1" s="1"/>
  <c r="BO224" i="1" l="1"/>
  <c r="BP224" i="1" s="1"/>
  <c r="BW224" i="1"/>
  <c r="BX224" i="1" s="1"/>
  <c r="CA224" i="1" s="1"/>
  <c r="AJ224" i="1"/>
  <c r="AM224" i="1" s="1"/>
  <c r="AP224" i="1" s="1"/>
  <c r="AQ224" i="1" s="1"/>
  <c r="AH224" i="1"/>
  <c r="BZ224" i="1" l="1"/>
  <c r="CB224" i="1"/>
  <c r="BY224" i="1"/>
  <c r="CC224" i="1" s="1"/>
  <c r="AI224" i="1"/>
  <c r="AS224" i="1"/>
  <c r="AR224" i="1"/>
  <c r="AU224" i="1"/>
  <c r="AT224" i="1"/>
  <c r="CD224" i="1" l="1"/>
  <c r="CH224" i="1" s="1"/>
  <c r="CJ224" i="1" s="1"/>
  <c r="CG224" i="1"/>
  <c r="CI224" i="1" s="1"/>
  <c r="AW224" i="1"/>
  <c r="BA224" i="1" s="1"/>
  <c r="BC224" i="1" s="1"/>
  <c r="AV224" i="1"/>
  <c r="CE224" i="1" l="1"/>
  <c r="CF224" i="1" s="1"/>
  <c r="CK224" i="1"/>
  <c r="CL224" i="1" s="1"/>
  <c r="M224" i="1" s="1"/>
  <c r="AX224" i="1"/>
  <c r="AY224" i="1" s="1"/>
  <c r="AZ224" i="1"/>
  <c r="BB224" i="1" s="1"/>
  <c r="BD224" i="1" s="1"/>
  <c r="BE224" i="1" s="1"/>
  <c r="L224" i="1" s="1"/>
  <c r="J224" i="1" l="1"/>
  <c r="I224" i="1" s="1"/>
  <c r="AB225" i="1" s="1"/>
  <c r="H223" i="1" l="1"/>
  <c r="AD225" i="1"/>
  <c r="BF225" i="1"/>
  <c r="BH225" i="1"/>
  <c r="AC225" i="1"/>
  <c r="Y225" i="1"/>
  <c r="AE225" i="1" s="1"/>
  <c r="AJ225" i="1" s="1"/>
  <c r="AM225" i="1" s="1"/>
  <c r="BJ225" i="1"/>
  <c r="BG225" i="1"/>
  <c r="Z225" i="1"/>
  <c r="BI225" i="1"/>
  <c r="K225" i="1"/>
  <c r="AA225" i="1"/>
  <c r="BK225" i="1"/>
  <c r="BL225" i="1" l="1"/>
  <c r="BQ225" i="1" s="1"/>
  <c r="BT225" i="1" s="1"/>
  <c r="BM225" i="1"/>
  <c r="BR225" i="1" s="1"/>
  <c r="BU225" i="1" s="1"/>
  <c r="AG225" i="1"/>
  <c r="AL225" i="1" s="1"/>
  <c r="AO225" i="1" s="1"/>
  <c r="BN225" i="1"/>
  <c r="BS225" i="1" s="1"/>
  <c r="BV225" i="1" s="1"/>
  <c r="AF225" i="1"/>
  <c r="AK225" i="1" s="1"/>
  <c r="AN225" i="1" s="1"/>
  <c r="AP225" i="1" l="1"/>
  <c r="AQ225" i="1" s="1"/>
  <c r="AS225" i="1" s="1"/>
  <c r="BW225" i="1"/>
  <c r="BX225" i="1" s="1"/>
  <c r="BZ225" i="1" s="1"/>
  <c r="AH225" i="1"/>
  <c r="AI225" i="1" s="1"/>
  <c r="BO225" i="1"/>
  <c r="BP225" i="1" s="1"/>
  <c r="AR225" i="1"/>
  <c r="AT225" i="1"/>
  <c r="AU225" i="1"/>
  <c r="AW225" i="1" s="1"/>
  <c r="BY225" i="1" l="1"/>
  <c r="CA225" i="1"/>
  <c r="BA225" i="1"/>
  <c r="BC225" i="1" s="1"/>
  <c r="CB225" i="1"/>
  <c r="CD225" i="1" s="1"/>
  <c r="CH225" i="1" s="1"/>
  <c r="CJ225" i="1" s="1"/>
  <c r="AV225" i="1"/>
  <c r="AZ225" i="1" s="1"/>
  <c r="BB225" i="1" s="1"/>
  <c r="CC225" i="1" l="1"/>
  <c r="CG225" i="1"/>
  <c r="CI225" i="1" s="1"/>
  <c r="CK225" i="1" s="1"/>
  <c r="CL225" i="1" s="1"/>
  <c r="M225" i="1" s="1"/>
  <c r="CE225" i="1"/>
  <c r="CF225" i="1" s="1"/>
  <c r="BD225" i="1"/>
  <c r="BE225" i="1" s="1"/>
  <c r="L225" i="1" s="1"/>
  <c r="AX225" i="1"/>
  <c r="AY225" i="1" s="1"/>
  <c r="J225" i="1" l="1"/>
  <c r="I225" i="1" s="1"/>
  <c r="BJ226" i="1" s="1"/>
  <c r="H224" i="1"/>
  <c r="BF226" i="1"/>
  <c r="Z226" i="1" l="1"/>
  <c r="AA226" i="1"/>
  <c r="AB226" i="1"/>
  <c r="AE226" i="1" s="1"/>
  <c r="AJ226" i="1" s="1"/>
  <c r="AM226" i="1" s="1"/>
  <c r="AD226" i="1"/>
  <c r="BG226" i="1"/>
  <c r="BM226" i="1" s="1"/>
  <c r="BR226" i="1" s="1"/>
  <c r="BU226" i="1" s="1"/>
  <c r="Y226" i="1"/>
  <c r="BI226" i="1"/>
  <c r="BL226" i="1" s="1"/>
  <c r="BQ226" i="1" s="1"/>
  <c r="BT226" i="1" s="1"/>
  <c r="K226" i="1"/>
  <c r="BK226" i="1"/>
  <c r="AC226" i="1"/>
  <c r="AF226" i="1" s="1"/>
  <c r="AK226" i="1" s="1"/>
  <c r="AN226" i="1" s="1"/>
  <c r="BH226" i="1"/>
  <c r="AG226" i="1" l="1"/>
  <c r="AL226" i="1" s="1"/>
  <c r="AO226" i="1" s="1"/>
  <c r="BN226" i="1"/>
  <c r="BS226" i="1" s="1"/>
  <c r="BV226" i="1" s="1"/>
  <c r="BW226" i="1" s="1"/>
  <c r="BX226" i="1" s="1"/>
  <c r="CA226" i="1" s="1"/>
  <c r="AH226" i="1"/>
  <c r="AI226" i="1" s="1"/>
  <c r="AP226" i="1"/>
  <c r="AQ226" i="1" s="1"/>
  <c r="AR226" i="1" s="1"/>
  <c r="CB226" i="1" l="1"/>
  <c r="BZ226" i="1"/>
  <c r="CD226" i="1" s="1"/>
  <c r="CH226" i="1" s="1"/>
  <c r="CJ226" i="1" s="1"/>
  <c r="BY226" i="1"/>
  <c r="BO226" i="1"/>
  <c r="BP226" i="1" s="1"/>
  <c r="AS226" i="1"/>
  <c r="AU226" i="1"/>
  <c r="AT226" i="1"/>
  <c r="AV226" i="1" s="1"/>
  <c r="AZ226" i="1" s="1"/>
  <c r="BB226" i="1" s="1"/>
  <c r="CC226" i="1"/>
  <c r="CG226" i="1" s="1"/>
  <c r="CI226" i="1" s="1"/>
  <c r="AW226" i="1"/>
  <c r="BA226" i="1" s="1"/>
  <c r="BC226" i="1" s="1"/>
  <c r="CK226" i="1" l="1"/>
  <c r="CL226" i="1" s="1"/>
  <c r="M226" i="1" s="1"/>
  <c r="CE226" i="1"/>
  <c r="CF226" i="1" s="1"/>
  <c r="BD226" i="1"/>
  <c r="BE226" i="1" s="1"/>
  <c r="L226" i="1" s="1"/>
  <c r="AX226" i="1"/>
  <c r="AY226" i="1" s="1"/>
  <c r="J226" i="1" l="1"/>
  <c r="I226" i="1" s="1"/>
  <c r="BK227" i="1" s="1"/>
  <c r="H225" i="1" l="1"/>
  <c r="Y227" i="1"/>
  <c r="BH227" i="1"/>
  <c r="BN227" i="1" s="1"/>
  <c r="BS227" i="1" s="1"/>
  <c r="BV227" i="1" s="1"/>
  <c r="AA227" i="1"/>
  <c r="AC227" i="1"/>
  <c r="Z227" i="1"/>
  <c r="BG227" i="1"/>
  <c r="BI227" i="1"/>
  <c r="BJ227" i="1"/>
  <c r="K227" i="1"/>
  <c r="AD227" i="1"/>
  <c r="AB227" i="1"/>
  <c r="BF227" i="1"/>
  <c r="AG227" i="1" l="1"/>
  <c r="AL227" i="1" s="1"/>
  <c r="AO227" i="1" s="1"/>
  <c r="BL227" i="1"/>
  <c r="BQ227" i="1" s="1"/>
  <c r="BT227" i="1" s="1"/>
  <c r="BM227" i="1"/>
  <c r="BR227" i="1" s="1"/>
  <c r="BU227" i="1" s="1"/>
  <c r="AE227" i="1"/>
  <c r="AJ227" i="1" s="1"/>
  <c r="AM227" i="1" s="1"/>
  <c r="AF227" i="1"/>
  <c r="AK227" i="1" s="1"/>
  <c r="AN227" i="1" s="1"/>
  <c r="BO227" i="1" l="1"/>
  <c r="AP227" i="1"/>
  <c r="AQ227" i="1" s="1"/>
  <c r="AS227" i="1" s="1"/>
  <c r="BW227" i="1"/>
  <c r="BX227" i="1" s="1"/>
  <c r="BZ227" i="1" s="1"/>
  <c r="AH227" i="1"/>
  <c r="AI227" i="1" s="1"/>
  <c r="BP227" i="1"/>
  <c r="AU227" i="1" l="1"/>
  <c r="AT227" i="1"/>
  <c r="AR227" i="1"/>
  <c r="BY227" i="1"/>
  <c r="CB227" i="1"/>
  <c r="CD227" i="1" s="1"/>
  <c r="CH227" i="1" s="1"/>
  <c r="CJ227" i="1" s="1"/>
  <c r="CA227" i="1"/>
  <c r="AW227" i="1"/>
  <c r="BA227" i="1" s="1"/>
  <c r="BC227" i="1" s="1"/>
  <c r="AV227" i="1" l="1"/>
  <c r="AZ227" i="1" s="1"/>
  <c r="BB227" i="1" s="1"/>
  <c r="BD227" i="1" s="1"/>
  <c r="BE227" i="1" s="1"/>
  <c r="L227" i="1" s="1"/>
  <c r="CC227" i="1"/>
  <c r="CE227" i="1" s="1"/>
  <c r="CF227" i="1" s="1"/>
  <c r="AX227" i="1"/>
  <c r="AY227" i="1" s="1"/>
  <c r="CG227" i="1"/>
  <c r="CI227" i="1" s="1"/>
  <c r="CK227" i="1" s="1"/>
  <c r="CL227" i="1" s="1"/>
  <c r="M227" i="1" s="1"/>
  <c r="J227" i="1" l="1"/>
  <c r="I227" i="1" s="1"/>
  <c r="BI228" i="1" s="1"/>
  <c r="BF228" i="1"/>
  <c r="AD228" i="1"/>
  <c r="H226" i="1"/>
  <c r="AA228" i="1" l="1"/>
  <c r="BH228" i="1"/>
  <c r="AC228" i="1"/>
  <c r="AB228" i="1"/>
  <c r="Z228" i="1"/>
  <c r="Y228" i="1"/>
  <c r="BJ228" i="1"/>
  <c r="BK228" i="1"/>
  <c r="BN228" i="1" s="1"/>
  <c r="BS228" i="1" s="1"/>
  <c r="BV228" i="1" s="1"/>
  <c r="K228" i="1"/>
  <c r="BG228" i="1"/>
  <c r="AG228" i="1"/>
  <c r="AL228" i="1" s="1"/>
  <c r="AO228" i="1" s="1"/>
  <c r="BL228" i="1"/>
  <c r="BQ228" i="1" s="1"/>
  <c r="BT228" i="1" s="1"/>
  <c r="AE228" i="1" l="1"/>
  <c r="AF228" i="1"/>
  <c r="AK228" i="1" s="1"/>
  <c r="AN228" i="1" s="1"/>
  <c r="BM228" i="1"/>
  <c r="BR228" i="1" s="1"/>
  <c r="BU228" i="1" s="1"/>
  <c r="BW228" i="1" s="1"/>
  <c r="BX228" i="1" s="1"/>
  <c r="BZ228" i="1" s="1"/>
  <c r="AJ228" i="1"/>
  <c r="AM228" i="1" s="1"/>
  <c r="BO228" i="1"/>
  <c r="BP228" i="1" s="1"/>
  <c r="AH228" i="1" l="1"/>
  <c r="AI228" i="1" s="1"/>
  <c r="AP228" i="1"/>
  <c r="AQ228" i="1" s="1"/>
  <c r="AR228" i="1" s="1"/>
  <c r="CA228" i="1"/>
  <c r="BY228" i="1"/>
  <c r="CB228" i="1"/>
  <c r="CD228" i="1" s="1"/>
  <c r="CH228" i="1" s="1"/>
  <c r="CJ228" i="1" s="1"/>
  <c r="AS228" i="1"/>
  <c r="AT228" i="1" l="1"/>
  <c r="AU228" i="1"/>
  <c r="AW228" i="1" s="1"/>
  <c r="BA228" i="1" s="1"/>
  <c r="BC228" i="1" s="1"/>
  <c r="CC228" i="1"/>
  <c r="CG228" i="1" s="1"/>
  <c r="CI228" i="1" s="1"/>
  <c r="CK228" i="1" s="1"/>
  <c r="CL228" i="1" s="1"/>
  <c r="M228" i="1" s="1"/>
  <c r="AV228" i="1"/>
  <c r="AZ228" i="1" s="1"/>
  <c r="BB228" i="1" s="1"/>
  <c r="CE228" i="1" l="1"/>
  <c r="CF228" i="1" s="1"/>
  <c r="AX228" i="1"/>
  <c r="AY228" i="1" s="1"/>
  <c r="BD228" i="1"/>
  <c r="BE228" i="1" s="1"/>
  <c r="L228" i="1" s="1"/>
  <c r="J228" i="1" s="1"/>
  <c r="I228" i="1" s="1"/>
  <c r="BH229" i="1" l="1"/>
  <c r="AB229" i="1"/>
  <c r="AD229" i="1"/>
  <c r="BI229" i="1"/>
  <c r="BK229" i="1"/>
  <c r="Y229" i="1"/>
  <c r="BG229" i="1"/>
  <c r="AA229" i="1"/>
  <c r="BJ229" i="1"/>
  <c r="Z229" i="1"/>
  <c r="BF229" i="1"/>
  <c r="AC229" i="1"/>
  <c r="H227" i="1"/>
  <c r="K229" i="1"/>
  <c r="BN229" i="1" l="1"/>
  <c r="BS229" i="1" s="1"/>
  <c r="BV229" i="1" s="1"/>
  <c r="BL229" i="1"/>
  <c r="BQ229" i="1" s="1"/>
  <c r="BT229" i="1" s="1"/>
  <c r="BM229" i="1"/>
  <c r="BR229" i="1" s="1"/>
  <c r="BU229" i="1" s="1"/>
  <c r="AG229" i="1"/>
  <c r="AL229" i="1" s="1"/>
  <c r="AO229" i="1" s="1"/>
  <c r="AE229" i="1"/>
  <c r="AF229" i="1"/>
  <c r="AK229" i="1" s="1"/>
  <c r="AN229" i="1" s="1"/>
  <c r="BW229" i="1" l="1"/>
  <c r="BX229" i="1" s="1"/>
  <c r="BZ229" i="1" s="1"/>
  <c r="BO229" i="1"/>
  <c r="BP229" i="1" s="1"/>
  <c r="AJ229" i="1"/>
  <c r="AM229" i="1" s="1"/>
  <c r="AP229" i="1" s="1"/>
  <c r="AQ229" i="1" s="1"/>
  <c r="AH229" i="1"/>
  <c r="AI229" i="1" s="1"/>
  <c r="CB229" i="1" l="1"/>
  <c r="CD229" i="1" s="1"/>
  <c r="CH229" i="1" s="1"/>
  <c r="CJ229" i="1" s="1"/>
  <c r="CA229" i="1"/>
  <c r="BY229" i="1"/>
  <c r="AR229" i="1"/>
  <c r="AU229" i="1"/>
  <c r="AT229" i="1"/>
  <c r="AS229" i="1"/>
  <c r="CC229" i="1" l="1"/>
  <c r="CG229" i="1" s="1"/>
  <c r="CI229" i="1" s="1"/>
  <c r="CK229" i="1" s="1"/>
  <c r="CL229" i="1" s="1"/>
  <c r="M229" i="1" s="1"/>
  <c r="AV229" i="1"/>
  <c r="AW229" i="1"/>
  <c r="BA229" i="1" s="1"/>
  <c r="BC229" i="1" s="1"/>
  <c r="CE229" i="1" l="1"/>
  <c r="CF229" i="1" s="1"/>
  <c r="AZ229" i="1"/>
  <c r="BB229" i="1" s="1"/>
  <c r="BD229" i="1" s="1"/>
  <c r="BE229" i="1" s="1"/>
  <c r="L229" i="1" s="1"/>
  <c r="J229" i="1" s="1"/>
  <c r="I229" i="1" s="1"/>
  <c r="AX229" i="1"/>
  <c r="AY229" i="1" s="1"/>
  <c r="AA230" i="1" l="1"/>
  <c r="Y230" i="1"/>
  <c r="BF230" i="1"/>
  <c r="Z230" i="1"/>
  <c r="AB230" i="1"/>
  <c r="BJ230" i="1"/>
  <c r="BH230" i="1"/>
  <c r="AC230" i="1"/>
  <c r="K230" i="1"/>
  <c r="BK230" i="1"/>
  <c r="AD230" i="1"/>
  <c r="BI230" i="1"/>
  <c r="BG230" i="1"/>
  <c r="H228" i="1"/>
  <c r="AF230" i="1" l="1"/>
  <c r="AK230" i="1" s="1"/>
  <c r="AN230" i="1" s="1"/>
  <c r="BM230" i="1"/>
  <c r="BR230" i="1" s="1"/>
  <c r="BU230" i="1" s="1"/>
  <c r="BN230" i="1"/>
  <c r="BS230" i="1" s="1"/>
  <c r="BV230" i="1" s="1"/>
  <c r="BL230" i="1"/>
  <c r="BQ230" i="1" s="1"/>
  <c r="BT230" i="1" s="1"/>
  <c r="AG230" i="1"/>
  <c r="AL230" i="1" s="1"/>
  <c r="AO230" i="1" s="1"/>
  <c r="AE230" i="1"/>
  <c r="BW230" i="1" l="1"/>
  <c r="BX230" i="1" s="1"/>
  <c r="CA230" i="1" s="1"/>
  <c r="BO230" i="1"/>
  <c r="BP230" i="1" s="1"/>
  <c r="AH230" i="1"/>
  <c r="AI230" i="1" s="1"/>
  <c r="AJ230" i="1"/>
  <c r="AM230" i="1" s="1"/>
  <c r="AP230" i="1" s="1"/>
  <c r="AQ230" i="1" s="1"/>
  <c r="BZ230" i="1" l="1"/>
  <c r="BY230" i="1"/>
  <c r="CC230" i="1" s="1"/>
  <c r="CG230" i="1" s="1"/>
  <c r="CI230" i="1" s="1"/>
  <c r="CB230" i="1"/>
  <c r="AT230" i="1"/>
  <c r="AU230" i="1"/>
  <c r="AR230" i="1"/>
  <c r="AS230" i="1"/>
  <c r="CD230" i="1" l="1"/>
  <c r="CH230" i="1" s="1"/>
  <c r="CJ230" i="1" s="1"/>
  <c r="CK230" i="1" s="1"/>
  <c r="CL230" i="1" s="1"/>
  <c r="M230" i="1" s="1"/>
  <c r="AV230" i="1"/>
  <c r="AW230" i="1"/>
  <c r="BA230" i="1" s="1"/>
  <c r="BC230" i="1" s="1"/>
  <c r="CE230" i="1" l="1"/>
  <c r="CF230" i="1" s="1"/>
  <c r="AX230" i="1"/>
  <c r="AY230" i="1" s="1"/>
  <c r="AZ230" i="1"/>
  <c r="BB230" i="1" s="1"/>
  <c r="BD230" i="1" s="1"/>
  <c r="BE230" i="1" s="1"/>
  <c r="L230" i="1" s="1"/>
  <c r="J230" i="1" s="1"/>
  <c r="I230" i="1" s="1"/>
  <c r="AD231" i="1" l="1"/>
  <c r="BI231" i="1"/>
  <c r="BF231" i="1"/>
  <c r="Z231" i="1"/>
  <c r="AC231" i="1"/>
  <c r="BH231" i="1"/>
  <c r="Y231" i="1"/>
  <c r="AA231" i="1"/>
  <c r="H229" i="1"/>
  <c r="BJ231" i="1"/>
  <c r="BK231" i="1"/>
  <c r="K231" i="1"/>
  <c r="AB231" i="1"/>
  <c r="BG231" i="1"/>
  <c r="BL231" i="1" l="1"/>
  <c r="BQ231" i="1" s="1"/>
  <c r="BT231" i="1" s="1"/>
  <c r="AG231" i="1"/>
  <c r="AL231" i="1" s="1"/>
  <c r="AO231" i="1" s="1"/>
  <c r="AF231" i="1"/>
  <c r="AK231" i="1" s="1"/>
  <c r="AN231" i="1" s="1"/>
  <c r="BM231" i="1"/>
  <c r="BR231" i="1" s="1"/>
  <c r="BU231" i="1" s="1"/>
  <c r="AE231" i="1"/>
  <c r="AJ231" i="1" s="1"/>
  <c r="AM231" i="1" s="1"/>
  <c r="BN231" i="1"/>
  <c r="BS231" i="1" s="1"/>
  <c r="BV231" i="1" s="1"/>
  <c r="BW231" i="1" l="1"/>
  <c r="BX231" i="1" s="1"/>
  <c r="CB231" i="1" s="1"/>
  <c r="AP231" i="1"/>
  <c r="AQ231" i="1" s="1"/>
  <c r="AT231" i="1" s="1"/>
  <c r="AH231" i="1"/>
  <c r="AI231" i="1" s="1"/>
  <c r="BO231" i="1"/>
  <c r="BP231" i="1" s="1"/>
  <c r="BZ231" i="1" l="1"/>
  <c r="CD231" i="1" s="1"/>
  <c r="CH231" i="1" s="1"/>
  <c r="CJ231" i="1" s="1"/>
  <c r="CA231" i="1"/>
  <c r="BY231" i="1"/>
  <c r="AR231" i="1"/>
  <c r="AV231" i="1" s="1"/>
  <c r="AZ231" i="1" s="1"/>
  <c r="BB231" i="1" s="1"/>
  <c r="AU231" i="1"/>
  <c r="AS231" i="1"/>
  <c r="CC231" i="1" l="1"/>
  <c r="CE231" i="1" s="1"/>
  <c r="CF231" i="1" s="1"/>
  <c r="AW231" i="1"/>
  <c r="BA231" i="1" s="1"/>
  <c r="BC231" i="1" s="1"/>
  <c r="BD231" i="1" s="1"/>
  <c r="BE231" i="1" s="1"/>
  <c r="L231" i="1" s="1"/>
  <c r="CG231" i="1" l="1"/>
  <c r="CI231" i="1" s="1"/>
  <c r="CK231" i="1" s="1"/>
  <c r="CL231" i="1" s="1"/>
  <c r="M231" i="1" s="1"/>
  <c r="J231" i="1" s="1"/>
  <c r="I231" i="1" s="1"/>
  <c r="BI232" i="1" s="1"/>
  <c r="AX231" i="1"/>
  <c r="AY231" i="1" s="1"/>
  <c r="BH232" i="1" l="1"/>
  <c r="BG232" i="1"/>
  <c r="AA232" i="1"/>
  <c r="AB232" i="1"/>
  <c r="BJ232" i="1"/>
  <c r="Y232" i="1"/>
  <c r="BF232" i="1"/>
  <c r="BL232" i="1" s="1"/>
  <c r="BQ232" i="1" s="1"/>
  <c r="BT232" i="1" s="1"/>
  <c r="AC232" i="1"/>
  <c r="K232" i="1"/>
  <c r="H230" i="1"/>
  <c r="BK232" i="1"/>
  <c r="AD232" i="1"/>
  <c r="AG232" i="1" s="1"/>
  <c r="AL232" i="1" s="1"/>
  <c r="AO232" i="1" s="1"/>
  <c r="Z232" i="1"/>
  <c r="BM232" i="1" l="1"/>
  <c r="BR232" i="1" s="1"/>
  <c r="BU232" i="1" s="1"/>
  <c r="BN232" i="1"/>
  <c r="BS232" i="1" s="1"/>
  <c r="BV232" i="1" s="1"/>
  <c r="BW232" i="1" s="1"/>
  <c r="BX232" i="1" s="1"/>
  <c r="BY232" i="1" s="1"/>
  <c r="AF232" i="1"/>
  <c r="AK232" i="1" s="1"/>
  <c r="AN232" i="1" s="1"/>
  <c r="AE232" i="1"/>
  <c r="AJ232" i="1" s="1"/>
  <c r="AM232" i="1" s="1"/>
  <c r="BO232" i="1" l="1"/>
  <c r="BP232" i="1" s="1"/>
  <c r="AP232" i="1"/>
  <c r="AQ232" i="1" s="1"/>
  <c r="AR232" i="1" s="1"/>
  <c r="AS232" i="1"/>
  <c r="AH232" i="1"/>
  <c r="AI232" i="1" s="1"/>
  <c r="BZ232" i="1"/>
  <c r="CA232" i="1"/>
  <c r="CC232" i="1" s="1"/>
  <c r="CG232" i="1" s="1"/>
  <c r="CI232" i="1" s="1"/>
  <c r="CB232" i="1"/>
  <c r="AU232" i="1" l="1"/>
  <c r="AW232" i="1" s="1"/>
  <c r="BA232" i="1" s="1"/>
  <c r="BC232" i="1" s="1"/>
  <c r="AT232" i="1"/>
  <c r="AV232" i="1" s="1"/>
  <c r="AZ232" i="1" s="1"/>
  <c r="BB232" i="1" s="1"/>
  <c r="CD232" i="1"/>
  <c r="CH232" i="1" s="1"/>
  <c r="CJ232" i="1" s="1"/>
  <c r="CK232" i="1" s="1"/>
  <c r="CL232" i="1" s="1"/>
  <c r="M232" i="1" s="1"/>
  <c r="AX232" i="1" l="1"/>
  <c r="AY232" i="1" s="1"/>
  <c r="BD232" i="1"/>
  <c r="BE232" i="1" s="1"/>
  <c r="L232" i="1" s="1"/>
  <c r="J232" i="1" s="1"/>
  <c r="I232" i="1" s="1"/>
  <c r="Z233" i="1" s="1"/>
  <c r="CE232" i="1"/>
  <c r="CF232" i="1" s="1"/>
  <c r="AB233" i="1" l="1"/>
  <c r="BG233" i="1"/>
  <c r="AA233" i="1"/>
  <c r="AC233" i="1"/>
  <c r="AF233" i="1" s="1"/>
  <c r="AK233" i="1" s="1"/>
  <c r="AN233" i="1" s="1"/>
  <c r="AD233" i="1"/>
  <c r="BI233" i="1"/>
  <c r="K233" i="1"/>
  <c r="BK233" i="1"/>
  <c r="BF233" i="1"/>
  <c r="Y233" i="1"/>
  <c r="BH233" i="1"/>
  <c r="BJ233" i="1"/>
  <c r="H231" i="1"/>
  <c r="BN233" i="1" l="1"/>
  <c r="BS233" i="1" s="1"/>
  <c r="BV233" i="1" s="1"/>
  <c r="BM233" i="1"/>
  <c r="BR233" i="1" s="1"/>
  <c r="BU233" i="1" s="1"/>
  <c r="BL233" i="1"/>
  <c r="BQ233" i="1" s="1"/>
  <c r="BT233" i="1" s="1"/>
  <c r="AG233" i="1"/>
  <c r="AL233" i="1" s="1"/>
  <c r="AO233" i="1" s="1"/>
  <c r="AE233" i="1"/>
  <c r="BW233" i="1" l="1"/>
  <c r="BX233" i="1" s="1"/>
  <c r="BZ233" i="1" s="1"/>
  <c r="BO233" i="1"/>
  <c r="BP233" i="1" s="1"/>
  <c r="AJ233" i="1"/>
  <c r="AM233" i="1" s="1"/>
  <c r="AP233" i="1" s="1"/>
  <c r="AQ233" i="1" s="1"/>
  <c r="AH233" i="1"/>
  <c r="AI233" i="1" s="1"/>
  <c r="CB233" i="1"/>
  <c r="BY233" i="1" l="1"/>
  <c r="CA233" i="1"/>
  <c r="CD233" i="1"/>
  <c r="CH233" i="1" s="1"/>
  <c r="CJ233" i="1" s="1"/>
  <c r="AT233" i="1"/>
  <c r="AS233" i="1"/>
  <c r="AU233" i="1"/>
  <c r="AR233" i="1"/>
  <c r="CC233" i="1" l="1"/>
  <c r="CG233" i="1" s="1"/>
  <c r="CI233" i="1" s="1"/>
  <c r="CK233" i="1" s="1"/>
  <c r="CL233" i="1" s="1"/>
  <c r="M233" i="1" s="1"/>
  <c r="AW233" i="1"/>
  <c r="BA233" i="1" s="1"/>
  <c r="BC233" i="1" s="1"/>
  <c r="AV233" i="1"/>
  <c r="CE233" i="1" l="1"/>
  <c r="CF233" i="1" s="1"/>
  <c r="AZ233" i="1"/>
  <c r="BB233" i="1" s="1"/>
  <c r="BD233" i="1" s="1"/>
  <c r="BE233" i="1" s="1"/>
  <c r="L233" i="1" s="1"/>
  <c r="J233" i="1" s="1"/>
  <c r="I233" i="1" s="1"/>
  <c r="AX233" i="1"/>
  <c r="AY233" i="1" s="1"/>
  <c r="Y234" i="1" l="1"/>
  <c r="BI234" i="1"/>
  <c r="AD234" i="1"/>
  <c r="BK234" i="1"/>
  <c r="BF234" i="1"/>
  <c r="BG234" i="1"/>
  <c r="K234" i="1"/>
  <c r="BJ234" i="1"/>
  <c r="AA234" i="1"/>
  <c r="BH234" i="1"/>
  <c r="Z234" i="1"/>
  <c r="AB234" i="1"/>
  <c r="H232" i="1"/>
  <c r="AC234" i="1"/>
  <c r="AF234" i="1" l="1"/>
  <c r="AK234" i="1" s="1"/>
  <c r="AN234" i="1" s="1"/>
  <c r="AG234" i="1"/>
  <c r="AL234" i="1" s="1"/>
  <c r="AO234" i="1" s="1"/>
  <c r="BN234" i="1"/>
  <c r="BS234" i="1" s="1"/>
  <c r="BV234" i="1" s="1"/>
  <c r="BL234" i="1"/>
  <c r="BQ234" i="1" s="1"/>
  <c r="BT234" i="1" s="1"/>
  <c r="AE234" i="1"/>
  <c r="AJ234" i="1" s="1"/>
  <c r="AM234" i="1" s="1"/>
  <c r="BM234" i="1"/>
  <c r="BR234" i="1" s="1"/>
  <c r="BU234" i="1" s="1"/>
  <c r="AP234" i="1" l="1"/>
  <c r="AQ234" i="1" s="1"/>
  <c r="AT234" i="1" s="1"/>
  <c r="BW234" i="1"/>
  <c r="BX234" i="1" s="1"/>
  <c r="CA234" i="1" s="1"/>
  <c r="AH234" i="1"/>
  <c r="AI234" i="1" s="1"/>
  <c r="BO234" i="1"/>
  <c r="BP234" i="1" s="1"/>
  <c r="AU234" i="1"/>
  <c r="AR234" i="1" l="1"/>
  <c r="AV234" i="1" s="1"/>
  <c r="BY234" i="1"/>
  <c r="CC234" i="1" s="1"/>
  <c r="CG234" i="1" s="1"/>
  <c r="CI234" i="1" s="1"/>
  <c r="AS234" i="1"/>
  <c r="AW234" i="1" s="1"/>
  <c r="BA234" i="1" s="1"/>
  <c r="BC234" i="1" s="1"/>
  <c r="CB234" i="1"/>
  <c r="BZ234" i="1"/>
  <c r="CD234" i="1" l="1"/>
  <c r="CH234" i="1" s="1"/>
  <c r="CJ234" i="1" s="1"/>
  <c r="CK234" i="1" s="1"/>
  <c r="CL234" i="1" s="1"/>
  <c r="M234" i="1" s="1"/>
  <c r="AX234" i="1"/>
  <c r="AY234" i="1" s="1"/>
  <c r="AZ234" i="1"/>
  <c r="BB234" i="1" s="1"/>
  <c r="BD234" i="1" s="1"/>
  <c r="BE234" i="1" s="1"/>
  <c r="L234" i="1" s="1"/>
  <c r="CE234" i="1" l="1"/>
  <c r="CF234" i="1" s="1"/>
  <c r="J234" i="1"/>
  <c r="I234" i="1" s="1"/>
  <c r="AA235" i="1" s="1"/>
  <c r="BI235" i="1" l="1"/>
  <c r="BJ235" i="1"/>
  <c r="Z235" i="1"/>
  <c r="AB235" i="1"/>
  <c r="BK235" i="1"/>
  <c r="AC235" i="1"/>
  <c r="BG235" i="1"/>
  <c r="H233" i="1"/>
  <c r="K235" i="1"/>
  <c r="BH235" i="1"/>
  <c r="BF235" i="1"/>
  <c r="AD235" i="1"/>
  <c r="AG235" i="1" s="1"/>
  <c r="AL235" i="1" s="1"/>
  <c r="AO235" i="1" s="1"/>
  <c r="Y235" i="1"/>
  <c r="BL235" i="1" l="1"/>
  <c r="BQ235" i="1" s="1"/>
  <c r="BT235" i="1" s="1"/>
  <c r="BM235" i="1"/>
  <c r="BR235" i="1" s="1"/>
  <c r="BU235" i="1" s="1"/>
  <c r="AF235" i="1"/>
  <c r="AK235" i="1" s="1"/>
  <c r="AN235" i="1" s="1"/>
  <c r="AE235" i="1"/>
  <c r="AJ235" i="1" s="1"/>
  <c r="AM235" i="1" s="1"/>
  <c r="BN235" i="1"/>
  <c r="BS235" i="1" s="1"/>
  <c r="BV235" i="1" s="1"/>
  <c r="AP235" i="1" l="1"/>
  <c r="AQ235" i="1" s="1"/>
  <c r="AU235" i="1" s="1"/>
  <c r="AH235" i="1"/>
  <c r="AI235" i="1" s="1"/>
  <c r="BW235" i="1"/>
  <c r="BX235" i="1" s="1"/>
  <c r="BY235" i="1" s="1"/>
  <c r="BO235" i="1"/>
  <c r="BP235" i="1" s="1"/>
  <c r="BZ235" i="1" l="1"/>
  <c r="AR235" i="1"/>
  <c r="AT235" i="1"/>
  <c r="AV235" i="1" s="1"/>
  <c r="AS235" i="1"/>
  <c r="AW235" i="1" s="1"/>
  <c r="BA235" i="1" s="1"/>
  <c r="BC235" i="1" s="1"/>
  <c r="CB235" i="1"/>
  <c r="CA235" i="1"/>
  <c r="CC235" i="1" s="1"/>
  <c r="CD235" i="1" l="1"/>
  <c r="CH235" i="1" s="1"/>
  <c r="CJ235" i="1" s="1"/>
  <c r="AX235" i="1"/>
  <c r="AY235" i="1" s="1"/>
  <c r="AZ235" i="1"/>
  <c r="BB235" i="1" s="1"/>
  <c r="BD235" i="1" s="1"/>
  <c r="BE235" i="1" s="1"/>
  <c r="L235" i="1" s="1"/>
  <c r="CG235" i="1"/>
  <c r="CI235" i="1" s="1"/>
  <c r="CK235" i="1" s="1"/>
  <c r="CL235" i="1" s="1"/>
  <c r="M235" i="1" s="1"/>
  <c r="CE235" i="1" l="1"/>
  <c r="CF235" i="1" s="1"/>
  <c r="J235" i="1"/>
  <c r="I235" i="1" s="1"/>
  <c r="BK236" i="1" s="1"/>
  <c r="BG236" i="1" l="1"/>
  <c r="AA236" i="1"/>
  <c r="BI236" i="1"/>
  <c r="AD236" i="1"/>
  <c r="Y236" i="1"/>
  <c r="H234" i="1"/>
  <c r="Z236" i="1"/>
  <c r="BJ236" i="1"/>
  <c r="K236" i="1"/>
  <c r="BF236" i="1"/>
  <c r="AC236" i="1"/>
  <c r="AF236" i="1" s="1"/>
  <c r="AK236" i="1" s="1"/>
  <c r="AN236" i="1" s="1"/>
  <c r="BH236" i="1"/>
  <c r="BN236" i="1" s="1"/>
  <c r="BS236" i="1" s="1"/>
  <c r="BV236" i="1" s="1"/>
  <c r="AB236" i="1"/>
  <c r="AE236" i="1" s="1"/>
  <c r="AJ236" i="1" s="1"/>
  <c r="AM236" i="1" s="1"/>
  <c r="AG236" i="1" l="1"/>
  <c r="AL236" i="1" s="1"/>
  <c r="AO236" i="1" s="1"/>
  <c r="AP236" i="1" s="1"/>
  <c r="AQ236" i="1" s="1"/>
  <c r="AS236" i="1" s="1"/>
  <c r="BL236" i="1"/>
  <c r="BQ236" i="1" s="1"/>
  <c r="BT236" i="1" s="1"/>
  <c r="BM236" i="1"/>
  <c r="BR236" i="1" s="1"/>
  <c r="BU236" i="1" s="1"/>
  <c r="AH236" i="1" l="1"/>
  <c r="AI236" i="1" s="1"/>
  <c r="BW236" i="1"/>
  <c r="BX236" i="1" s="1"/>
  <c r="BY236" i="1" s="1"/>
  <c r="BO236" i="1"/>
  <c r="BP236" i="1" s="1"/>
  <c r="AT236" i="1"/>
  <c r="AU236" i="1"/>
  <c r="AW236" i="1" s="1"/>
  <c r="BA236" i="1" s="1"/>
  <c r="BC236" i="1" s="1"/>
  <c r="AR236" i="1"/>
  <c r="CB236" i="1" l="1"/>
  <c r="BZ236" i="1"/>
  <c r="CA236" i="1"/>
  <c r="CC236" i="1" s="1"/>
  <c r="CG236" i="1" s="1"/>
  <c r="CI236" i="1" s="1"/>
  <c r="AV236" i="1"/>
  <c r="AZ236" i="1" s="1"/>
  <c r="BB236" i="1" s="1"/>
  <c r="BD236" i="1" s="1"/>
  <c r="BE236" i="1" s="1"/>
  <c r="L236" i="1" s="1"/>
  <c r="CD236" i="1"/>
  <c r="CH236" i="1" s="1"/>
  <c r="CJ236" i="1" s="1"/>
  <c r="AX236" i="1" l="1"/>
  <c r="AY236" i="1" s="1"/>
  <c r="CK236" i="1"/>
  <c r="CL236" i="1" s="1"/>
  <c r="M236" i="1" s="1"/>
  <c r="J236" i="1" s="1"/>
  <c r="I236" i="1" s="1"/>
  <c r="CE236" i="1"/>
  <c r="CF236" i="1" s="1"/>
  <c r="BJ237" i="1" l="1"/>
  <c r="AD237" i="1"/>
  <c r="AB237" i="1"/>
  <c r="BF237" i="1"/>
  <c r="Z237" i="1"/>
  <c r="BH237" i="1"/>
  <c r="Y237" i="1"/>
  <c r="AC237" i="1"/>
  <c r="AA237" i="1"/>
  <c r="AG237" i="1" s="1"/>
  <c r="AL237" i="1" s="1"/>
  <c r="AO237" i="1" s="1"/>
  <c r="K237" i="1"/>
  <c r="H235" i="1"/>
  <c r="BG237" i="1"/>
  <c r="BI237" i="1"/>
  <c r="BK237" i="1"/>
  <c r="BN237" i="1"/>
  <c r="BS237" i="1" s="1"/>
  <c r="BV237" i="1" s="1"/>
  <c r="BM237" i="1" l="1"/>
  <c r="BR237" i="1" s="1"/>
  <c r="BU237" i="1" s="1"/>
  <c r="AE237" i="1"/>
  <c r="AJ237" i="1" s="1"/>
  <c r="AM237" i="1" s="1"/>
  <c r="BL237" i="1"/>
  <c r="AF237" i="1"/>
  <c r="AK237" i="1" s="1"/>
  <c r="AN237" i="1" s="1"/>
  <c r="AP237" i="1" s="1"/>
  <c r="AQ237" i="1" s="1"/>
  <c r="BO237" i="1" l="1"/>
  <c r="BP237" i="1" s="1"/>
  <c r="AS237" i="1"/>
  <c r="AR237" i="1"/>
  <c r="BQ237" i="1"/>
  <c r="BT237" i="1" s="1"/>
  <c r="BW237" i="1" s="1"/>
  <c r="BX237" i="1" s="1"/>
  <c r="CA237" i="1" s="1"/>
  <c r="AH237" i="1"/>
  <c r="AI237" i="1" s="1"/>
  <c r="AT237" i="1"/>
  <c r="AU237" i="1"/>
  <c r="AW237" i="1" s="1"/>
  <c r="BZ237" i="1" l="1"/>
  <c r="CB237" i="1"/>
  <c r="BY237" i="1"/>
  <c r="CC237" i="1" s="1"/>
  <c r="BA237" i="1"/>
  <c r="BC237" i="1" s="1"/>
  <c r="AV237" i="1"/>
  <c r="AZ237" i="1" s="1"/>
  <c r="BB237" i="1" s="1"/>
  <c r="AX237" i="1" l="1"/>
  <c r="AY237" i="1" s="1"/>
  <c r="BD237" i="1"/>
  <c r="BE237" i="1" s="1"/>
  <c r="L237" i="1" s="1"/>
  <c r="CD237" i="1"/>
  <c r="CH237" i="1" s="1"/>
  <c r="CJ237" i="1" s="1"/>
  <c r="CE237" i="1"/>
  <c r="CF237" i="1" s="1"/>
  <c r="CG237" i="1"/>
  <c r="CI237" i="1" s="1"/>
  <c r="CK237" i="1" l="1"/>
  <c r="CL237" i="1" s="1"/>
  <c r="M237" i="1" s="1"/>
  <c r="J237" i="1" s="1"/>
  <c r="I237" i="1" s="1"/>
  <c r="Y238" i="1" s="1"/>
  <c r="BF238" i="1" l="1"/>
  <c r="BH238" i="1"/>
  <c r="BI238" i="1"/>
  <c r="BL238" i="1" s="1"/>
  <c r="BQ238" i="1" s="1"/>
  <c r="BT238" i="1" s="1"/>
  <c r="AA238" i="1"/>
  <c r="BK238" i="1"/>
  <c r="BN238" i="1" s="1"/>
  <c r="BS238" i="1" s="1"/>
  <c r="BV238" i="1" s="1"/>
  <c r="AC238" i="1"/>
  <c r="Z238" i="1"/>
  <c r="K238" i="1"/>
  <c r="BJ238" i="1"/>
  <c r="BM238" i="1" s="1"/>
  <c r="BR238" i="1" s="1"/>
  <c r="BU238" i="1" s="1"/>
  <c r="AB238" i="1"/>
  <c r="AE238" i="1" s="1"/>
  <c r="AJ238" i="1" s="1"/>
  <c r="AM238" i="1" s="1"/>
  <c r="AD238" i="1"/>
  <c r="AG238" i="1" s="1"/>
  <c r="AL238" i="1" s="1"/>
  <c r="AO238" i="1" s="1"/>
  <c r="BG238" i="1"/>
  <c r="H236" i="1"/>
  <c r="AF238" i="1"/>
  <c r="AK238" i="1" s="1"/>
  <c r="AN238" i="1" s="1"/>
  <c r="BW238" i="1" l="1"/>
  <c r="BX238" i="1" s="1"/>
  <c r="CB238" i="1" s="1"/>
  <c r="AP238" i="1"/>
  <c r="AQ238" i="1" s="1"/>
  <c r="AU238" i="1" s="1"/>
  <c r="AH238" i="1"/>
  <c r="AI238" i="1" s="1"/>
  <c r="BO238" i="1"/>
  <c r="BP238" i="1" s="1"/>
  <c r="AT238" i="1" l="1"/>
  <c r="AV238" i="1" s="1"/>
  <c r="AZ238" i="1" s="1"/>
  <c r="BB238" i="1" s="1"/>
  <c r="AS238" i="1"/>
  <c r="AR238" i="1"/>
  <c r="BZ238" i="1"/>
  <c r="CD238" i="1" s="1"/>
  <c r="CH238" i="1" s="1"/>
  <c r="CJ238" i="1" s="1"/>
  <c r="BY238" i="1"/>
  <c r="CA238" i="1"/>
  <c r="AW238" i="1"/>
  <c r="BA238" i="1" s="1"/>
  <c r="BC238" i="1" s="1"/>
  <c r="CC238" i="1" l="1"/>
  <c r="CE238" i="1" s="1"/>
  <c r="CF238" i="1" s="1"/>
  <c r="BD238" i="1"/>
  <c r="BE238" i="1" s="1"/>
  <c r="L238" i="1" s="1"/>
  <c r="AX238" i="1"/>
  <c r="AY238" i="1" s="1"/>
  <c r="CG238" i="1"/>
  <c r="CI238" i="1" s="1"/>
  <c r="CK238" i="1" s="1"/>
  <c r="CL238" i="1" s="1"/>
  <c r="M238" i="1" s="1"/>
  <c r="J238" i="1" l="1"/>
  <c r="I238" i="1" s="1"/>
  <c r="Y239" i="1" s="1"/>
  <c r="AD239" i="1" l="1"/>
  <c r="Z239" i="1"/>
  <c r="BH239" i="1"/>
  <c r="BG239" i="1"/>
  <c r="AA239" i="1"/>
  <c r="AG239" i="1" s="1"/>
  <c r="AL239" i="1" s="1"/>
  <c r="AO239" i="1" s="1"/>
  <c r="BI239" i="1"/>
  <c r="BJ239" i="1"/>
  <c r="AB239" i="1"/>
  <c r="AE239" i="1" s="1"/>
  <c r="AJ239" i="1" s="1"/>
  <c r="AM239" i="1" s="1"/>
  <c r="H237" i="1"/>
  <c r="BK239" i="1"/>
  <c r="AC239" i="1"/>
  <c r="BF239" i="1"/>
  <c r="K239" i="1"/>
  <c r="BM239" i="1" l="1"/>
  <c r="BR239" i="1" s="1"/>
  <c r="BU239" i="1" s="1"/>
  <c r="AF239" i="1"/>
  <c r="AK239" i="1" s="1"/>
  <c r="AN239" i="1" s="1"/>
  <c r="AP239" i="1" s="1"/>
  <c r="AQ239" i="1" s="1"/>
  <c r="AS239" i="1" s="1"/>
  <c r="BN239" i="1"/>
  <c r="BS239" i="1" s="1"/>
  <c r="BV239" i="1" s="1"/>
  <c r="BL239" i="1"/>
  <c r="BQ239" i="1" s="1"/>
  <c r="BT239" i="1" s="1"/>
  <c r="BW239" i="1" l="1"/>
  <c r="BX239" i="1" s="1"/>
  <c r="BY239" i="1" s="1"/>
  <c r="AH239" i="1"/>
  <c r="AI239" i="1" s="1"/>
  <c r="AT239" i="1"/>
  <c r="AU239" i="1"/>
  <c r="AW239" i="1" s="1"/>
  <c r="BO239" i="1"/>
  <c r="BP239" i="1" s="1"/>
  <c r="AR239" i="1"/>
  <c r="BZ239" i="1" l="1"/>
  <c r="AV239" i="1"/>
  <c r="CB239" i="1"/>
  <c r="CA239" i="1"/>
  <c r="CC239" i="1" s="1"/>
  <c r="CG239" i="1" s="1"/>
  <c r="CI239" i="1" s="1"/>
  <c r="BA239" i="1"/>
  <c r="BC239" i="1" s="1"/>
  <c r="AX239" i="1"/>
  <c r="AY239" i="1" s="1"/>
  <c r="AZ239" i="1"/>
  <c r="BB239" i="1" s="1"/>
  <c r="CD239" i="1" l="1"/>
  <c r="CE239" i="1" s="1"/>
  <c r="CF239" i="1" s="1"/>
  <c r="BD239" i="1"/>
  <c r="BE239" i="1" s="1"/>
  <c r="L239" i="1" s="1"/>
  <c r="CH239" i="1" l="1"/>
  <c r="CJ239" i="1" s="1"/>
  <c r="CK239" i="1" s="1"/>
  <c r="CL239" i="1" s="1"/>
  <c r="M239" i="1" s="1"/>
  <c r="J239" i="1" s="1"/>
  <c r="I239" i="1" s="1"/>
  <c r="BF240" i="1" s="1"/>
  <c r="BK240" i="1" l="1"/>
  <c r="AB240" i="1"/>
  <c r="BI240" i="1"/>
  <c r="BL240" i="1" s="1"/>
  <c r="BQ240" i="1" s="1"/>
  <c r="BT240" i="1" s="1"/>
  <c r="AC240" i="1"/>
  <c r="BG240" i="1"/>
  <c r="K240" i="1"/>
  <c r="BJ240" i="1"/>
  <c r="Y240" i="1"/>
  <c r="AA240" i="1"/>
  <c r="BH240" i="1"/>
  <c r="AD240" i="1"/>
  <c r="Z240" i="1"/>
  <c r="H238" i="1"/>
  <c r="AG240" i="1" l="1"/>
  <c r="AL240" i="1" s="1"/>
  <c r="AO240" i="1" s="1"/>
  <c r="BN240" i="1"/>
  <c r="BS240" i="1" s="1"/>
  <c r="BV240" i="1" s="1"/>
  <c r="AF240" i="1"/>
  <c r="AK240" i="1" s="1"/>
  <c r="AN240" i="1" s="1"/>
  <c r="BM240" i="1"/>
  <c r="BO240" i="1" s="1"/>
  <c r="BP240" i="1" s="1"/>
  <c r="AE240" i="1"/>
  <c r="AJ240" i="1" s="1"/>
  <c r="AM240" i="1" s="1"/>
  <c r="AP240" i="1" s="1"/>
  <c r="AQ240" i="1" s="1"/>
  <c r="AR240" i="1" s="1"/>
  <c r="AH240" i="1" l="1"/>
  <c r="AI240" i="1" s="1"/>
  <c r="BR240" i="1"/>
  <c r="BU240" i="1" s="1"/>
  <c r="BW240" i="1" s="1"/>
  <c r="BX240" i="1" s="1"/>
  <c r="AS240" i="1"/>
  <c r="AU240" i="1"/>
  <c r="AT240" i="1"/>
  <c r="AV240" i="1" s="1"/>
  <c r="AZ240" i="1" s="1"/>
  <c r="BB240" i="1" s="1"/>
  <c r="BZ240" i="1"/>
  <c r="CB240" i="1"/>
  <c r="CA240" i="1"/>
  <c r="BY240" i="1"/>
  <c r="CD240" i="1" l="1"/>
  <c r="CH240" i="1" s="1"/>
  <c r="CJ240" i="1" s="1"/>
  <c r="AW240" i="1"/>
  <c r="BA240" i="1" s="1"/>
  <c r="BC240" i="1" s="1"/>
  <c r="BD240" i="1" s="1"/>
  <c r="BE240" i="1" s="1"/>
  <c r="L240" i="1" s="1"/>
  <c r="CC240" i="1"/>
  <c r="CE240" i="1" s="1"/>
  <c r="CF240" i="1" s="1"/>
  <c r="AX240" i="1" l="1"/>
  <c r="AY240" i="1" s="1"/>
  <c r="CG240" i="1"/>
  <c r="CI240" i="1" s="1"/>
  <c r="CK240" i="1" s="1"/>
  <c r="CL240" i="1" s="1"/>
  <c r="M240" i="1" s="1"/>
  <c r="J240" i="1" s="1"/>
  <c r="I240" i="1" s="1"/>
  <c r="Y241" i="1" s="1"/>
  <c r="K241" i="1" l="1"/>
  <c r="AD241" i="1"/>
  <c r="BI241" i="1"/>
  <c r="H239" i="1"/>
  <c r="BJ241" i="1"/>
  <c r="BF241" i="1"/>
  <c r="AA241" i="1"/>
  <c r="Z241" i="1"/>
  <c r="AB241" i="1"/>
  <c r="AE241" i="1" s="1"/>
  <c r="AJ241" i="1" s="1"/>
  <c r="AM241" i="1" s="1"/>
  <c r="BK241" i="1"/>
  <c r="AC241" i="1"/>
  <c r="BH241" i="1"/>
  <c r="BG241" i="1"/>
  <c r="AG241" i="1" l="1"/>
  <c r="AL241" i="1" s="1"/>
  <c r="AO241" i="1" s="1"/>
  <c r="BL241" i="1"/>
  <c r="BQ241" i="1" s="1"/>
  <c r="BT241" i="1" s="1"/>
  <c r="BM241" i="1"/>
  <c r="BR241" i="1" s="1"/>
  <c r="BU241" i="1" s="1"/>
  <c r="AF241" i="1"/>
  <c r="AK241" i="1" s="1"/>
  <c r="AN241" i="1" s="1"/>
  <c r="BN241" i="1"/>
  <c r="AP241" i="1" l="1"/>
  <c r="AQ241" i="1" s="1"/>
  <c r="AR241" i="1" s="1"/>
  <c r="AH241" i="1"/>
  <c r="AI241" i="1" s="1"/>
  <c r="BS241" i="1"/>
  <c r="BV241" i="1" s="1"/>
  <c r="BW241" i="1" s="1"/>
  <c r="BX241" i="1" s="1"/>
  <c r="BO241" i="1"/>
  <c r="BP241" i="1" s="1"/>
  <c r="AT241" i="1" l="1"/>
  <c r="AV241" i="1" s="1"/>
  <c r="AZ241" i="1" s="1"/>
  <c r="BB241" i="1" s="1"/>
  <c r="AS241" i="1"/>
  <c r="AU241" i="1"/>
  <c r="CA241" i="1"/>
  <c r="BY241" i="1"/>
  <c r="CB241" i="1"/>
  <c r="BZ241" i="1"/>
  <c r="AW241" i="1" l="1"/>
  <c r="CD241" i="1"/>
  <c r="CH241" i="1" s="1"/>
  <c r="CJ241" i="1" s="1"/>
  <c r="CC241" i="1"/>
  <c r="BA241" i="1" l="1"/>
  <c r="BC241" i="1" s="1"/>
  <c r="BD241" i="1" s="1"/>
  <c r="BE241" i="1" s="1"/>
  <c r="L241" i="1" s="1"/>
  <c r="AX241" i="1"/>
  <c r="AY241" i="1" s="1"/>
  <c r="CG241" i="1"/>
  <c r="CI241" i="1" s="1"/>
  <c r="CK241" i="1" s="1"/>
  <c r="CL241" i="1" s="1"/>
  <c r="M241" i="1" s="1"/>
  <c r="CE241" i="1"/>
  <c r="CF241" i="1" s="1"/>
  <c r="J241" i="1" l="1"/>
  <c r="I241" i="1" s="1"/>
  <c r="BJ242" i="1" s="1"/>
  <c r="AD242" i="1" l="1"/>
  <c r="H240" i="1"/>
  <c r="AB242" i="1"/>
  <c r="BK242" i="1"/>
  <c r="BG242" i="1"/>
  <c r="BM242" i="1" s="1"/>
  <c r="BR242" i="1" s="1"/>
  <c r="BU242" i="1" s="1"/>
  <c r="BH242" i="1"/>
  <c r="K242" i="1"/>
  <c r="Y242" i="1"/>
  <c r="AC242" i="1"/>
  <c r="BF242" i="1"/>
  <c r="Z242" i="1"/>
  <c r="BI242" i="1"/>
  <c r="AA242" i="1"/>
  <c r="AG242" i="1" s="1"/>
  <c r="AL242" i="1" s="1"/>
  <c r="AO242" i="1" s="1"/>
  <c r="BL242" i="1" l="1"/>
  <c r="BQ242" i="1" s="1"/>
  <c r="BT242" i="1" s="1"/>
  <c r="AF242" i="1"/>
  <c r="AK242" i="1" s="1"/>
  <c r="AN242" i="1" s="1"/>
  <c r="AE242" i="1"/>
  <c r="AJ242" i="1" s="1"/>
  <c r="AM242" i="1" s="1"/>
  <c r="AP242" i="1" s="1"/>
  <c r="AQ242" i="1" s="1"/>
  <c r="AS242" i="1" s="1"/>
  <c r="BN242" i="1"/>
  <c r="BS242" i="1" s="1"/>
  <c r="BV242" i="1" s="1"/>
  <c r="AH242" i="1" l="1"/>
  <c r="AI242" i="1" s="1"/>
  <c r="BO242" i="1"/>
  <c r="BP242" i="1" s="1"/>
  <c r="BW242" i="1"/>
  <c r="BX242" i="1" s="1"/>
  <c r="CB242" i="1" s="1"/>
  <c r="AR242" i="1"/>
  <c r="AT242" i="1"/>
  <c r="AU242" i="1"/>
  <c r="AW242" i="1" s="1"/>
  <c r="CA242" i="1" l="1"/>
  <c r="BZ242" i="1"/>
  <c r="BA242" i="1"/>
  <c r="BC242" i="1" s="1"/>
  <c r="BY242" i="1"/>
  <c r="CC242" i="1" s="1"/>
  <c r="CG242" i="1" s="1"/>
  <c r="CI242" i="1" s="1"/>
  <c r="AV242" i="1"/>
  <c r="CD242" i="1"/>
  <c r="CH242" i="1" s="1"/>
  <c r="CJ242" i="1" s="1"/>
  <c r="CK242" i="1" l="1"/>
  <c r="CL242" i="1" s="1"/>
  <c r="M242" i="1" s="1"/>
  <c r="AZ242" i="1"/>
  <c r="BB242" i="1" s="1"/>
  <c r="BD242" i="1" s="1"/>
  <c r="BE242" i="1" s="1"/>
  <c r="L242" i="1" s="1"/>
  <c r="AX242" i="1"/>
  <c r="AY242" i="1" s="1"/>
  <c r="CE242" i="1"/>
  <c r="CF242" i="1" s="1"/>
  <c r="J242" i="1" l="1"/>
  <c r="I242" i="1" s="1"/>
  <c r="AD243" i="1" s="1"/>
  <c r="AA243" i="1" l="1"/>
  <c r="Y243" i="1"/>
  <c r="AC243" i="1"/>
  <c r="BI243" i="1"/>
  <c r="BL243" i="1" s="1"/>
  <c r="BQ243" i="1" s="1"/>
  <c r="BT243" i="1" s="1"/>
  <c r="K243" i="1"/>
  <c r="BF243" i="1"/>
  <c r="BK243" i="1"/>
  <c r="BN243" i="1" s="1"/>
  <c r="BS243" i="1" s="1"/>
  <c r="BV243" i="1" s="1"/>
  <c r="BJ243" i="1"/>
  <c r="BH243" i="1"/>
  <c r="H241" i="1"/>
  <c r="Z243" i="1"/>
  <c r="BG243" i="1"/>
  <c r="AB243" i="1"/>
  <c r="AG243" i="1"/>
  <c r="AL243" i="1" s="1"/>
  <c r="AO243" i="1" s="1"/>
  <c r="AF243" i="1" l="1"/>
  <c r="AK243" i="1" s="1"/>
  <c r="AN243" i="1" s="1"/>
  <c r="AE243" i="1"/>
  <c r="AH243" i="1" s="1"/>
  <c r="AI243" i="1" s="1"/>
  <c r="BM243" i="1"/>
  <c r="BR243" i="1" s="1"/>
  <c r="BU243" i="1" s="1"/>
  <c r="BW243" i="1" s="1"/>
  <c r="BX243" i="1" s="1"/>
  <c r="AJ243" i="1"/>
  <c r="AM243" i="1" s="1"/>
  <c r="AP243" i="1" s="1"/>
  <c r="AQ243" i="1" s="1"/>
  <c r="BO243" i="1" l="1"/>
  <c r="BP243" i="1" s="1"/>
  <c r="BY243" i="1"/>
  <c r="CB243" i="1"/>
  <c r="BZ243" i="1"/>
  <c r="CA243" i="1"/>
  <c r="AU243" i="1"/>
  <c r="AT243" i="1"/>
  <c r="AS243" i="1"/>
  <c r="AR243" i="1"/>
  <c r="CC243" i="1" l="1"/>
  <c r="CG243" i="1" s="1"/>
  <c r="CI243" i="1" s="1"/>
  <c r="AV243" i="1"/>
  <c r="AZ243" i="1" s="1"/>
  <c r="BB243" i="1" s="1"/>
  <c r="CD243" i="1"/>
  <c r="CH243" i="1" s="1"/>
  <c r="CJ243" i="1" s="1"/>
  <c r="AW243" i="1"/>
  <c r="BA243" i="1" s="1"/>
  <c r="BC243" i="1" s="1"/>
  <c r="CK243" i="1" l="1"/>
  <c r="CL243" i="1" s="1"/>
  <c r="M243" i="1" s="1"/>
  <c r="CE243" i="1"/>
  <c r="CF243" i="1" s="1"/>
  <c r="BD243" i="1"/>
  <c r="BE243" i="1" s="1"/>
  <c r="L243" i="1" s="1"/>
  <c r="J243" i="1" s="1"/>
  <c r="I243" i="1" s="1"/>
  <c r="AA244" i="1" s="1"/>
  <c r="AX243" i="1"/>
  <c r="AY243" i="1" s="1"/>
  <c r="H242" i="1" l="1"/>
  <c r="BG244" i="1"/>
  <c r="AD244" i="1"/>
  <c r="AG244" i="1" s="1"/>
  <c r="AL244" i="1" s="1"/>
  <c r="AO244" i="1" s="1"/>
  <c r="AB244" i="1"/>
  <c r="BI244" i="1"/>
  <c r="Z244" i="1"/>
  <c r="BJ244" i="1"/>
  <c r="BM244" i="1" s="1"/>
  <c r="BR244" i="1" s="1"/>
  <c r="BU244" i="1" s="1"/>
  <c r="BF244" i="1"/>
  <c r="BL244" i="1" s="1"/>
  <c r="BQ244" i="1" s="1"/>
  <c r="BT244" i="1" s="1"/>
  <c r="BK244" i="1"/>
  <c r="Y244" i="1"/>
  <c r="BH244" i="1"/>
  <c r="K244" i="1"/>
  <c r="AC244" i="1"/>
  <c r="AE244" i="1" l="1"/>
  <c r="AJ244" i="1" s="1"/>
  <c r="AM244" i="1" s="1"/>
  <c r="AF244" i="1"/>
  <c r="AK244" i="1" s="1"/>
  <c r="AN244" i="1" s="1"/>
  <c r="BN244" i="1"/>
  <c r="BS244" i="1" s="1"/>
  <c r="BV244" i="1" s="1"/>
  <c r="BW244" i="1" s="1"/>
  <c r="BX244" i="1" s="1"/>
  <c r="AH244" i="1" l="1"/>
  <c r="AI244" i="1" s="1"/>
  <c r="AP244" i="1"/>
  <c r="AQ244" i="1" s="1"/>
  <c r="AU244" i="1" s="1"/>
  <c r="BY244" i="1"/>
  <c r="CA244" i="1"/>
  <c r="BZ244" i="1"/>
  <c r="CB244" i="1"/>
  <c r="BO244" i="1"/>
  <c r="BP244" i="1" s="1"/>
  <c r="AT244" i="1" l="1"/>
  <c r="AR244" i="1"/>
  <c r="AV244" i="1" s="1"/>
  <c r="AZ244" i="1" s="1"/>
  <c r="BB244" i="1" s="1"/>
  <c r="AS244" i="1"/>
  <c r="AW244" i="1" s="1"/>
  <c r="BA244" i="1" s="1"/>
  <c r="BC244" i="1" s="1"/>
  <c r="CC244" i="1"/>
  <c r="CG244" i="1" s="1"/>
  <c r="CI244" i="1" s="1"/>
  <c r="CD244" i="1"/>
  <c r="BD244" i="1" l="1"/>
  <c r="BE244" i="1" s="1"/>
  <c r="L244" i="1" s="1"/>
  <c r="AX244" i="1"/>
  <c r="AY244" i="1" s="1"/>
  <c r="CE244" i="1"/>
  <c r="CF244" i="1" s="1"/>
  <c r="CH244" i="1"/>
  <c r="CJ244" i="1" s="1"/>
  <c r="CK244" i="1" s="1"/>
  <c r="CL244" i="1" s="1"/>
  <c r="M244" i="1" s="1"/>
  <c r="I244" i="1" s="1"/>
  <c r="Y245" i="1" l="1"/>
  <c r="AC245" i="1"/>
  <c r="AB245" i="1"/>
  <c r="AA245" i="1"/>
  <c r="BK245" i="1"/>
  <c r="K245" i="1"/>
  <c r="H243" i="1"/>
  <c r="BG245" i="1"/>
  <c r="BF245" i="1"/>
  <c r="AD245" i="1"/>
  <c r="BI245" i="1"/>
  <c r="BH245" i="1"/>
  <c r="BN245" i="1" s="1"/>
  <c r="BS245" i="1" s="1"/>
  <c r="BV245" i="1" s="1"/>
  <c r="Z245" i="1"/>
  <c r="BJ245" i="1"/>
  <c r="J244" i="1"/>
  <c r="BL245" i="1" l="1"/>
  <c r="BQ245" i="1" s="1"/>
  <c r="BT245" i="1" s="1"/>
  <c r="AE245" i="1"/>
  <c r="AJ245" i="1" s="1"/>
  <c r="AM245" i="1" s="1"/>
  <c r="AF245" i="1"/>
  <c r="AK245" i="1" s="1"/>
  <c r="AN245" i="1" s="1"/>
  <c r="BM245" i="1"/>
  <c r="BR245" i="1" s="1"/>
  <c r="BU245" i="1" s="1"/>
  <c r="AG245" i="1"/>
  <c r="AL245" i="1" s="1"/>
  <c r="AO245" i="1" s="1"/>
  <c r="AP245" i="1" l="1"/>
  <c r="AQ245" i="1" s="1"/>
  <c r="BW245" i="1"/>
  <c r="BX245" i="1" s="1"/>
  <c r="BY245" i="1" s="1"/>
  <c r="BZ245" i="1"/>
  <c r="AR245" i="1"/>
  <c r="AU245" i="1"/>
  <c r="AS245" i="1"/>
  <c r="AT245" i="1"/>
  <c r="AH245" i="1"/>
  <c r="AI245" i="1" s="1"/>
  <c r="CA245" i="1"/>
  <c r="BO245" i="1"/>
  <c r="BP245" i="1" s="1"/>
  <c r="CB245" i="1" l="1"/>
  <c r="CC245" i="1"/>
  <c r="AV245" i="1"/>
  <c r="AZ245" i="1" s="1"/>
  <c r="BB245" i="1" s="1"/>
  <c r="CD245" i="1"/>
  <c r="CH245" i="1" s="1"/>
  <c r="CJ245" i="1" s="1"/>
  <c r="AW245" i="1"/>
  <c r="CG245" i="1"/>
  <c r="CI245" i="1" s="1"/>
  <c r="AX245" i="1" l="1"/>
  <c r="AY245" i="1" s="1"/>
  <c r="CE245" i="1"/>
  <c r="CF245" i="1" s="1"/>
  <c r="CK245" i="1"/>
  <c r="CL245" i="1" s="1"/>
  <c r="M245" i="1" s="1"/>
  <c r="BA245" i="1"/>
  <c r="BC245" i="1" s="1"/>
  <c r="BD245" i="1" s="1"/>
  <c r="BE245" i="1" s="1"/>
  <c r="L245" i="1" s="1"/>
  <c r="J245" i="1" s="1"/>
  <c r="I245" i="1" s="1"/>
  <c r="BH246" i="1" s="1"/>
  <c r="H244" i="1" l="1"/>
  <c r="BJ246" i="1"/>
  <c r="AA246" i="1"/>
  <c r="BK246" i="1"/>
  <c r="BN246" i="1" s="1"/>
  <c r="BS246" i="1" s="1"/>
  <c r="BV246" i="1" s="1"/>
  <c r="Y246" i="1"/>
  <c r="Z246" i="1"/>
  <c r="BF246" i="1"/>
  <c r="AD246" i="1"/>
  <c r="K246" i="1"/>
  <c r="AB246" i="1"/>
  <c r="AE246" i="1" s="1"/>
  <c r="AJ246" i="1" s="1"/>
  <c r="AM246" i="1" s="1"/>
  <c r="AC246" i="1"/>
  <c r="AF246" i="1" s="1"/>
  <c r="AK246" i="1" s="1"/>
  <c r="AN246" i="1" s="1"/>
  <c r="BI246" i="1"/>
  <c r="BG246" i="1"/>
  <c r="BM246" i="1"/>
  <c r="BR246" i="1" s="1"/>
  <c r="BU246" i="1" s="1"/>
  <c r="AG246" i="1" l="1"/>
  <c r="AL246" i="1" s="1"/>
  <c r="AO246" i="1" s="1"/>
  <c r="BL246" i="1"/>
  <c r="BQ246" i="1" s="1"/>
  <c r="BT246" i="1" s="1"/>
  <c r="BW246" i="1" s="1"/>
  <c r="BX246" i="1" s="1"/>
  <c r="CA246" i="1" s="1"/>
  <c r="AP246" i="1"/>
  <c r="AQ246" i="1" s="1"/>
  <c r="AS246" i="1" s="1"/>
  <c r="AH246" i="1"/>
  <c r="AI246" i="1" s="1"/>
  <c r="BO246" i="1" l="1"/>
  <c r="BP246" i="1" s="1"/>
  <c r="AU246" i="1"/>
  <c r="AW246" i="1" s="1"/>
  <c r="BA246" i="1" s="1"/>
  <c r="BC246" i="1" s="1"/>
  <c r="BY246" i="1"/>
  <c r="CC246" i="1" s="1"/>
  <c r="CG246" i="1" s="1"/>
  <c r="CI246" i="1" s="1"/>
  <c r="BZ246" i="1"/>
  <c r="CB246" i="1"/>
  <c r="AT246" i="1"/>
  <c r="AR246" i="1"/>
  <c r="CD246" i="1" l="1"/>
  <c r="CH246" i="1" s="1"/>
  <c r="CJ246" i="1" s="1"/>
  <c r="CK246" i="1" s="1"/>
  <c r="CL246" i="1" s="1"/>
  <c r="M246" i="1" s="1"/>
  <c r="AV246" i="1"/>
  <c r="AZ246" i="1" s="1"/>
  <c r="BB246" i="1" s="1"/>
  <c r="BD246" i="1" s="1"/>
  <c r="BE246" i="1" s="1"/>
  <c r="L246" i="1" s="1"/>
  <c r="CE246" i="1"/>
  <c r="CF246" i="1" s="1"/>
  <c r="AX246" i="1" l="1"/>
  <c r="AY246" i="1" s="1"/>
  <c r="J246" i="1"/>
  <c r="I246" i="1"/>
  <c r="AD247" i="1" l="1"/>
  <c r="BF247" i="1"/>
  <c r="AA247" i="1"/>
  <c r="H245" i="1"/>
  <c r="Z247" i="1"/>
  <c r="BK247" i="1"/>
  <c r="BH247" i="1"/>
  <c r="AC247" i="1"/>
  <c r="K247" i="1"/>
  <c r="BJ247" i="1"/>
  <c r="Y247" i="1"/>
  <c r="AB247" i="1"/>
  <c r="AE247" i="1" s="1"/>
  <c r="BI247" i="1"/>
  <c r="BG247" i="1"/>
  <c r="BM247" i="1" l="1"/>
  <c r="BR247" i="1" s="1"/>
  <c r="BU247" i="1" s="1"/>
  <c r="AF247" i="1"/>
  <c r="AK247" i="1" s="1"/>
  <c r="AN247" i="1" s="1"/>
  <c r="BN247" i="1"/>
  <c r="BS247" i="1" s="1"/>
  <c r="BV247" i="1" s="1"/>
  <c r="BL247" i="1"/>
  <c r="BQ247" i="1" s="1"/>
  <c r="BT247" i="1" s="1"/>
  <c r="AJ247" i="1"/>
  <c r="AM247" i="1" s="1"/>
  <c r="AG247" i="1"/>
  <c r="AL247" i="1" s="1"/>
  <c r="AO247" i="1" s="1"/>
  <c r="AH247" i="1" l="1"/>
  <c r="AI247" i="1" s="1"/>
  <c r="BO247" i="1"/>
  <c r="BP247" i="1" s="1"/>
  <c r="BW247" i="1"/>
  <c r="BX247" i="1" s="1"/>
  <c r="BY247" i="1" s="1"/>
  <c r="AP247" i="1"/>
  <c r="AQ247" i="1" s="1"/>
  <c r="BZ247" i="1" l="1"/>
  <c r="CA247" i="1"/>
  <c r="CC247" i="1" s="1"/>
  <c r="CG247" i="1" s="1"/>
  <c r="CI247" i="1" s="1"/>
  <c r="CB247" i="1"/>
  <c r="AU247" i="1"/>
  <c r="AR247" i="1"/>
  <c r="AS247" i="1"/>
  <c r="AT247" i="1"/>
  <c r="CD247" i="1" l="1"/>
  <c r="CH247" i="1" s="1"/>
  <c r="CJ247" i="1" s="1"/>
  <c r="CK247" i="1" s="1"/>
  <c r="CL247" i="1" s="1"/>
  <c r="M247" i="1" s="1"/>
  <c r="AW247" i="1"/>
  <c r="BA247" i="1" s="1"/>
  <c r="BC247" i="1" s="1"/>
  <c r="AV247" i="1"/>
  <c r="AZ247" i="1" s="1"/>
  <c r="BB247" i="1" s="1"/>
  <c r="BD247" i="1" l="1"/>
  <c r="BE247" i="1" s="1"/>
  <c r="L247" i="1" s="1"/>
  <c r="J247" i="1" s="1"/>
  <c r="CE247" i="1"/>
  <c r="CF247" i="1" s="1"/>
  <c r="AX247" i="1"/>
  <c r="AY247" i="1" s="1"/>
  <c r="I247" i="1" l="1"/>
  <c r="Y248" i="1" l="1"/>
  <c r="BJ248" i="1"/>
  <c r="BG248" i="1"/>
  <c r="AD248" i="1"/>
  <c r="K248" i="1"/>
  <c r="BH248" i="1"/>
  <c r="BI248" i="1"/>
  <c r="BF248" i="1"/>
  <c r="AA248" i="1"/>
  <c r="AC248" i="1"/>
  <c r="AB248" i="1"/>
  <c r="Z248" i="1"/>
  <c r="H246" i="1"/>
  <c r="BK248" i="1"/>
  <c r="BL248" i="1" l="1"/>
  <c r="BQ248" i="1" s="1"/>
  <c r="BT248" i="1" s="1"/>
  <c r="BN248" i="1"/>
  <c r="BS248" i="1" s="1"/>
  <c r="BV248" i="1" s="1"/>
  <c r="BM248" i="1"/>
  <c r="BR248" i="1" s="1"/>
  <c r="BU248" i="1" s="1"/>
  <c r="AE248" i="1"/>
  <c r="AJ248" i="1" s="1"/>
  <c r="AM248" i="1" s="1"/>
  <c r="AF248" i="1"/>
  <c r="AK248" i="1" s="1"/>
  <c r="AN248" i="1" s="1"/>
  <c r="AG248" i="1"/>
  <c r="AL248" i="1" s="1"/>
  <c r="AO248" i="1" s="1"/>
  <c r="BO248" i="1" l="1"/>
  <c r="BP248" i="1" s="1"/>
  <c r="BW248" i="1"/>
  <c r="BX248" i="1" s="1"/>
  <c r="BY248" i="1" s="1"/>
  <c r="AP248" i="1"/>
  <c r="AQ248" i="1" s="1"/>
  <c r="AH248" i="1"/>
  <c r="BZ248" i="1" l="1"/>
  <c r="CB248" i="1"/>
  <c r="CD248" i="1" s="1"/>
  <c r="CH248" i="1" s="1"/>
  <c r="CJ248" i="1" s="1"/>
  <c r="CA248" i="1"/>
  <c r="CC248" i="1" s="1"/>
  <c r="CG248" i="1" s="1"/>
  <c r="CI248" i="1" s="1"/>
  <c r="AI248" i="1"/>
  <c r="AT248" i="1"/>
  <c r="AS248" i="1"/>
  <c r="AU248" i="1"/>
  <c r="AR248" i="1"/>
  <c r="CE248" i="1" l="1"/>
  <c r="CF248" i="1" s="1"/>
  <c r="CK248" i="1"/>
  <c r="CL248" i="1" s="1"/>
  <c r="M248" i="1" s="1"/>
  <c r="AW248" i="1"/>
  <c r="BA248" i="1" s="1"/>
  <c r="BC248" i="1" s="1"/>
  <c r="AV248" i="1"/>
  <c r="AX248" i="1" l="1"/>
  <c r="AY248" i="1" s="1"/>
  <c r="AZ248" i="1"/>
  <c r="BB248" i="1" s="1"/>
  <c r="BD248" i="1" s="1"/>
  <c r="BE248" i="1" s="1"/>
  <c r="L248" i="1" s="1"/>
  <c r="J248" i="1" s="1"/>
  <c r="I248" i="1" s="1"/>
  <c r="AD249" i="1" l="1"/>
  <c r="H247" i="1"/>
  <c r="Y249" i="1"/>
  <c r="Z249" i="1"/>
  <c r="K249" i="1"/>
  <c r="BF249" i="1"/>
  <c r="BJ249" i="1"/>
  <c r="AB249" i="1"/>
  <c r="BH249" i="1"/>
  <c r="BG249" i="1"/>
  <c r="AA249" i="1"/>
  <c r="AC249" i="1"/>
  <c r="BK249" i="1"/>
  <c r="BI249" i="1"/>
  <c r="BL249" i="1" l="1"/>
  <c r="BQ249" i="1" s="1"/>
  <c r="BT249" i="1" s="1"/>
  <c r="BN249" i="1"/>
  <c r="BS249" i="1" s="1"/>
  <c r="BV249" i="1" s="1"/>
  <c r="BM249" i="1"/>
  <c r="BR249" i="1" s="1"/>
  <c r="BU249" i="1" s="1"/>
  <c r="AF249" i="1"/>
  <c r="AK249" i="1" s="1"/>
  <c r="AN249" i="1" s="1"/>
  <c r="AE249" i="1"/>
  <c r="AJ249" i="1" s="1"/>
  <c r="AM249" i="1" s="1"/>
  <c r="AG249" i="1"/>
  <c r="AL249" i="1" s="1"/>
  <c r="AO249" i="1" s="1"/>
  <c r="BO249" i="1" l="1"/>
  <c r="BP249" i="1" s="1"/>
  <c r="BW249" i="1"/>
  <c r="BX249" i="1" s="1"/>
  <c r="CA249" i="1" s="1"/>
  <c r="AP249" i="1"/>
  <c r="AQ249" i="1" s="1"/>
  <c r="AU249" i="1" s="1"/>
  <c r="AH249" i="1"/>
  <c r="CB249" i="1" l="1"/>
  <c r="BZ249" i="1"/>
  <c r="BY249" i="1"/>
  <c r="CC249" i="1" s="1"/>
  <c r="CG249" i="1" s="1"/>
  <c r="CI249" i="1" s="1"/>
  <c r="AR249" i="1"/>
  <c r="AS249" i="1"/>
  <c r="AW249" i="1" s="1"/>
  <c r="BA249" i="1" s="1"/>
  <c r="BC249" i="1" s="1"/>
  <c r="AT249" i="1"/>
  <c r="AI249" i="1"/>
  <c r="CD249" i="1" l="1"/>
  <c r="CH249" i="1" s="1"/>
  <c r="CJ249" i="1" s="1"/>
  <c r="CK249" i="1" s="1"/>
  <c r="CL249" i="1" s="1"/>
  <c r="M249" i="1" s="1"/>
  <c r="AV249" i="1"/>
  <c r="AX249" i="1" s="1"/>
  <c r="AY249" i="1" s="1"/>
  <c r="CE249" i="1" l="1"/>
  <c r="CF249" i="1" s="1"/>
  <c r="AZ249" i="1"/>
  <c r="BB249" i="1" s="1"/>
  <c r="BD249" i="1" s="1"/>
  <c r="BE249" i="1" s="1"/>
  <c r="L249" i="1" s="1"/>
  <c r="J249" i="1" s="1"/>
  <c r="I249" i="1"/>
  <c r="BF250" i="1" l="1"/>
  <c r="BG250" i="1"/>
  <c r="AA250" i="1"/>
  <c r="BK250" i="1"/>
  <c r="Y250" i="1"/>
  <c r="Z250" i="1"/>
  <c r="AC250" i="1"/>
  <c r="K250" i="1"/>
  <c r="AB250" i="1"/>
  <c r="AD250" i="1"/>
  <c r="BH250" i="1"/>
  <c r="BJ250" i="1"/>
  <c r="H248" i="1"/>
  <c r="BI250" i="1"/>
  <c r="AE250" i="1" l="1"/>
  <c r="BL250" i="1"/>
  <c r="BQ250" i="1" s="1"/>
  <c r="BT250" i="1" s="1"/>
  <c r="BM250" i="1"/>
  <c r="BR250" i="1" s="1"/>
  <c r="BU250" i="1" s="1"/>
  <c r="AF250" i="1"/>
  <c r="AK250" i="1" s="1"/>
  <c r="AN250" i="1" s="1"/>
  <c r="BN250" i="1"/>
  <c r="BS250" i="1" s="1"/>
  <c r="BV250" i="1" s="1"/>
  <c r="AG250" i="1"/>
  <c r="AL250" i="1" s="1"/>
  <c r="AO250" i="1" s="1"/>
  <c r="AJ250" i="1"/>
  <c r="AM250" i="1" s="1"/>
  <c r="AH250" i="1" l="1"/>
  <c r="AI250" i="1" s="1"/>
  <c r="AP250" i="1"/>
  <c r="AQ250" i="1" s="1"/>
  <c r="AS250" i="1" s="1"/>
  <c r="BO250" i="1"/>
  <c r="BW250" i="1"/>
  <c r="BX250" i="1" s="1"/>
  <c r="AR250" i="1" l="1"/>
  <c r="AU250" i="1"/>
  <c r="AW250" i="1" s="1"/>
  <c r="BA250" i="1" s="1"/>
  <c r="BC250" i="1" s="1"/>
  <c r="AT250" i="1"/>
  <c r="CA250" i="1"/>
  <c r="BZ250" i="1"/>
  <c r="BY250" i="1"/>
  <c r="CB250" i="1"/>
  <c r="BP250" i="1"/>
  <c r="AV250" i="1" l="1"/>
  <c r="AX250" i="1" s="1"/>
  <c r="AY250" i="1" s="1"/>
  <c r="CC250" i="1"/>
  <c r="CD250" i="1"/>
  <c r="CH250" i="1" s="1"/>
  <c r="CJ250" i="1" s="1"/>
  <c r="AZ250" i="1" l="1"/>
  <c r="BB250" i="1" s="1"/>
  <c r="BD250" i="1" s="1"/>
  <c r="BE250" i="1" s="1"/>
  <c r="L250" i="1" s="1"/>
  <c r="CE250" i="1"/>
  <c r="CF250" i="1" s="1"/>
  <c r="CG250" i="1"/>
  <c r="CI250" i="1" s="1"/>
  <c r="CK250" i="1" s="1"/>
  <c r="CL250" i="1" s="1"/>
  <c r="M250" i="1" s="1"/>
  <c r="I250" i="1" s="1"/>
  <c r="J250" i="1" l="1"/>
  <c r="BG251" i="1"/>
  <c r="AC251" i="1"/>
  <c r="BJ251" i="1"/>
  <c r="BK251" i="1"/>
  <c r="AB251" i="1"/>
  <c r="K251" i="1"/>
  <c r="Z251" i="1"/>
  <c r="AD251" i="1"/>
  <c r="AA251" i="1"/>
  <c r="BI251" i="1"/>
  <c r="Y251" i="1"/>
  <c r="BH251" i="1"/>
  <c r="BF251" i="1"/>
  <c r="H249" i="1"/>
  <c r="AG251" i="1" l="1"/>
  <c r="AL251" i="1" s="1"/>
  <c r="AO251" i="1" s="1"/>
  <c r="BM251" i="1"/>
  <c r="BR251" i="1" s="1"/>
  <c r="BU251" i="1" s="1"/>
  <c r="BN251" i="1"/>
  <c r="BS251" i="1" s="1"/>
  <c r="BV251" i="1" s="1"/>
  <c r="AF251" i="1"/>
  <c r="AK251" i="1" s="1"/>
  <c r="AN251" i="1" s="1"/>
  <c r="BL251" i="1"/>
  <c r="AE251" i="1"/>
  <c r="AJ251" i="1" l="1"/>
  <c r="AM251" i="1" s="1"/>
  <c r="AP251" i="1" s="1"/>
  <c r="AQ251" i="1" s="1"/>
  <c r="AH251" i="1"/>
  <c r="AI251" i="1" s="1"/>
  <c r="BQ251" i="1"/>
  <c r="BT251" i="1" s="1"/>
  <c r="BW251" i="1" s="1"/>
  <c r="BX251" i="1" s="1"/>
  <c r="BO251" i="1"/>
  <c r="BP251" i="1" s="1"/>
  <c r="BY251" i="1" l="1"/>
  <c r="CA251" i="1"/>
  <c r="CB251" i="1"/>
  <c r="BZ251" i="1"/>
  <c r="AT251" i="1"/>
  <c r="AS251" i="1"/>
  <c r="AR251" i="1"/>
  <c r="AU251" i="1"/>
  <c r="CC251" i="1" l="1"/>
  <c r="CG251" i="1" s="1"/>
  <c r="CI251" i="1" s="1"/>
  <c r="CD251" i="1"/>
  <c r="CH251" i="1" s="1"/>
  <c r="CJ251" i="1" s="1"/>
  <c r="AV251" i="1"/>
  <c r="AZ251" i="1" s="1"/>
  <c r="BB251" i="1" s="1"/>
  <c r="AW251" i="1"/>
  <c r="BA251" i="1" s="1"/>
  <c r="BC251" i="1" s="1"/>
  <c r="BD251" i="1" l="1"/>
  <c r="BE251" i="1" s="1"/>
  <c r="L251" i="1" s="1"/>
  <c r="CE251" i="1"/>
  <c r="CF251" i="1" s="1"/>
  <c r="CK251" i="1"/>
  <c r="CL251" i="1" s="1"/>
  <c r="M251" i="1" s="1"/>
  <c r="I251" i="1" s="1"/>
  <c r="AX251" i="1"/>
  <c r="AY251" i="1" s="1"/>
  <c r="J251" i="1" l="1"/>
  <c r="BF252" i="1"/>
  <c r="AD252" i="1"/>
  <c r="BH252" i="1"/>
  <c r="BK252" i="1"/>
  <c r="AA252" i="1"/>
  <c r="Y252" i="1"/>
  <c r="BG252" i="1"/>
  <c r="AB252" i="1"/>
  <c r="Z252" i="1"/>
  <c r="K252" i="1"/>
  <c r="AC252" i="1"/>
  <c r="BI252" i="1"/>
  <c r="H250" i="1"/>
  <c r="BJ252" i="1"/>
  <c r="BL252" i="1" l="1"/>
  <c r="BQ252" i="1" s="1"/>
  <c r="BT252" i="1" s="1"/>
  <c r="AG252" i="1"/>
  <c r="AL252" i="1" s="1"/>
  <c r="AO252" i="1" s="1"/>
  <c r="AF252" i="1"/>
  <c r="AK252" i="1" s="1"/>
  <c r="AN252" i="1" s="1"/>
  <c r="BM252" i="1"/>
  <c r="BR252" i="1" s="1"/>
  <c r="BU252" i="1" s="1"/>
  <c r="AE252" i="1"/>
  <c r="BN252" i="1"/>
  <c r="BS252" i="1" s="1"/>
  <c r="BV252" i="1" s="1"/>
  <c r="AJ252" i="1" l="1"/>
  <c r="AM252" i="1" s="1"/>
  <c r="AP252" i="1" s="1"/>
  <c r="AQ252" i="1" s="1"/>
  <c r="AH252" i="1"/>
  <c r="BO252" i="1"/>
  <c r="BW252" i="1"/>
  <c r="BX252" i="1" s="1"/>
  <c r="CA252" i="1" l="1"/>
  <c r="BY252" i="1"/>
  <c r="CB252" i="1"/>
  <c r="BZ252" i="1"/>
  <c r="BP252" i="1"/>
  <c r="AI252" i="1"/>
  <c r="AT252" i="1"/>
  <c r="AR252" i="1"/>
  <c r="AU252" i="1"/>
  <c r="AS252" i="1"/>
  <c r="AV252" i="1" l="1"/>
  <c r="AZ252" i="1" s="1"/>
  <c r="BB252" i="1" s="1"/>
  <c r="CD252" i="1"/>
  <c r="CH252" i="1" s="1"/>
  <c r="CJ252" i="1" s="1"/>
  <c r="CC252" i="1"/>
  <c r="CG252" i="1" s="1"/>
  <c r="CI252" i="1" s="1"/>
  <c r="AW252" i="1"/>
  <c r="BA252" i="1" s="1"/>
  <c r="BC252" i="1" s="1"/>
  <c r="CK252" i="1" l="1"/>
  <c r="CL252" i="1" s="1"/>
  <c r="M252" i="1" s="1"/>
  <c r="I252" i="1" s="1"/>
  <c r="AC253" i="1" s="1"/>
  <c r="CE252" i="1"/>
  <c r="CF252" i="1" s="1"/>
  <c r="BD252" i="1"/>
  <c r="BE252" i="1" s="1"/>
  <c r="L252" i="1" s="1"/>
  <c r="AX252" i="1"/>
  <c r="AY252" i="1" s="1"/>
  <c r="AD253" i="1" l="1"/>
  <c r="Z253" i="1"/>
  <c r="AF253" i="1" s="1"/>
  <c r="AK253" i="1" s="1"/>
  <c r="AN253" i="1" s="1"/>
  <c r="BG253" i="1"/>
  <c r="K253" i="1"/>
  <c r="H251" i="1"/>
  <c r="BI253" i="1"/>
  <c r="BJ253" i="1"/>
  <c r="AB253" i="1"/>
  <c r="BK253" i="1"/>
  <c r="Y253" i="1"/>
  <c r="AA253" i="1"/>
  <c r="J252" i="1"/>
  <c r="BF253" i="1"/>
  <c r="BH253" i="1"/>
  <c r="BM253" i="1" l="1"/>
  <c r="BR253" i="1" s="1"/>
  <c r="BU253" i="1" s="1"/>
  <c r="AE253" i="1"/>
  <c r="AJ253" i="1" s="1"/>
  <c r="AM253" i="1" s="1"/>
  <c r="BL253" i="1"/>
  <c r="BQ253" i="1" s="1"/>
  <c r="BT253" i="1" s="1"/>
  <c r="AG253" i="1"/>
  <c r="AL253" i="1" s="1"/>
  <c r="AO253" i="1" s="1"/>
  <c r="BN253" i="1"/>
  <c r="BS253" i="1" s="1"/>
  <c r="BV253" i="1" s="1"/>
  <c r="AP253" i="1" l="1"/>
  <c r="AQ253" i="1" s="1"/>
  <c r="AT253" i="1" s="1"/>
  <c r="BW253" i="1"/>
  <c r="BX253" i="1" s="1"/>
  <c r="BZ253" i="1" s="1"/>
  <c r="AH253" i="1"/>
  <c r="AI253" i="1" s="1"/>
  <c r="BO253" i="1"/>
  <c r="BP253" i="1" s="1"/>
  <c r="BY253" i="1" l="1"/>
  <c r="CB253" i="1"/>
  <c r="CD253" i="1" s="1"/>
  <c r="CH253" i="1" s="1"/>
  <c r="CJ253" i="1" s="1"/>
  <c r="CA253" i="1"/>
  <c r="CC253" i="1" s="1"/>
  <c r="AU253" i="1"/>
  <c r="AS253" i="1"/>
  <c r="AW253" i="1" s="1"/>
  <c r="BA253" i="1" s="1"/>
  <c r="BC253" i="1" s="1"/>
  <c r="AR253" i="1"/>
  <c r="AV253" i="1" s="1"/>
  <c r="AZ253" i="1" s="1"/>
  <c r="BB253" i="1" s="1"/>
  <c r="CE253" i="1" l="1"/>
  <c r="CF253" i="1" s="1"/>
  <c r="CG253" i="1"/>
  <c r="CI253" i="1" s="1"/>
  <c r="CK253" i="1" s="1"/>
  <c r="CL253" i="1" s="1"/>
  <c r="M253" i="1" s="1"/>
  <c r="I253" i="1" s="1"/>
  <c r="BF254" i="1" s="1"/>
  <c r="BD253" i="1"/>
  <c r="BE253" i="1" s="1"/>
  <c r="L253" i="1" s="1"/>
  <c r="AX253" i="1"/>
  <c r="AY253" i="1" s="1"/>
  <c r="AC254" i="1" l="1"/>
  <c r="AB254" i="1"/>
  <c r="Y254" i="1"/>
  <c r="BJ254" i="1"/>
  <c r="BK254" i="1"/>
  <c r="BH254" i="1"/>
  <c r="BG254" i="1"/>
  <c r="BI254" i="1"/>
  <c r="BL254" i="1" s="1"/>
  <c r="BQ254" i="1" s="1"/>
  <c r="BT254" i="1" s="1"/>
  <c r="J253" i="1"/>
  <c r="H252" i="1"/>
  <c r="AA254" i="1"/>
  <c r="AD254" i="1"/>
  <c r="AG254" i="1" s="1"/>
  <c r="AL254" i="1" s="1"/>
  <c r="AO254" i="1" s="1"/>
  <c r="K254" i="1"/>
  <c r="Z254" i="1"/>
  <c r="BM254" i="1" l="1"/>
  <c r="BR254" i="1" s="1"/>
  <c r="BU254" i="1" s="1"/>
  <c r="BN254" i="1"/>
  <c r="BS254" i="1" s="1"/>
  <c r="BV254" i="1" s="1"/>
  <c r="AF254" i="1"/>
  <c r="AK254" i="1" s="1"/>
  <c r="AN254" i="1" s="1"/>
  <c r="AE254" i="1"/>
  <c r="AJ254" i="1" s="1"/>
  <c r="AM254" i="1" s="1"/>
  <c r="AP254" i="1" l="1"/>
  <c r="AQ254" i="1" s="1"/>
  <c r="AT254" i="1" s="1"/>
  <c r="BO254" i="1"/>
  <c r="BP254" i="1" s="1"/>
  <c r="BW254" i="1"/>
  <c r="BX254" i="1" s="1"/>
  <c r="BY254" i="1" s="1"/>
  <c r="AH254" i="1"/>
  <c r="AI254" i="1" s="1"/>
  <c r="CB254" i="1"/>
  <c r="AU254" i="1"/>
  <c r="AS254" i="1"/>
  <c r="AR254" i="1"/>
  <c r="CA254" i="1" l="1"/>
  <c r="CC254" i="1" s="1"/>
  <c r="CG254" i="1" s="1"/>
  <c r="CI254" i="1" s="1"/>
  <c r="BZ254" i="1"/>
  <c r="CD254" i="1" s="1"/>
  <c r="CH254" i="1" s="1"/>
  <c r="CJ254" i="1" s="1"/>
  <c r="AV254" i="1"/>
  <c r="AZ254" i="1" s="1"/>
  <c r="BB254" i="1" s="1"/>
  <c r="AW254" i="1"/>
  <c r="BA254" i="1" s="1"/>
  <c r="BC254" i="1" s="1"/>
  <c r="CK254" i="1" l="1"/>
  <c r="CL254" i="1" s="1"/>
  <c r="M254" i="1" s="1"/>
  <c r="CE254" i="1"/>
  <c r="CF254" i="1" s="1"/>
  <c r="BD254" i="1"/>
  <c r="BE254" i="1" s="1"/>
  <c r="L254" i="1" s="1"/>
  <c r="AX254" i="1"/>
  <c r="AY254" i="1" s="1"/>
  <c r="J254" i="1" l="1"/>
  <c r="I254" i="1"/>
  <c r="BI255" i="1" l="1"/>
  <c r="Z255" i="1"/>
  <c r="BG255" i="1"/>
  <c r="H253" i="1"/>
  <c r="BH255" i="1"/>
  <c r="BK255" i="1"/>
  <c r="AC255" i="1"/>
  <c r="BF255" i="1"/>
  <c r="AD255" i="1"/>
  <c r="AA255" i="1"/>
  <c r="Y255" i="1"/>
  <c r="K255" i="1"/>
  <c r="BJ255" i="1"/>
  <c r="AB255" i="1"/>
  <c r="AE255" i="1" l="1"/>
  <c r="AJ255" i="1" s="1"/>
  <c r="AM255" i="1" s="1"/>
  <c r="BM255" i="1"/>
  <c r="BR255" i="1" s="1"/>
  <c r="BU255" i="1" s="1"/>
  <c r="BN255" i="1"/>
  <c r="BS255" i="1" s="1"/>
  <c r="BV255" i="1" s="1"/>
  <c r="AF255" i="1"/>
  <c r="AK255" i="1" s="1"/>
  <c r="AN255" i="1" s="1"/>
  <c r="AG255" i="1"/>
  <c r="AL255" i="1" s="1"/>
  <c r="AO255" i="1" s="1"/>
  <c r="BL255" i="1"/>
  <c r="AH255" i="1" l="1"/>
  <c r="BQ255" i="1"/>
  <c r="BT255" i="1" s="1"/>
  <c r="BW255" i="1" s="1"/>
  <c r="BX255" i="1" s="1"/>
  <c r="BO255" i="1"/>
  <c r="BP255" i="1" s="1"/>
  <c r="AP255" i="1"/>
  <c r="AQ255" i="1" s="1"/>
  <c r="AU255" i="1" l="1"/>
  <c r="AR255" i="1"/>
  <c r="AS255" i="1"/>
  <c r="AT255" i="1"/>
  <c r="CA255" i="1"/>
  <c r="BY255" i="1"/>
  <c r="BZ255" i="1"/>
  <c r="CB255" i="1"/>
  <c r="AI255" i="1"/>
  <c r="CC255" i="1" l="1"/>
  <c r="CG255" i="1" s="1"/>
  <c r="CI255" i="1" s="1"/>
  <c r="CD255" i="1"/>
  <c r="CH255" i="1" s="1"/>
  <c r="CJ255" i="1" s="1"/>
  <c r="AV255" i="1"/>
  <c r="AZ255" i="1" s="1"/>
  <c r="BB255" i="1" s="1"/>
  <c r="AW255" i="1"/>
  <c r="BA255" i="1" s="1"/>
  <c r="BC255" i="1" s="1"/>
  <c r="CE255" i="1" l="1"/>
  <c r="CF255" i="1" s="1"/>
  <c r="CK255" i="1"/>
  <c r="CL255" i="1" s="1"/>
  <c r="M255" i="1" s="1"/>
  <c r="I255" i="1" s="1"/>
  <c r="BD255" i="1"/>
  <c r="BE255" i="1" s="1"/>
  <c r="L255" i="1" s="1"/>
  <c r="AX255" i="1"/>
  <c r="AY255" i="1" s="1"/>
  <c r="J255" i="1" l="1"/>
  <c r="BJ256" i="1"/>
  <c r="BG256" i="1"/>
  <c r="AD256" i="1"/>
  <c r="AB256" i="1"/>
  <c r="Y256" i="1"/>
  <c r="BK256" i="1"/>
  <c r="AA256" i="1"/>
  <c r="K256" i="1"/>
  <c r="BH256" i="1"/>
  <c r="BI256" i="1"/>
  <c r="AC256" i="1"/>
  <c r="Z256" i="1"/>
  <c r="BF256" i="1"/>
  <c r="H254" i="1"/>
  <c r="BM256" i="1" l="1"/>
  <c r="BR256" i="1" s="1"/>
  <c r="BU256" i="1" s="1"/>
  <c r="AE256" i="1"/>
  <c r="AJ256" i="1" s="1"/>
  <c r="AM256" i="1" s="1"/>
  <c r="BL256" i="1"/>
  <c r="BQ256" i="1" s="1"/>
  <c r="BT256" i="1" s="1"/>
  <c r="BN256" i="1"/>
  <c r="BS256" i="1" s="1"/>
  <c r="BV256" i="1" s="1"/>
  <c r="AF256" i="1"/>
  <c r="AK256" i="1" s="1"/>
  <c r="AN256" i="1" s="1"/>
  <c r="AG256" i="1"/>
  <c r="AL256" i="1" s="1"/>
  <c r="AO256" i="1" s="1"/>
  <c r="BW256" i="1" l="1"/>
  <c r="BX256" i="1" s="1"/>
  <c r="BY256" i="1" s="1"/>
  <c r="BO256" i="1"/>
  <c r="BP256" i="1" s="1"/>
  <c r="AH256" i="1"/>
  <c r="AP256" i="1"/>
  <c r="AQ256" i="1" s="1"/>
  <c r="CB256" i="1" l="1"/>
  <c r="BZ256" i="1"/>
  <c r="CA256" i="1"/>
  <c r="CC256" i="1" s="1"/>
  <c r="CG256" i="1" s="1"/>
  <c r="CI256" i="1" s="1"/>
  <c r="AI256" i="1"/>
  <c r="AT256" i="1"/>
  <c r="AR256" i="1"/>
  <c r="AS256" i="1"/>
  <c r="AU256" i="1"/>
  <c r="CD256" i="1" l="1"/>
  <c r="CH256" i="1" s="1"/>
  <c r="CJ256" i="1" s="1"/>
  <c r="CK256" i="1" s="1"/>
  <c r="CL256" i="1" s="1"/>
  <c r="M256" i="1" s="1"/>
  <c r="AW256" i="1"/>
  <c r="BA256" i="1" s="1"/>
  <c r="BC256" i="1" s="1"/>
  <c r="AV256" i="1"/>
  <c r="CE256" i="1" l="1"/>
  <c r="CF256" i="1" s="1"/>
  <c r="AX256" i="1"/>
  <c r="AY256" i="1" s="1"/>
  <c r="AZ256" i="1"/>
  <c r="BB256" i="1" s="1"/>
  <c r="BD256" i="1" s="1"/>
  <c r="BE256" i="1" s="1"/>
  <c r="L256" i="1" s="1"/>
  <c r="J256" i="1" s="1"/>
  <c r="I256" i="1" s="1"/>
  <c r="AC257" i="1" l="1"/>
  <c r="AB257" i="1"/>
  <c r="BI257" i="1"/>
  <c r="BH257" i="1"/>
  <c r="AD257" i="1"/>
  <c r="Y257" i="1"/>
  <c r="BJ257" i="1"/>
  <c r="Z257" i="1"/>
  <c r="BG257" i="1"/>
  <c r="AA257" i="1"/>
  <c r="BK257" i="1"/>
  <c r="BF257" i="1"/>
  <c r="K257" i="1"/>
  <c r="H255" i="1"/>
  <c r="BM257" i="1" l="1"/>
  <c r="BR257" i="1" s="1"/>
  <c r="BU257" i="1" s="1"/>
  <c r="BL257" i="1"/>
  <c r="BQ257" i="1" s="1"/>
  <c r="BT257" i="1" s="1"/>
  <c r="BN257" i="1"/>
  <c r="BS257" i="1" s="1"/>
  <c r="BV257" i="1" s="1"/>
  <c r="AE257" i="1"/>
  <c r="AG257" i="1"/>
  <c r="AL257" i="1" s="1"/>
  <c r="AO257" i="1" s="1"/>
  <c r="AF257" i="1"/>
  <c r="AK257" i="1" s="1"/>
  <c r="AN257" i="1" s="1"/>
  <c r="BW257" i="1" l="1"/>
  <c r="BX257" i="1" s="1"/>
  <c r="BZ257" i="1" s="1"/>
  <c r="BO257" i="1"/>
  <c r="BP257" i="1" s="1"/>
  <c r="AJ257" i="1"/>
  <c r="AM257" i="1" s="1"/>
  <c r="AP257" i="1" s="1"/>
  <c r="AQ257" i="1" s="1"/>
  <c r="AH257" i="1"/>
  <c r="CA257" i="1" l="1"/>
  <c r="CB257" i="1"/>
  <c r="CD257" i="1" s="1"/>
  <c r="CH257" i="1" s="1"/>
  <c r="CJ257" i="1" s="1"/>
  <c r="BY257" i="1"/>
  <c r="AI257" i="1"/>
  <c r="AU257" i="1"/>
  <c r="AR257" i="1"/>
  <c r="AS257" i="1"/>
  <c r="AT257" i="1"/>
  <c r="CC257" i="1" l="1"/>
  <c r="CE257" i="1" s="1"/>
  <c r="CF257" i="1" s="1"/>
  <c r="AV257" i="1"/>
  <c r="AW257" i="1"/>
  <c r="BA257" i="1" s="1"/>
  <c r="BC257" i="1" s="1"/>
  <c r="CG257" i="1" l="1"/>
  <c r="CI257" i="1" s="1"/>
  <c r="CK257" i="1" s="1"/>
  <c r="CL257" i="1" s="1"/>
  <c r="M257" i="1" s="1"/>
  <c r="AX257" i="1"/>
  <c r="AY257" i="1" s="1"/>
  <c r="AZ257" i="1"/>
  <c r="BB257" i="1" s="1"/>
  <c r="BD257" i="1" s="1"/>
  <c r="BE257" i="1" s="1"/>
  <c r="L257" i="1" s="1"/>
  <c r="J257" i="1" l="1"/>
  <c r="I257" i="1"/>
  <c r="K258" i="1" l="1"/>
  <c r="BH258" i="1"/>
  <c r="Z258" i="1"/>
  <c r="AC258" i="1"/>
  <c r="AA258" i="1"/>
  <c r="AD258" i="1"/>
  <c r="BG258" i="1"/>
  <c r="BJ258" i="1"/>
  <c r="AB258" i="1"/>
  <c r="BI258" i="1"/>
  <c r="Y258" i="1"/>
  <c r="BK258" i="1"/>
  <c r="H256" i="1"/>
  <c r="BF258" i="1"/>
  <c r="AG258" i="1" l="1"/>
  <c r="AL258" i="1" s="1"/>
  <c r="AO258" i="1" s="1"/>
  <c r="AF258" i="1"/>
  <c r="AK258" i="1" s="1"/>
  <c r="AN258" i="1" s="1"/>
  <c r="BL258" i="1"/>
  <c r="BQ258" i="1" s="1"/>
  <c r="BT258" i="1" s="1"/>
  <c r="BN258" i="1"/>
  <c r="BS258" i="1" s="1"/>
  <c r="BV258" i="1" s="1"/>
  <c r="AE258" i="1"/>
  <c r="BM258" i="1"/>
  <c r="BR258" i="1" s="1"/>
  <c r="BU258" i="1" s="1"/>
  <c r="AH258" i="1" l="1"/>
  <c r="AI258" i="1" s="1"/>
  <c r="AJ258" i="1"/>
  <c r="AM258" i="1" s="1"/>
  <c r="AP258" i="1" s="1"/>
  <c r="AQ258" i="1" s="1"/>
  <c r="AT258" i="1" s="1"/>
  <c r="BW258" i="1"/>
  <c r="BX258" i="1" s="1"/>
  <c r="CB258" i="1" s="1"/>
  <c r="BO258" i="1"/>
  <c r="BP258" i="1" s="1"/>
  <c r="AU258" i="1" l="1"/>
  <c r="BY258" i="1"/>
  <c r="BZ258" i="1"/>
  <c r="CD258" i="1" s="1"/>
  <c r="CH258" i="1" s="1"/>
  <c r="CJ258" i="1" s="1"/>
  <c r="CA258" i="1"/>
  <c r="AS258" i="1"/>
  <c r="AR258" i="1"/>
  <c r="AV258" i="1" s="1"/>
  <c r="AZ258" i="1" s="1"/>
  <c r="BB258" i="1" s="1"/>
  <c r="AW258" i="1" l="1"/>
  <c r="BA258" i="1" s="1"/>
  <c r="BC258" i="1" s="1"/>
  <c r="BD258" i="1" s="1"/>
  <c r="BE258" i="1" s="1"/>
  <c r="L258" i="1" s="1"/>
  <c r="CC258" i="1"/>
  <c r="CG258" i="1" s="1"/>
  <c r="CI258" i="1" s="1"/>
  <c r="CK258" i="1" s="1"/>
  <c r="CL258" i="1" s="1"/>
  <c r="M258" i="1" s="1"/>
  <c r="AX258" i="1" l="1"/>
  <c r="AY258" i="1" s="1"/>
  <c r="CE258" i="1"/>
  <c r="CF258" i="1" s="1"/>
  <c r="J258" i="1"/>
  <c r="I258" i="1"/>
  <c r="BF259" i="1" l="1"/>
  <c r="AB259" i="1"/>
  <c r="AD259" i="1"/>
  <c r="AC259" i="1"/>
  <c r="Y259" i="1"/>
  <c r="K259" i="1"/>
  <c r="BI259" i="1"/>
  <c r="BH259" i="1"/>
  <c r="BK259" i="1"/>
  <c r="AA259" i="1"/>
  <c r="Z259" i="1"/>
  <c r="BJ259" i="1"/>
  <c r="H257" i="1"/>
  <c r="BG259" i="1"/>
  <c r="AF259" i="1" l="1"/>
  <c r="AK259" i="1" s="1"/>
  <c r="AN259" i="1" s="1"/>
  <c r="BM259" i="1"/>
  <c r="BR259" i="1" s="1"/>
  <c r="BU259" i="1" s="1"/>
  <c r="BL259" i="1"/>
  <c r="BQ259" i="1" s="1"/>
  <c r="BT259" i="1" s="1"/>
  <c r="AG259" i="1"/>
  <c r="AL259" i="1" s="1"/>
  <c r="AO259" i="1" s="1"/>
  <c r="AE259" i="1"/>
  <c r="BN259" i="1"/>
  <c r="BS259" i="1" s="1"/>
  <c r="BV259" i="1" s="1"/>
  <c r="AJ259" i="1" l="1"/>
  <c r="AM259" i="1" s="1"/>
  <c r="AP259" i="1" s="1"/>
  <c r="AQ259" i="1" s="1"/>
  <c r="AH259" i="1"/>
  <c r="BW259" i="1"/>
  <c r="BX259" i="1" s="1"/>
  <c r="BO259" i="1"/>
  <c r="BP259" i="1" s="1"/>
  <c r="BZ259" i="1" l="1"/>
  <c r="CB259" i="1"/>
  <c r="CA259" i="1"/>
  <c r="BY259" i="1"/>
  <c r="AI259" i="1"/>
  <c r="AU259" i="1"/>
  <c r="AT259" i="1"/>
  <c r="AR259" i="1"/>
  <c r="AS259" i="1"/>
  <c r="CD259" i="1" l="1"/>
  <c r="CH259" i="1" s="1"/>
  <c r="CJ259" i="1" s="1"/>
  <c r="CC259" i="1"/>
  <c r="AV259" i="1"/>
  <c r="AW259" i="1"/>
  <c r="BA259" i="1" s="1"/>
  <c r="BC259" i="1" s="1"/>
  <c r="CE259" i="1" l="1"/>
  <c r="CF259" i="1" s="1"/>
  <c r="CG259" i="1"/>
  <c r="CI259" i="1" s="1"/>
  <c r="CK259" i="1" s="1"/>
  <c r="CL259" i="1" s="1"/>
  <c r="M259" i="1" s="1"/>
  <c r="I259" i="1" s="1"/>
  <c r="AX259" i="1"/>
  <c r="AY259" i="1" s="1"/>
  <c r="AZ259" i="1"/>
  <c r="BB259" i="1" s="1"/>
  <c r="BD259" i="1" s="1"/>
  <c r="BE259" i="1" s="1"/>
  <c r="L259" i="1" s="1"/>
  <c r="J259" i="1" l="1"/>
  <c r="BJ260" i="1"/>
  <c r="AA260" i="1"/>
  <c r="BH260" i="1"/>
  <c r="BG260" i="1"/>
  <c r="Y260" i="1"/>
  <c r="K260" i="1"/>
  <c r="BI260" i="1"/>
  <c r="AD260" i="1"/>
  <c r="AB260" i="1"/>
  <c r="BF260" i="1"/>
  <c r="Z260" i="1"/>
  <c r="BK260" i="1"/>
  <c r="H258" i="1"/>
  <c r="AC260" i="1"/>
  <c r="AE260" i="1" l="1"/>
  <c r="AJ260" i="1" s="1"/>
  <c r="AM260" i="1" s="1"/>
  <c r="AG260" i="1"/>
  <c r="AL260" i="1" s="1"/>
  <c r="AO260" i="1" s="1"/>
  <c r="BL260" i="1"/>
  <c r="BQ260" i="1" s="1"/>
  <c r="BT260" i="1" s="1"/>
  <c r="BN260" i="1"/>
  <c r="BS260" i="1" s="1"/>
  <c r="BV260" i="1" s="1"/>
  <c r="BM260" i="1"/>
  <c r="BR260" i="1" s="1"/>
  <c r="BU260" i="1" s="1"/>
  <c r="AF260" i="1"/>
  <c r="AK260" i="1" s="1"/>
  <c r="AN260" i="1" s="1"/>
  <c r="AH260" i="1" l="1"/>
  <c r="AI260" i="1" s="1"/>
  <c r="BO260" i="1"/>
  <c r="BP260" i="1" s="1"/>
  <c r="BW260" i="1"/>
  <c r="BX260" i="1" s="1"/>
  <c r="BZ260" i="1" s="1"/>
  <c r="AP260" i="1"/>
  <c r="AQ260" i="1" s="1"/>
  <c r="BY260" i="1" l="1"/>
  <c r="CA260" i="1"/>
  <c r="CB260" i="1"/>
  <c r="CD260" i="1" s="1"/>
  <c r="CH260" i="1" s="1"/>
  <c r="CJ260" i="1" s="1"/>
  <c r="AU260" i="1"/>
  <c r="AT260" i="1"/>
  <c r="AR260" i="1"/>
  <c r="AS260" i="1"/>
  <c r="CC260" i="1" l="1"/>
  <c r="CG260" i="1" s="1"/>
  <c r="CI260" i="1" s="1"/>
  <c r="CK260" i="1" s="1"/>
  <c r="CL260" i="1" s="1"/>
  <c r="M260" i="1" s="1"/>
  <c r="AV260" i="1"/>
  <c r="AW260" i="1"/>
  <c r="BA260" i="1" s="1"/>
  <c r="BC260" i="1" s="1"/>
  <c r="CE260" i="1" l="1"/>
  <c r="CF260" i="1" s="1"/>
  <c r="AX260" i="1"/>
  <c r="AY260" i="1" s="1"/>
  <c r="AZ260" i="1"/>
  <c r="BB260" i="1" s="1"/>
  <c r="BD260" i="1" s="1"/>
  <c r="BE260" i="1" s="1"/>
  <c r="L260" i="1" s="1"/>
  <c r="J260" i="1" s="1"/>
  <c r="I260" i="1"/>
  <c r="AA261" i="1" l="1"/>
  <c r="BI261" i="1"/>
  <c r="AD261" i="1"/>
  <c r="AB261" i="1"/>
  <c r="Z261" i="1"/>
  <c r="K261" i="1"/>
  <c r="BK261" i="1"/>
  <c r="BH261" i="1"/>
  <c r="BJ261" i="1"/>
  <c r="Y261" i="1"/>
  <c r="AC261" i="1"/>
  <c r="BG261" i="1"/>
  <c r="H259" i="1"/>
  <c r="BF261" i="1"/>
  <c r="BL261" i="1" s="1"/>
  <c r="BM261" i="1" l="1"/>
  <c r="BR261" i="1" s="1"/>
  <c r="BU261" i="1" s="1"/>
  <c r="AF261" i="1"/>
  <c r="AK261" i="1" s="1"/>
  <c r="AN261" i="1" s="1"/>
  <c r="AG261" i="1"/>
  <c r="AL261" i="1" s="1"/>
  <c r="AO261" i="1" s="1"/>
  <c r="BN261" i="1"/>
  <c r="BS261" i="1" s="1"/>
  <c r="BV261" i="1" s="1"/>
  <c r="BQ261" i="1"/>
  <c r="BT261" i="1" s="1"/>
  <c r="AE261" i="1"/>
  <c r="BW261" i="1" l="1"/>
  <c r="BX261" i="1" s="1"/>
  <c r="BZ261" i="1" s="1"/>
  <c r="BO261" i="1"/>
  <c r="BP261" i="1" s="1"/>
  <c r="AJ261" i="1"/>
  <c r="AM261" i="1" s="1"/>
  <c r="AP261" i="1" s="1"/>
  <c r="AQ261" i="1" s="1"/>
  <c r="AH261" i="1"/>
  <c r="BY261" i="1" l="1"/>
  <c r="CB261" i="1"/>
  <c r="CD261" i="1" s="1"/>
  <c r="CH261" i="1" s="1"/>
  <c r="CJ261" i="1" s="1"/>
  <c r="CA261" i="1"/>
  <c r="AI261" i="1"/>
  <c r="AS261" i="1"/>
  <c r="AR261" i="1"/>
  <c r="AU261" i="1"/>
  <c r="AT261" i="1"/>
  <c r="CC261" i="1" l="1"/>
  <c r="CG261" i="1" s="1"/>
  <c r="CI261" i="1" s="1"/>
  <c r="CK261" i="1" s="1"/>
  <c r="CL261" i="1" s="1"/>
  <c r="M261" i="1" s="1"/>
  <c r="AV261" i="1"/>
  <c r="AZ261" i="1" s="1"/>
  <c r="BB261" i="1" s="1"/>
  <c r="AW261" i="1"/>
  <c r="BA261" i="1" s="1"/>
  <c r="BC261" i="1" s="1"/>
  <c r="CE261" i="1" l="1"/>
  <c r="CF261" i="1" s="1"/>
  <c r="AX261" i="1"/>
  <c r="AY261" i="1" s="1"/>
  <c r="BD261" i="1"/>
  <c r="BE261" i="1" s="1"/>
  <c r="L261" i="1" s="1"/>
  <c r="J261" i="1" s="1"/>
  <c r="I261" i="1" l="1"/>
  <c r="BK262" i="1" l="1"/>
  <c r="BJ262" i="1"/>
  <c r="AB262" i="1"/>
  <c r="AC262" i="1"/>
  <c r="AD262" i="1"/>
  <c r="BF262" i="1"/>
  <c r="K262" i="1"/>
  <c r="BI262" i="1"/>
  <c r="BH262" i="1"/>
  <c r="Y262" i="1"/>
  <c r="Z262" i="1"/>
  <c r="AA262" i="1"/>
  <c r="H260" i="1"/>
  <c r="BG262" i="1"/>
  <c r="BM262" i="1" l="1"/>
  <c r="BR262" i="1" s="1"/>
  <c r="BU262" i="1" s="1"/>
  <c r="BL262" i="1"/>
  <c r="BQ262" i="1" s="1"/>
  <c r="BT262" i="1" s="1"/>
  <c r="AF262" i="1"/>
  <c r="AK262" i="1" s="1"/>
  <c r="AN262" i="1" s="1"/>
  <c r="BN262" i="1"/>
  <c r="BS262" i="1" s="1"/>
  <c r="BV262" i="1" s="1"/>
  <c r="AE262" i="1"/>
  <c r="AG262" i="1"/>
  <c r="AL262" i="1" s="1"/>
  <c r="AO262" i="1" s="1"/>
  <c r="BW262" i="1" l="1"/>
  <c r="BX262" i="1" s="1"/>
  <c r="BO262" i="1"/>
  <c r="BP262" i="1" s="1"/>
  <c r="AJ262" i="1"/>
  <c r="AM262" i="1" s="1"/>
  <c r="AP262" i="1" s="1"/>
  <c r="AQ262" i="1" s="1"/>
  <c r="AH262" i="1"/>
  <c r="AI262" i="1" l="1"/>
  <c r="AR262" i="1"/>
  <c r="AS262" i="1"/>
  <c r="AT262" i="1"/>
  <c r="AU262" i="1"/>
  <c r="BY262" i="1"/>
  <c r="CB262" i="1"/>
  <c r="BZ262" i="1"/>
  <c r="CA262" i="1"/>
  <c r="CD262" i="1" l="1"/>
  <c r="CH262" i="1" s="1"/>
  <c r="CJ262" i="1" s="1"/>
  <c r="AW262" i="1"/>
  <c r="BA262" i="1" s="1"/>
  <c r="BC262" i="1" s="1"/>
  <c r="CC262" i="1"/>
  <c r="AV262" i="1"/>
  <c r="AX262" i="1" l="1"/>
  <c r="AY262" i="1" s="1"/>
  <c r="AZ262" i="1"/>
  <c r="BB262" i="1" s="1"/>
  <c r="BD262" i="1" s="1"/>
  <c r="BE262" i="1" s="1"/>
  <c r="L262" i="1" s="1"/>
  <c r="CG262" i="1"/>
  <c r="CI262" i="1" s="1"/>
  <c r="CK262" i="1" s="1"/>
  <c r="CL262" i="1" s="1"/>
  <c r="M262" i="1" s="1"/>
  <c r="CE262" i="1"/>
  <c r="CF262" i="1" s="1"/>
  <c r="J262" i="1" l="1"/>
  <c r="I262" i="1"/>
  <c r="BF263" i="1" l="1"/>
  <c r="Z263" i="1"/>
  <c r="AC263" i="1"/>
  <c r="BJ263" i="1"/>
  <c r="BK263" i="1"/>
  <c r="AD263" i="1"/>
  <c r="AA263" i="1"/>
  <c r="BG263" i="1"/>
  <c r="Y263" i="1"/>
  <c r="BH263" i="1"/>
  <c r="BI263" i="1"/>
  <c r="AB263" i="1"/>
  <c r="H261" i="1"/>
  <c r="K263" i="1"/>
  <c r="BN263" i="1" l="1"/>
  <c r="BS263" i="1" s="1"/>
  <c r="BV263" i="1" s="1"/>
  <c r="AE263" i="1"/>
  <c r="AJ263" i="1" s="1"/>
  <c r="AM263" i="1" s="1"/>
  <c r="BM263" i="1"/>
  <c r="BR263" i="1" s="1"/>
  <c r="BU263" i="1" s="1"/>
  <c r="BL263" i="1"/>
  <c r="BQ263" i="1" s="1"/>
  <c r="BT263" i="1" s="1"/>
  <c r="AF263" i="1"/>
  <c r="AK263" i="1" s="1"/>
  <c r="AN263" i="1" s="1"/>
  <c r="AG263" i="1"/>
  <c r="AL263" i="1" s="1"/>
  <c r="AO263" i="1" s="1"/>
  <c r="BW263" i="1" l="1"/>
  <c r="BX263" i="1" s="1"/>
  <c r="CB263" i="1" s="1"/>
  <c r="BO263" i="1"/>
  <c r="BP263" i="1" s="1"/>
  <c r="AH263" i="1"/>
  <c r="AP263" i="1"/>
  <c r="AQ263" i="1" s="1"/>
  <c r="BZ263" i="1" l="1"/>
  <c r="CD263" i="1" s="1"/>
  <c r="CH263" i="1" s="1"/>
  <c r="CJ263" i="1" s="1"/>
  <c r="BY263" i="1"/>
  <c r="CA263" i="1"/>
  <c r="AR263" i="1"/>
  <c r="AU263" i="1"/>
  <c r="AS263" i="1"/>
  <c r="AT263" i="1"/>
  <c r="AI263" i="1"/>
  <c r="CC263" i="1" l="1"/>
  <c r="CG263" i="1" s="1"/>
  <c r="CI263" i="1" s="1"/>
  <c r="CK263" i="1" s="1"/>
  <c r="CL263" i="1" s="1"/>
  <c r="M263" i="1" s="1"/>
  <c r="AV263" i="1"/>
  <c r="AZ263" i="1" s="1"/>
  <c r="BB263" i="1" s="1"/>
  <c r="AW263" i="1"/>
  <c r="BA263" i="1" s="1"/>
  <c r="BC263" i="1" s="1"/>
  <c r="CE263" i="1" l="1"/>
  <c r="CF263" i="1" s="1"/>
  <c r="BD263" i="1"/>
  <c r="BE263" i="1" s="1"/>
  <c r="L263" i="1" s="1"/>
  <c r="J263" i="1" s="1"/>
  <c r="I263" i="1" s="1"/>
  <c r="BF264" i="1" s="1"/>
  <c r="AX263" i="1"/>
  <c r="AY263" i="1" s="1"/>
  <c r="BG264" i="1" l="1"/>
  <c r="BH264" i="1"/>
  <c r="BJ264" i="1"/>
  <c r="K264" i="1"/>
  <c r="Z264" i="1"/>
  <c r="Y264" i="1"/>
  <c r="BK264" i="1"/>
  <c r="AB264" i="1"/>
  <c r="AC264" i="1"/>
  <c r="BI264" i="1"/>
  <c r="BL264" i="1" s="1"/>
  <c r="BQ264" i="1" s="1"/>
  <c r="BT264" i="1" s="1"/>
  <c r="H262" i="1"/>
  <c r="AD264" i="1"/>
  <c r="AA264" i="1"/>
  <c r="AG264" i="1" l="1"/>
  <c r="AL264" i="1" s="1"/>
  <c r="AO264" i="1" s="1"/>
  <c r="AF264" i="1"/>
  <c r="AK264" i="1" s="1"/>
  <c r="AN264" i="1" s="1"/>
  <c r="BN264" i="1"/>
  <c r="BS264" i="1" s="1"/>
  <c r="BV264" i="1" s="1"/>
  <c r="AE264" i="1"/>
  <c r="AJ264" i="1" s="1"/>
  <c r="AM264" i="1" s="1"/>
  <c r="BM264" i="1"/>
  <c r="BR264" i="1" s="1"/>
  <c r="BU264" i="1" s="1"/>
  <c r="AP264" i="1" l="1"/>
  <c r="AQ264" i="1" s="1"/>
  <c r="AU264" i="1" s="1"/>
  <c r="AH264" i="1"/>
  <c r="AI264" i="1" s="1"/>
  <c r="BW264" i="1"/>
  <c r="BX264" i="1" s="1"/>
  <c r="BZ264" i="1" s="1"/>
  <c r="BO264" i="1"/>
  <c r="BP264" i="1" s="1"/>
  <c r="AS264" i="1" l="1"/>
  <c r="AW264" i="1" s="1"/>
  <c r="BA264" i="1" s="1"/>
  <c r="BC264" i="1" s="1"/>
  <c r="AT264" i="1"/>
  <c r="AR264" i="1"/>
  <c r="CA264" i="1"/>
  <c r="CB264" i="1"/>
  <c r="CD264" i="1" s="1"/>
  <c r="CH264" i="1" s="1"/>
  <c r="CJ264" i="1" s="1"/>
  <c r="BY264" i="1"/>
  <c r="AV264" i="1" l="1"/>
  <c r="AZ264" i="1" s="1"/>
  <c r="BB264" i="1" s="1"/>
  <c r="BD264" i="1" s="1"/>
  <c r="BE264" i="1" s="1"/>
  <c r="L264" i="1" s="1"/>
  <c r="CC264" i="1"/>
  <c r="CE264" i="1" s="1"/>
  <c r="CF264" i="1" s="1"/>
  <c r="AX264" i="1" l="1"/>
  <c r="AY264" i="1" s="1"/>
  <c r="CG264" i="1"/>
  <c r="CI264" i="1" s="1"/>
  <c r="CK264" i="1" s="1"/>
  <c r="CL264" i="1" s="1"/>
  <c r="M264" i="1" s="1"/>
  <c r="J264" i="1" s="1"/>
  <c r="I264" i="1" s="1"/>
  <c r="BH265" i="1" s="1"/>
  <c r="BJ265" i="1" l="1"/>
  <c r="H263" i="1"/>
  <c r="AA265" i="1"/>
  <c r="AC265" i="1"/>
  <c r="BK265" i="1"/>
  <c r="BN265" i="1" s="1"/>
  <c r="BS265" i="1" s="1"/>
  <c r="BV265" i="1" s="1"/>
  <c r="AB265" i="1"/>
  <c r="AD265" i="1"/>
  <c r="Y265" i="1"/>
  <c r="Z265" i="1"/>
  <c r="BI265" i="1"/>
  <c r="K265" i="1"/>
  <c r="BG265" i="1"/>
  <c r="BF265" i="1"/>
  <c r="AG265" i="1" l="1"/>
  <c r="AL265" i="1" s="1"/>
  <c r="AO265" i="1" s="1"/>
  <c r="BM265" i="1"/>
  <c r="BR265" i="1" s="1"/>
  <c r="BU265" i="1" s="1"/>
  <c r="AF265" i="1"/>
  <c r="AK265" i="1" s="1"/>
  <c r="AN265" i="1" s="1"/>
  <c r="AE265" i="1"/>
  <c r="AJ265" i="1" s="1"/>
  <c r="AM265" i="1" s="1"/>
  <c r="BL265" i="1"/>
  <c r="BQ265" i="1" s="1"/>
  <c r="BT265" i="1" s="1"/>
  <c r="AP265" i="1" l="1"/>
  <c r="AQ265" i="1" s="1"/>
  <c r="AT265" i="1" s="1"/>
  <c r="BW265" i="1"/>
  <c r="BX265" i="1" s="1"/>
  <c r="CB265" i="1" s="1"/>
  <c r="AH265" i="1"/>
  <c r="AI265" i="1" s="1"/>
  <c r="BO265" i="1"/>
  <c r="BP265" i="1" s="1"/>
  <c r="AR265" i="1"/>
  <c r="AV265" i="1" s="1"/>
  <c r="AS265" i="1" l="1"/>
  <c r="AU265" i="1"/>
  <c r="BZ265" i="1"/>
  <c r="CD265" i="1" s="1"/>
  <c r="CH265" i="1" s="1"/>
  <c r="CJ265" i="1" s="1"/>
  <c r="BY265" i="1"/>
  <c r="CA265" i="1"/>
  <c r="AZ265" i="1"/>
  <c r="BB265" i="1" s="1"/>
  <c r="CC265" i="1" l="1"/>
  <c r="CG265" i="1" s="1"/>
  <c r="CI265" i="1" s="1"/>
  <c r="CK265" i="1" s="1"/>
  <c r="CL265" i="1" s="1"/>
  <c r="M265" i="1" s="1"/>
  <c r="AW265" i="1"/>
  <c r="BA265" i="1" s="1"/>
  <c r="BC265" i="1" s="1"/>
  <c r="BD265" i="1" s="1"/>
  <c r="BE265" i="1" s="1"/>
  <c r="L265" i="1" s="1"/>
  <c r="J265" i="1" s="1"/>
  <c r="I265" i="1"/>
  <c r="K266" i="1" s="1"/>
  <c r="CE265" i="1" l="1"/>
  <c r="CF265" i="1" s="1"/>
  <c r="AX265" i="1"/>
  <c r="AY265" i="1" s="1"/>
  <c r="Y266" i="1"/>
  <c r="BK266" i="1"/>
  <c r="BI266" i="1"/>
  <c r="AB266" i="1"/>
  <c r="AC266" i="1"/>
  <c r="AA266" i="1"/>
  <c r="Z266" i="1"/>
  <c r="BH266" i="1"/>
  <c r="BJ266" i="1"/>
  <c r="BG266" i="1"/>
  <c r="AD266" i="1"/>
  <c r="BF266" i="1"/>
  <c r="H264" i="1"/>
  <c r="BL266" i="1" l="1"/>
  <c r="BQ266" i="1" s="1"/>
  <c r="BT266" i="1" s="1"/>
  <c r="BN266" i="1"/>
  <c r="BS266" i="1" s="1"/>
  <c r="BV266" i="1" s="1"/>
  <c r="AE266" i="1"/>
  <c r="AJ266" i="1" s="1"/>
  <c r="AM266" i="1" s="1"/>
  <c r="AG266" i="1"/>
  <c r="AL266" i="1" s="1"/>
  <c r="AO266" i="1" s="1"/>
  <c r="BM266" i="1"/>
  <c r="BR266" i="1" s="1"/>
  <c r="BU266" i="1" s="1"/>
  <c r="AF266" i="1"/>
  <c r="AK266" i="1" s="1"/>
  <c r="AN266" i="1" s="1"/>
  <c r="AP266" i="1" l="1"/>
  <c r="AQ266" i="1" s="1"/>
  <c r="AR266" i="1" s="1"/>
  <c r="BO266" i="1"/>
  <c r="BW266" i="1"/>
  <c r="BX266" i="1" s="1"/>
  <c r="AH266" i="1"/>
  <c r="AT266" i="1"/>
  <c r="AS266" i="1" l="1"/>
  <c r="AU266" i="1"/>
  <c r="AV266" i="1"/>
  <c r="AZ266" i="1" s="1"/>
  <c r="BB266" i="1" s="1"/>
  <c r="AI266" i="1"/>
  <c r="BZ266" i="1"/>
  <c r="CB266" i="1"/>
  <c r="BY266" i="1"/>
  <c r="CA266" i="1"/>
  <c r="BP266" i="1"/>
  <c r="AW266" i="1" l="1"/>
  <c r="BA266" i="1" s="1"/>
  <c r="BC266" i="1" s="1"/>
  <c r="BD266" i="1" s="1"/>
  <c r="BE266" i="1" s="1"/>
  <c r="L266" i="1" s="1"/>
  <c r="CD266" i="1"/>
  <c r="CH266" i="1" s="1"/>
  <c r="CJ266" i="1" s="1"/>
  <c r="CC266" i="1"/>
  <c r="CG266" i="1" s="1"/>
  <c r="CI266" i="1" s="1"/>
  <c r="AX266" i="1" l="1"/>
  <c r="AY266" i="1" s="1"/>
  <c r="CE266" i="1"/>
  <c r="CF266" i="1" s="1"/>
  <c r="CK266" i="1"/>
  <c r="CL266" i="1" s="1"/>
  <c r="M266" i="1" s="1"/>
  <c r="I266" i="1" s="1"/>
  <c r="J266" i="1" l="1"/>
  <c r="BF267" i="1"/>
  <c r="BH267" i="1"/>
  <c r="Z267" i="1"/>
  <c r="BG267" i="1"/>
  <c r="AB267" i="1"/>
  <c r="Y267" i="1"/>
  <c r="AA267" i="1"/>
  <c r="BJ267" i="1"/>
  <c r="BM267" i="1" s="1"/>
  <c r="BR267" i="1" s="1"/>
  <c r="BU267" i="1" s="1"/>
  <c r="K267" i="1"/>
  <c r="BI267" i="1"/>
  <c r="BK267" i="1"/>
  <c r="AC267" i="1"/>
  <c r="AD267" i="1"/>
  <c r="H265" i="1"/>
  <c r="AF267" i="1" l="1"/>
  <c r="AK267" i="1" s="1"/>
  <c r="AN267" i="1" s="1"/>
  <c r="BN267" i="1"/>
  <c r="BS267" i="1" s="1"/>
  <c r="BV267" i="1" s="1"/>
  <c r="AG267" i="1"/>
  <c r="AL267" i="1" s="1"/>
  <c r="AO267" i="1" s="1"/>
  <c r="AE267" i="1"/>
  <c r="AJ267" i="1" s="1"/>
  <c r="AM267" i="1" s="1"/>
  <c r="BL267" i="1"/>
  <c r="AP267" i="1" l="1"/>
  <c r="AQ267" i="1" s="1"/>
  <c r="AS267" i="1" s="1"/>
  <c r="AH267" i="1"/>
  <c r="AI267" i="1" s="1"/>
  <c r="BQ267" i="1"/>
  <c r="BT267" i="1" s="1"/>
  <c r="BW267" i="1" s="1"/>
  <c r="BX267" i="1" s="1"/>
  <c r="BO267" i="1"/>
  <c r="AR267" i="1" l="1"/>
  <c r="AT267" i="1"/>
  <c r="AU267" i="1"/>
  <c r="AW267" i="1" s="1"/>
  <c r="BA267" i="1" s="1"/>
  <c r="BC267" i="1" s="1"/>
  <c r="CA267" i="1"/>
  <c r="BY267" i="1"/>
  <c r="CB267" i="1"/>
  <c r="BZ267" i="1"/>
  <c r="BP267" i="1"/>
  <c r="AV267" i="1" l="1"/>
  <c r="AZ267" i="1" s="1"/>
  <c r="BB267" i="1" s="1"/>
  <c r="BD267" i="1" s="1"/>
  <c r="BE267" i="1" s="1"/>
  <c r="L267" i="1" s="1"/>
  <c r="CC267" i="1"/>
  <c r="CG267" i="1" s="1"/>
  <c r="CI267" i="1" s="1"/>
  <c r="CD267" i="1"/>
  <c r="CH267" i="1" s="1"/>
  <c r="CJ267" i="1" s="1"/>
  <c r="AX267" i="1" l="1"/>
  <c r="AY267" i="1" s="1"/>
  <c r="CK267" i="1"/>
  <c r="CL267" i="1" s="1"/>
  <c r="M267" i="1" s="1"/>
  <c r="CE267" i="1"/>
  <c r="CF267" i="1" s="1"/>
  <c r="I267" i="1" l="1"/>
  <c r="J267" i="1"/>
  <c r="AB268" i="1" l="1"/>
  <c r="BF268" i="1"/>
  <c r="Z268" i="1"/>
  <c r="K268" i="1"/>
  <c r="BH268" i="1"/>
  <c r="AD268" i="1"/>
  <c r="AA268" i="1"/>
  <c r="BG268" i="1"/>
  <c r="AC268" i="1"/>
  <c r="Y268" i="1"/>
  <c r="BK268" i="1"/>
  <c r="BJ268" i="1"/>
  <c r="BI268" i="1"/>
  <c r="H266" i="1"/>
  <c r="BM268" i="1" l="1"/>
  <c r="BR268" i="1" s="1"/>
  <c r="BU268" i="1" s="1"/>
  <c r="BL268" i="1"/>
  <c r="BQ268" i="1" s="1"/>
  <c r="BT268" i="1" s="1"/>
  <c r="BN268" i="1"/>
  <c r="BS268" i="1" s="1"/>
  <c r="BV268" i="1" s="1"/>
  <c r="AG268" i="1"/>
  <c r="AL268" i="1" s="1"/>
  <c r="AO268" i="1" s="1"/>
  <c r="AF268" i="1"/>
  <c r="AK268" i="1" s="1"/>
  <c r="AN268" i="1" s="1"/>
  <c r="AE268" i="1"/>
  <c r="BW268" i="1" l="1"/>
  <c r="BX268" i="1" s="1"/>
  <c r="CA268" i="1" s="1"/>
  <c r="BO268" i="1"/>
  <c r="BP268" i="1" s="1"/>
  <c r="AJ268" i="1"/>
  <c r="AM268" i="1" s="1"/>
  <c r="AP268" i="1" s="1"/>
  <c r="AQ268" i="1" s="1"/>
  <c r="AH268" i="1"/>
  <c r="BZ268" i="1" l="1"/>
  <c r="CB268" i="1"/>
  <c r="BY268" i="1"/>
  <c r="CC268" i="1" s="1"/>
  <c r="CG268" i="1" s="1"/>
  <c r="CI268" i="1" s="1"/>
  <c r="AR268" i="1"/>
  <c r="AT268" i="1"/>
  <c r="AS268" i="1"/>
  <c r="AU268" i="1"/>
  <c r="AI268" i="1"/>
  <c r="AV268" i="1" l="1"/>
  <c r="AZ268" i="1" s="1"/>
  <c r="BB268" i="1" s="1"/>
  <c r="CD268" i="1"/>
  <c r="CH268" i="1" s="1"/>
  <c r="CJ268" i="1" s="1"/>
  <c r="CK268" i="1" s="1"/>
  <c r="CL268" i="1" s="1"/>
  <c r="M268" i="1" s="1"/>
  <c r="AW268" i="1"/>
  <c r="BA268" i="1" s="1"/>
  <c r="BC268" i="1" s="1"/>
  <c r="BD268" i="1" l="1"/>
  <c r="BE268" i="1" s="1"/>
  <c r="L268" i="1" s="1"/>
  <c r="J268" i="1" s="1"/>
  <c r="CE268" i="1"/>
  <c r="CF268" i="1" s="1"/>
  <c r="I268" i="1"/>
  <c r="AX268" i="1"/>
  <c r="AY268" i="1" s="1"/>
  <c r="Z269" i="1" l="1"/>
  <c r="K269" i="1"/>
  <c r="AA269" i="1"/>
  <c r="BH269" i="1"/>
  <c r="BJ269" i="1"/>
  <c r="AD269" i="1"/>
  <c r="BK269" i="1"/>
  <c r="BI269" i="1"/>
  <c r="AB269" i="1"/>
  <c r="Y269" i="1"/>
  <c r="BF269" i="1"/>
  <c r="AC269" i="1"/>
  <c r="H267" i="1"/>
  <c r="BG269" i="1"/>
  <c r="BM269" i="1" l="1"/>
  <c r="BR269" i="1" s="1"/>
  <c r="BU269" i="1" s="1"/>
  <c r="AF269" i="1"/>
  <c r="AK269" i="1" s="1"/>
  <c r="AN269" i="1" s="1"/>
  <c r="BL269" i="1"/>
  <c r="BQ269" i="1" s="1"/>
  <c r="BT269" i="1" s="1"/>
  <c r="BN269" i="1"/>
  <c r="BS269" i="1" s="1"/>
  <c r="BV269" i="1" s="1"/>
  <c r="AG269" i="1"/>
  <c r="AL269" i="1" s="1"/>
  <c r="AO269" i="1" s="1"/>
  <c r="AE269" i="1"/>
  <c r="AH269" i="1" l="1"/>
  <c r="AJ269" i="1"/>
  <c r="AM269" i="1" s="1"/>
  <c r="AP269" i="1" s="1"/>
  <c r="AQ269" i="1" s="1"/>
  <c r="BO269" i="1"/>
  <c r="BW269" i="1"/>
  <c r="BX269" i="1" s="1"/>
  <c r="BP269" i="1" l="1"/>
  <c r="BZ269" i="1"/>
  <c r="CA269" i="1"/>
  <c r="BY269" i="1"/>
  <c r="CB269" i="1"/>
  <c r="AU269" i="1"/>
  <c r="AT269" i="1"/>
  <c r="AS269" i="1"/>
  <c r="AR269" i="1"/>
  <c r="AI269" i="1"/>
  <c r="CD269" i="1" l="1"/>
  <c r="CH269" i="1" s="1"/>
  <c r="CJ269" i="1" s="1"/>
  <c r="AW269" i="1"/>
  <c r="BA269" i="1" s="1"/>
  <c r="BC269" i="1" s="1"/>
  <c r="CC269" i="1"/>
  <c r="CG269" i="1" s="1"/>
  <c r="CI269" i="1" s="1"/>
  <c r="AV269" i="1"/>
  <c r="CK269" i="1" l="1"/>
  <c r="CL269" i="1" s="1"/>
  <c r="M269" i="1" s="1"/>
  <c r="CE269" i="1"/>
  <c r="CF269" i="1" s="1"/>
  <c r="AX269" i="1"/>
  <c r="AY269" i="1" s="1"/>
  <c r="AZ269" i="1"/>
  <c r="BB269" i="1" s="1"/>
  <c r="BD269" i="1" s="1"/>
  <c r="BE269" i="1" s="1"/>
  <c r="L269" i="1" s="1"/>
  <c r="I269" i="1"/>
  <c r="J269" i="1" l="1"/>
  <c r="BG270" i="1"/>
  <c r="BK270" i="1"/>
  <c r="BJ270" i="1"/>
  <c r="BF270" i="1"/>
  <c r="Y270" i="1"/>
  <c r="AB270" i="1"/>
  <c r="AC270" i="1"/>
  <c r="K270" i="1"/>
  <c r="BH270" i="1"/>
  <c r="Z270" i="1"/>
  <c r="BI270" i="1"/>
  <c r="AA270" i="1"/>
  <c r="AD270" i="1"/>
  <c r="H268" i="1"/>
  <c r="AF270" i="1" l="1"/>
  <c r="AK270" i="1" s="1"/>
  <c r="AN270" i="1" s="1"/>
  <c r="BL270" i="1"/>
  <c r="BQ270" i="1" s="1"/>
  <c r="BT270" i="1" s="1"/>
  <c r="BN270" i="1"/>
  <c r="BS270" i="1" s="1"/>
  <c r="BV270" i="1" s="1"/>
  <c r="BM270" i="1"/>
  <c r="BR270" i="1" s="1"/>
  <c r="BU270" i="1" s="1"/>
  <c r="AG270" i="1"/>
  <c r="AL270" i="1" s="1"/>
  <c r="AO270" i="1" s="1"/>
  <c r="AE270" i="1"/>
  <c r="AJ270" i="1" s="1"/>
  <c r="AM270" i="1" s="1"/>
  <c r="BO270" i="1" l="1"/>
  <c r="AP270" i="1"/>
  <c r="AQ270" i="1" s="1"/>
  <c r="AR270" i="1" s="1"/>
  <c r="BW270" i="1"/>
  <c r="BX270" i="1" s="1"/>
  <c r="BZ270" i="1" s="1"/>
  <c r="AH270" i="1"/>
  <c r="AI270" i="1" s="1"/>
  <c r="BP270" i="1"/>
  <c r="AT270" i="1" l="1"/>
  <c r="AV270" i="1" s="1"/>
  <c r="AS270" i="1"/>
  <c r="AU270" i="1"/>
  <c r="AW270" i="1" s="1"/>
  <c r="BA270" i="1" s="1"/>
  <c r="BC270" i="1" s="1"/>
  <c r="CB270" i="1"/>
  <c r="CD270" i="1" s="1"/>
  <c r="CH270" i="1" s="1"/>
  <c r="CJ270" i="1" s="1"/>
  <c r="CA270" i="1"/>
  <c r="BY270" i="1"/>
  <c r="CC270" i="1" l="1"/>
  <c r="CE270" i="1" s="1"/>
  <c r="CF270" i="1" s="1"/>
  <c r="AX270" i="1"/>
  <c r="AY270" i="1" s="1"/>
  <c r="AZ270" i="1"/>
  <c r="BB270" i="1" s="1"/>
  <c r="BD270" i="1" s="1"/>
  <c r="BE270" i="1" s="1"/>
  <c r="L270" i="1" s="1"/>
  <c r="CG270" i="1" l="1"/>
  <c r="CI270" i="1" s="1"/>
  <c r="CK270" i="1" s="1"/>
  <c r="CL270" i="1" s="1"/>
  <c r="M270" i="1" s="1"/>
  <c r="J270" i="1" s="1"/>
  <c r="I270" i="1" l="1"/>
  <c r="BJ271" i="1" s="1"/>
  <c r="AD271" i="1" l="1"/>
  <c r="AA271" i="1"/>
  <c r="AC271" i="1"/>
  <c r="Z271" i="1"/>
  <c r="BK271" i="1"/>
  <c r="BF271" i="1"/>
  <c r="BI271" i="1"/>
  <c r="BG271" i="1"/>
  <c r="BM271" i="1" s="1"/>
  <c r="BR271" i="1" s="1"/>
  <c r="BU271" i="1" s="1"/>
  <c r="Y271" i="1"/>
  <c r="AB271" i="1"/>
  <c r="K271" i="1"/>
  <c r="BH271" i="1"/>
  <c r="H269" i="1"/>
  <c r="BL271" i="1" l="1"/>
  <c r="BQ271" i="1" s="1"/>
  <c r="BT271" i="1" s="1"/>
  <c r="BN271" i="1"/>
  <c r="BS271" i="1" s="1"/>
  <c r="BV271" i="1" s="1"/>
  <c r="AG271" i="1"/>
  <c r="AL271" i="1" s="1"/>
  <c r="AO271" i="1" s="1"/>
  <c r="AE271" i="1"/>
  <c r="AF271" i="1"/>
  <c r="AK271" i="1" s="1"/>
  <c r="AN271" i="1" s="1"/>
  <c r="BW271" i="1" l="1"/>
  <c r="BX271" i="1" s="1"/>
  <c r="BY271" i="1" s="1"/>
  <c r="BO271" i="1"/>
  <c r="BP271" i="1" s="1"/>
  <c r="AJ271" i="1"/>
  <c r="AM271" i="1" s="1"/>
  <c r="AP271" i="1" s="1"/>
  <c r="AQ271" i="1" s="1"/>
  <c r="AH271" i="1"/>
  <c r="CA271" i="1" l="1"/>
  <c r="CB271" i="1"/>
  <c r="BZ271" i="1"/>
  <c r="CC271" i="1"/>
  <c r="CG271" i="1" s="1"/>
  <c r="CI271" i="1" s="1"/>
  <c r="AI271" i="1"/>
  <c r="AS271" i="1"/>
  <c r="AT271" i="1"/>
  <c r="AU271" i="1"/>
  <c r="AR271" i="1"/>
  <c r="CD271" i="1" l="1"/>
  <c r="CH271" i="1" s="1"/>
  <c r="CJ271" i="1" s="1"/>
  <c r="CK271" i="1" s="1"/>
  <c r="CL271" i="1" s="1"/>
  <c r="M271" i="1" s="1"/>
  <c r="AW271" i="1"/>
  <c r="BA271" i="1" s="1"/>
  <c r="BC271" i="1" s="1"/>
  <c r="AV271" i="1"/>
  <c r="CE271" i="1" l="1"/>
  <c r="CF271" i="1" s="1"/>
  <c r="AX271" i="1"/>
  <c r="AY271" i="1" s="1"/>
  <c r="AZ271" i="1"/>
  <c r="BB271" i="1" s="1"/>
  <c r="BD271" i="1" s="1"/>
  <c r="BE271" i="1" s="1"/>
  <c r="L271" i="1" s="1"/>
  <c r="J271" i="1" s="1"/>
  <c r="I271" i="1" s="1"/>
  <c r="AA272" i="1" l="1"/>
  <c r="Z272" i="1"/>
  <c r="K272" i="1"/>
  <c r="BH272" i="1"/>
  <c r="BJ272" i="1"/>
  <c r="BI272" i="1"/>
  <c r="BF272" i="1"/>
  <c r="Y272" i="1"/>
  <c r="BG272" i="1"/>
  <c r="AD272" i="1"/>
  <c r="AC272" i="1"/>
  <c r="AB272" i="1"/>
  <c r="BK272" i="1"/>
  <c r="H270" i="1"/>
  <c r="AE272" i="1" l="1"/>
  <c r="AJ272" i="1" s="1"/>
  <c r="AM272" i="1" s="1"/>
  <c r="BN272" i="1"/>
  <c r="BS272" i="1" s="1"/>
  <c r="BV272" i="1" s="1"/>
  <c r="BL272" i="1"/>
  <c r="BQ272" i="1" s="1"/>
  <c r="BT272" i="1" s="1"/>
  <c r="BM272" i="1"/>
  <c r="BR272" i="1" s="1"/>
  <c r="BU272" i="1" s="1"/>
  <c r="AG272" i="1"/>
  <c r="AL272" i="1" s="1"/>
  <c r="AO272" i="1" s="1"/>
  <c r="AF272" i="1"/>
  <c r="AK272" i="1" s="1"/>
  <c r="AN272" i="1" s="1"/>
  <c r="BW272" i="1" l="1"/>
  <c r="BX272" i="1" s="1"/>
  <c r="BY272" i="1" s="1"/>
  <c r="BO272" i="1"/>
  <c r="BP272" i="1" s="1"/>
  <c r="AP272" i="1"/>
  <c r="AQ272" i="1" s="1"/>
  <c r="AU272" i="1" s="1"/>
  <c r="AH272" i="1"/>
  <c r="CA272" i="1" l="1"/>
  <c r="CC272" i="1" s="1"/>
  <c r="CG272" i="1" s="1"/>
  <c r="CI272" i="1" s="1"/>
  <c r="BZ272" i="1"/>
  <c r="CB272" i="1"/>
  <c r="CD272" i="1" s="1"/>
  <c r="CH272" i="1" s="1"/>
  <c r="CJ272" i="1" s="1"/>
  <c r="AR272" i="1"/>
  <c r="AT272" i="1"/>
  <c r="AS272" i="1"/>
  <c r="AW272" i="1" s="1"/>
  <c r="BA272" i="1" s="1"/>
  <c r="BC272" i="1" s="1"/>
  <c r="AI272" i="1"/>
  <c r="CK272" i="1" l="1"/>
  <c r="CL272" i="1" s="1"/>
  <c r="M272" i="1" s="1"/>
  <c r="I272" i="1" s="1"/>
  <c r="AV272" i="1"/>
  <c r="AX272" i="1" s="1"/>
  <c r="AY272" i="1" s="1"/>
  <c r="CE272" i="1"/>
  <c r="CF272" i="1" s="1"/>
  <c r="AZ272" i="1" l="1"/>
  <c r="BB272" i="1" s="1"/>
  <c r="BD272" i="1" s="1"/>
  <c r="BE272" i="1" s="1"/>
  <c r="L272" i="1" s="1"/>
  <c r="J272" i="1" s="1"/>
  <c r="Z273" i="1"/>
  <c r="AC273" i="1"/>
  <c r="BH273" i="1"/>
  <c r="AB273" i="1"/>
  <c r="BG273" i="1"/>
  <c r="Y273" i="1"/>
  <c r="BJ273" i="1"/>
  <c r="AA273" i="1"/>
  <c r="AD273" i="1"/>
  <c r="BK273" i="1"/>
  <c r="BF273" i="1"/>
  <c r="K273" i="1"/>
  <c r="BI273" i="1"/>
  <c r="H271" i="1"/>
  <c r="AE273" i="1" l="1"/>
  <c r="BM273" i="1"/>
  <c r="BR273" i="1" s="1"/>
  <c r="BU273" i="1" s="1"/>
  <c r="AF273" i="1"/>
  <c r="AK273" i="1" s="1"/>
  <c r="AN273" i="1" s="1"/>
  <c r="BN273" i="1"/>
  <c r="BS273" i="1" s="1"/>
  <c r="BV273" i="1" s="1"/>
  <c r="AJ273" i="1"/>
  <c r="AM273" i="1" s="1"/>
  <c r="BL273" i="1"/>
  <c r="AG273" i="1"/>
  <c r="AL273" i="1" s="1"/>
  <c r="AO273" i="1" s="1"/>
  <c r="AH273" i="1" l="1"/>
  <c r="AI273" i="1" s="1"/>
  <c r="AP273" i="1"/>
  <c r="AQ273" i="1" s="1"/>
  <c r="AT273" i="1" s="1"/>
  <c r="BQ273" i="1"/>
  <c r="BT273" i="1" s="1"/>
  <c r="BW273" i="1" s="1"/>
  <c r="BX273" i="1" s="1"/>
  <c r="BO273" i="1"/>
  <c r="BP273" i="1" s="1"/>
  <c r="AU273" i="1" l="1"/>
  <c r="AS273" i="1"/>
  <c r="AR273" i="1"/>
  <c r="AV273" i="1" s="1"/>
  <c r="AZ273" i="1" s="1"/>
  <c r="BB273" i="1" s="1"/>
  <c r="BY273" i="1"/>
  <c r="BZ273" i="1"/>
  <c r="CB273" i="1"/>
  <c r="CA273" i="1"/>
  <c r="AW273" i="1" l="1"/>
  <c r="BA273" i="1" s="1"/>
  <c r="BC273" i="1" s="1"/>
  <c r="BD273" i="1" s="1"/>
  <c r="BE273" i="1" s="1"/>
  <c r="L273" i="1" s="1"/>
  <c r="CD273" i="1"/>
  <c r="CH273" i="1" s="1"/>
  <c r="CJ273" i="1" s="1"/>
  <c r="CC273" i="1"/>
  <c r="CG273" i="1" s="1"/>
  <c r="CI273" i="1" s="1"/>
  <c r="AX273" i="1" l="1"/>
  <c r="AY273" i="1" s="1"/>
  <c r="CE273" i="1"/>
  <c r="CF273" i="1" s="1"/>
  <c r="CK273" i="1"/>
  <c r="CL273" i="1" s="1"/>
  <c r="M273" i="1" s="1"/>
  <c r="J273" i="1" s="1"/>
  <c r="I273" i="1" l="1"/>
  <c r="BJ274" i="1" s="1"/>
  <c r="H272" i="1" l="1"/>
  <c r="Y274" i="1"/>
  <c r="Z274" i="1"/>
  <c r="AD274" i="1"/>
  <c r="K274" i="1"/>
  <c r="BI274" i="1"/>
  <c r="BG274" i="1"/>
  <c r="BM274" i="1" s="1"/>
  <c r="BR274" i="1" s="1"/>
  <c r="BU274" i="1" s="1"/>
  <c r="AC274" i="1"/>
  <c r="BK274" i="1"/>
  <c r="AB274" i="1"/>
  <c r="BH274" i="1"/>
  <c r="AA274" i="1"/>
  <c r="BF274" i="1"/>
  <c r="AE274" i="1" l="1"/>
  <c r="AG274" i="1"/>
  <c r="AL274" i="1" s="1"/>
  <c r="AO274" i="1" s="1"/>
  <c r="AF274" i="1"/>
  <c r="AK274" i="1" s="1"/>
  <c r="AN274" i="1" s="1"/>
  <c r="BL274" i="1"/>
  <c r="BQ274" i="1" s="1"/>
  <c r="BT274" i="1" s="1"/>
  <c r="BN274" i="1"/>
  <c r="BS274" i="1" s="1"/>
  <c r="BV274" i="1" s="1"/>
  <c r="AJ274" i="1"/>
  <c r="AM274" i="1" s="1"/>
  <c r="AH274" i="1"/>
  <c r="AP274" i="1" l="1"/>
  <c r="AQ274" i="1" s="1"/>
  <c r="AS274" i="1" s="1"/>
  <c r="BO274" i="1"/>
  <c r="BP274" i="1" s="1"/>
  <c r="BW274" i="1"/>
  <c r="BX274" i="1" s="1"/>
  <c r="BY274" i="1" s="1"/>
  <c r="AI274" i="1"/>
  <c r="AR274" i="1"/>
  <c r="AT274" i="1" l="1"/>
  <c r="AV274" i="1" s="1"/>
  <c r="AU274" i="1"/>
  <c r="BZ274" i="1"/>
  <c r="CB274" i="1"/>
  <c r="CA274" i="1"/>
  <c r="CC274" i="1" s="1"/>
  <c r="CG274" i="1" s="1"/>
  <c r="CI274" i="1" s="1"/>
  <c r="AW274" i="1"/>
  <c r="BA274" i="1" s="1"/>
  <c r="BC274" i="1" s="1"/>
  <c r="CD274" i="1" l="1"/>
  <c r="CH274" i="1" s="1"/>
  <c r="CJ274" i="1" s="1"/>
  <c r="CK274" i="1" s="1"/>
  <c r="CL274" i="1" s="1"/>
  <c r="M274" i="1" s="1"/>
  <c r="AX274" i="1"/>
  <c r="AY274" i="1" s="1"/>
  <c r="AZ274" i="1"/>
  <c r="BB274" i="1" s="1"/>
  <c r="BD274" i="1" s="1"/>
  <c r="BE274" i="1" s="1"/>
  <c r="L274" i="1" s="1"/>
  <c r="CE274" i="1" l="1"/>
  <c r="CF274" i="1" s="1"/>
  <c r="J274" i="1"/>
  <c r="I274" i="1"/>
  <c r="AD275" i="1" l="1"/>
  <c r="AC275" i="1"/>
  <c r="AB275" i="1"/>
  <c r="Z275" i="1"/>
  <c r="BK275" i="1"/>
  <c r="BF275" i="1"/>
  <c r="AA275" i="1"/>
  <c r="BJ275" i="1"/>
  <c r="BH275" i="1"/>
  <c r="BN275" i="1" s="1"/>
  <c r="BS275" i="1" s="1"/>
  <c r="BV275" i="1" s="1"/>
  <c r="BI275" i="1"/>
  <c r="Y275" i="1"/>
  <c r="K275" i="1"/>
  <c r="H273" i="1"/>
  <c r="BG275" i="1"/>
  <c r="AE275" i="1" l="1"/>
  <c r="AJ275" i="1" s="1"/>
  <c r="AM275" i="1" s="1"/>
  <c r="BM275" i="1"/>
  <c r="BR275" i="1" s="1"/>
  <c r="BU275" i="1" s="1"/>
  <c r="BL275" i="1"/>
  <c r="BQ275" i="1" s="1"/>
  <c r="BT275" i="1" s="1"/>
  <c r="AF275" i="1"/>
  <c r="AK275" i="1" s="1"/>
  <c r="AN275" i="1" s="1"/>
  <c r="AG275" i="1"/>
  <c r="AL275" i="1" s="1"/>
  <c r="AO275" i="1" s="1"/>
  <c r="BW275" i="1" l="1"/>
  <c r="BX275" i="1" s="1"/>
  <c r="BO275" i="1"/>
  <c r="BP275" i="1" s="1"/>
  <c r="BZ275" i="1"/>
  <c r="BY275" i="1"/>
  <c r="CB275" i="1"/>
  <c r="CA275" i="1"/>
  <c r="AH275" i="1"/>
  <c r="AP275" i="1"/>
  <c r="AQ275" i="1" s="1"/>
  <c r="CD275" i="1" l="1"/>
  <c r="CH275" i="1" s="1"/>
  <c r="CJ275" i="1" s="1"/>
  <c r="CC275" i="1"/>
  <c r="CG275" i="1" s="1"/>
  <c r="CI275" i="1" s="1"/>
  <c r="AI275" i="1"/>
  <c r="AS275" i="1"/>
  <c r="AU275" i="1"/>
  <c r="AT275" i="1"/>
  <c r="AR275" i="1"/>
  <c r="CK275" i="1" l="1"/>
  <c r="CL275" i="1" s="1"/>
  <c r="M275" i="1" s="1"/>
  <c r="CE275" i="1"/>
  <c r="CF275" i="1" s="1"/>
  <c r="AW275" i="1"/>
  <c r="BA275" i="1" s="1"/>
  <c r="BC275" i="1" s="1"/>
  <c r="AV275" i="1"/>
  <c r="AX275" i="1" l="1"/>
  <c r="AY275" i="1" s="1"/>
  <c r="AZ275" i="1"/>
  <c r="BB275" i="1" s="1"/>
  <c r="BD275" i="1" s="1"/>
  <c r="BE275" i="1" s="1"/>
  <c r="L275" i="1" s="1"/>
  <c r="J275" i="1" s="1"/>
  <c r="I275" i="1" l="1"/>
  <c r="Z276" i="1" l="1"/>
  <c r="AA276" i="1"/>
  <c r="AD276" i="1"/>
  <c r="BG276" i="1"/>
  <c r="AB276" i="1"/>
  <c r="AC276" i="1"/>
  <c r="BJ276" i="1"/>
  <c r="BI276" i="1"/>
  <c r="BH276" i="1"/>
  <c r="BK276" i="1"/>
  <c r="K276" i="1"/>
  <c r="Y276" i="1"/>
  <c r="H274" i="1"/>
  <c r="BF276" i="1"/>
  <c r="BN276" i="1" l="1"/>
  <c r="BS276" i="1" s="1"/>
  <c r="BV276" i="1" s="1"/>
  <c r="AF276" i="1"/>
  <c r="AK276" i="1" s="1"/>
  <c r="AN276" i="1" s="1"/>
  <c r="BL276" i="1"/>
  <c r="BM276" i="1"/>
  <c r="BR276" i="1" s="1"/>
  <c r="BU276" i="1" s="1"/>
  <c r="AG276" i="1"/>
  <c r="AL276" i="1" s="1"/>
  <c r="AO276" i="1" s="1"/>
  <c r="AE276" i="1"/>
  <c r="BO276" i="1" l="1"/>
  <c r="BP276" i="1" s="1"/>
  <c r="BQ276" i="1"/>
  <c r="BT276" i="1" s="1"/>
  <c r="BW276" i="1" s="1"/>
  <c r="BX276" i="1" s="1"/>
  <c r="AJ276" i="1"/>
  <c r="AM276" i="1" s="1"/>
  <c r="AP276" i="1" s="1"/>
  <c r="AQ276" i="1" s="1"/>
  <c r="AH276" i="1"/>
  <c r="CA276" i="1" l="1"/>
  <c r="CB276" i="1"/>
  <c r="BZ276" i="1"/>
  <c r="BY276" i="1"/>
  <c r="AI276" i="1"/>
  <c r="AT276" i="1"/>
  <c r="AS276" i="1"/>
  <c r="AU276" i="1"/>
  <c r="AR276" i="1"/>
  <c r="CC276" i="1" l="1"/>
  <c r="CG276" i="1" s="1"/>
  <c r="CI276" i="1" s="1"/>
  <c r="CD276" i="1"/>
  <c r="CH276" i="1" s="1"/>
  <c r="CJ276" i="1" s="1"/>
  <c r="AV276" i="1"/>
  <c r="AZ276" i="1" s="1"/>
  <c r="BB276" i="1" s="1"/>
  <c r="AW276" i="1"/>
  <c r="BA276" i="1" s="1"/>
  <c r="BC276" i="1" s="1"/>
  <c r="CE276" i="1" l="1"/>
  <c r="CF276" i="1" s="1"/>
  <c r="CK276" i="1"/>
  <c r="CL276" i="1" s="1"/>
  <c r="M276" i="1" s="1"/>
  <c r="BD276" i="1"/>
  <c r="BE276" i="1" s="1"/>
  <c r="L276" i="1" s="1"/>
  <c r="AX276" i="1"/>
  <c r="AY276" i="1" s="1"/>
  <c r="J276" i="1" l="1"/>
  <c r="I276" i="1" s="1"/>
  <c r="BI277" i="1" s="1"/>
  <c r="BJ277" i="1" l="1"/>
  <c r="BF277" i="1"/>
  <c r="BL277" i="1" s="1"/>
  <c r="BQ277" i="1" s="1"/>
  <c r="BT277" i="1" s="1"/>
  <c r="BK277" i="1"/>
  <c r="Z277" i="1"/>
  <c r="AC277" i="1"/>
  <c r="BH277" i="1"/>
  <c r="H275" i="1"/>
  <c r="K277" i="1"/>
  <c r="AD277" i="1"/>
  <c r="AB277" i="1"/>
  <c r="BG277" i="1"/>
  <c r="Y277" i="1"/>
  <c r="AA277" i="1"/>
  <c r="BN277" i="1" l="1"/>
  <c r="BS277" i="1" s="1"/>
  <c r="BV277" i="1" s="1"/>
  <c r="AE277" i="1"/>
  <c r="BM277" i="1"/>
  <c r="BR277" i="1" s="1"/>
  <c r="BU277" i="1" s="1"/>
  <c r="BW277" i="1" s="1"/>
  <c r="BX277" i="1" s="1"/>
  <c r="CB277" i="1" s="1"/>
  <c r="AG277" i="1"/>
  <c r="AL277" i="1" s="1"/>
  <c r="AO277" i="1" s="1"/>
  <c r="AF277" i="1"/>
  <c r="AK277" i="1" s="1"/>
  <c r="AN277" i="1" s="1"/>
  <c r="AJ277" i="1"/>
  <c r="AM277" i="1" s="1"/>
  <c r="BO277" i="1" l="1"/>
  <c r="BP277" i="1" s="1"/>
  <c r="AP277" i="1"/>
  <c r="AQ277" i="1" s="1"/>
  <c r="AT277" i="1" s="1"/>
  <c r="CA277" i="1"/>
  <c r="BZ277" i="1"/>
  <c r="CD277" i="1" s="1"/>
  <c r="AH277" i="1"/>
  <c r="AI277" i="1" s="1"/>
  <c r="BY277" i="1"/>
  <c r="CH277" i="1" l="1"/>
  <c r="CJ277" i="1" s="1"/>
  <c r="AR277" i="1"/>
  <c r="AV277" i="1" s="1"/>
  <c r="AU277" i="1"/>
  <c r="AS277" i="1"/>
  <c r="CC277" i="1"/>
  <c r="CE277" i="1" s="1"/>
  <c r="CF277" i="1" s="1"/>
  <c r="AW277" i="1" l="1"/>
  <c r="BA277" i="1" s="1"/>
  <c r="BC277" i="1" s="1"/>
  <c r="CG277" i="1"/>
  <c r="CI277" i="1" s="1"/>
  <c r="CK277" i="1" s="1"/>
  <c r="CL277" i="1" s="1"/>
  <c r="M277" i="1" s="1"/>
  <c r="I277" i="1" s="1"/>
  <c r="AZ277" i="1"/>
  <c r="BB277" i="1" s="1"/>
  <c r="AX277" i="1" l="1"/>
  <c r="AY277" i="1" s="1"/>
  <c r="BD277" i="1"/>
  <c r="BE277" i="1" s="1"/>
  <c r="L277" i="1" s="1"/>
  <c r="J277" i="1" s="1"/>
  <c r="AA278" i="1"/>
  <c r="AC278" i="1"/>
  <c r="AD278" i="1"/>
  <c r="Z278" i="1"/>
  <c r="BF278" i="1"/>
  <c r="BK278" i="1"/>
  <c r="AB278" i="1"/>
  <c r="BI278" i="1"/>
  <c r="BH278" i="1"/>
  <c r="BG278" i="1"/>
  <c r="K278" i="1"/>
  <c r="Y278" i="1"/>
  <c r="BJ278" i="1"/>
  <c r="H276" i="1"/>
  <c r="BN278" i="1" l="1"/>
  <c r="BS278" i="1" s="1"/>
  <c r="BV278" i="1" s="1"/>
  <c r="BL278" i="1"/>
  <c r="BQ278" i="1" s="1"/>
  <c r="BT278" i="1" s="1"/>
  <c r="BM278" i="1"/>
  <c r="BR278" i="1" s="1"/>
  <c r="BU278" i="1" s="1"/>
  <c r="AE278" i="1"/>
  <c r="AG278" i="1"/>
  <c r="AL278" i="1" s="1"/>
  <c r="AO278" i="1" s="1"/>
  <c r="AF278" i="1"/>
  <c r="AK278" i="1" s="1"/>
  <c r="AN278" i="1" s="1"/>
  <c r="BW278" i="1" l="1"/>
  <c r="BX278" i="1" s="1"/>
  <c r="CA278" i="1" s="1"/>
  <c r="BO278" i="1"/>
  <c r="BP278" i="1" s="1"/>
  <c r="AJ278" i="1"/>
  <c r="AM278" i="1" s="1"/>
  <c r="AP278" i="1" s="1"/>
  <c r="AQ278" i="1" s="1"/>
  <c r="AH278" i="1"/>
  <c r="BZ278" i="1" l="1"/>
  <c r="CB278" i="1"/>
  <c r="BY278" i="1"/>
  <c r="CC278" i="1" s="1"/>
  <c r="CG278" i="1" s="1"/>
  <c r="CI278" i="1" s="1"/>
  <c r="AS278" i="1"/>
  <c r="AR278" i="1"/>
  <c r="AU278" i="1"/>
  <c r="AT278" i="1"/>
  <c r="AI278" i="1"/>
  <c r="CD278" i="1" l="1"/>
  <c r="CE278" i="1" s="1"/>
  <c r="CF278" i="1" s="1"/>
  <c r="AW278" i="1"/>
  <c r="BA278" i="1" s="1"/>
  <c r="BC278" i="1" s="1"/>
  <c r="AV278" i="1"/>
  <c r="CH278" i="1" l="1"/>
  <c r="CJ278" i="1" s="1"/>
  <c r="CK278" i="1" s="1"/>
  <c r="CL278" i="1" s="1"/>
  <c r="M278" i="1" s="1"/>
  <c r="AX278" i="1"/>
  <c r="AY278" i="1" s="1"/>
  <c r="AZ278" i="1"/>
  <c r="BB278" i="1" s="1"/>
  <c r="BD278" i="1" s="1"/>
  <c r="BE278" i="1" s="1"/>
  <c r="L278" i="1" s="1"/>
  <c r="J278" i="1" l="1"/>
  <c r="I278" i="1" s="1"/>
  <c r="AC279" i="1" s="1"/>
  <c r="AB279" i="1" l="1"/>
  <c r="Y279" i="1"/>
  <c r="BH279" i="1"/>
  <c r="AD279" i="1"/>
  <c r="BI279" i="1"/>
  <c r="Z279" i="1"/>
  <c r="H277" i="1"/>
  <c r="BG279" i="1"/>
  <c r="BK279" i="1"/>
  <c r="BF279" i="1"/>
  <c r="BJ279" i="1"/>
  <c r="K279" i="1"/>
  <c r="AA279" i="1"/>
  <c r="AF279" i="1"/>
  <c r="AK279" i="1" s="1"/>
  <c r="AN279" i="1" s="1"/>
  <c r="AG279" i="1" l="1"/>
  <c r="AL279" i="1" s="1"/>
  <c r="AO279" i="1" s="1"/>
  <c r="BM279" i="1"/>
  <c r="BR279" i="1" s="1"/>
  <c r="BU279" i="1" s="1"/>
  <c r="BN279" i="1"/>
  <c r="BS279" i="1" s="1"/>
  <c r="BV279" i="1" s="1"/>
  <c r="BL279" i="1"/>
  <c r="BQ279" i="1" s="1"/>
  <c r="BT279" i="1" s="1"/>
  <c r="BW279" i="1" s="1"/>
  <c r="BX279" i="1" s="1"/>
  <c r="AE279" i="1"/>
  <c r="AJ279" i="1" s="1"/>
  <c r="AM279" i="1" s="1"/>
  <c r="AP279" i="1" l="1"/>
  <c r="AQ279" i="1" s="1"/>
  <c r="AR279" i="1" s="1"/>
  <c r="BO279" i="1"/>
  <c r="BP279" i="1" s="1"/>
  <c r="AH279" i="1"/>
  <c r="AI279" i="1" s="1"/>
  <c r="BZ279" i="1"/>
  <c r="CB279" i="1"/>
  <c r="CA279" i="1"/>
  <c r="BY279" i="1"/>
  <c r="AT279" i="1" l="1"/>
  <c r="AV279" i="1" s="1"/>
  <c r="AU279" i="1"/>
  <c r="AS279" i="1"/>
  <c r="CC279" i="1"/>
  <c r="CG279" i="1" s="1"/>
  <c r="CI279" i="1" s="1"/>
  <c r="CD279" i="1"/>
  <c r="CH279" i="1" s="1"/>
  <c r="CJ279" i="1" s="1"/>
  <c r="AW279" i="1" l="1"/>
  <c r="BA279" i="1" s="1"/>
  <c r="BC279" i="1" s="1"/>
  <c r="CK279" i="1"/>
  <c r="CL279" i="1" s="1"/>
  <c r="M279" i="1" s="1"/>
  <c r="CE279" i="1"/>
  <c r="CF279" i="1" s="1"/>
  <c r="AX279" i="1"/>
  <c r="AY279" i="1" s="1"/>
  <c r="AZ279" i="1"/>
  <c r="BB279" i="1" s="1"/>
  <c r="BD279" i="1" s="1"/>
  <c r="BE279" i="1" s="1"/>
  <c r="L279" i="1" s="1"/>
  <c r="I279" i="1"/>
  <c r="J279" i="1" l="1"/>
  <c r="AB280" i="1"/>
  <c r="BI280" i="1"/>
  <c r="BF280" i="1"/>
  <c r="AD280" i="1"/>
  <c r="BK280" i="1"/>
  <c r="Y280" i="1"/>
  <c r="BG280" i="1"/>
  <c r="K280" i="1"/>
  <c r="AC280" i="1"/>
  <c r="AA280" i="1"/>
  <c r="BH280" i="1"/>
  <c r="BJ280" i="1"/>
  <c r="Z280" i="1"/>
  <c r="H278" i="1"/>
  <c r="BL280" i="1" l="1"/>
  <c r="BQ280" i="1" s="1"/>
  <c r="BT280" i="1" s="1"/>
  <c r="BN280" i="1"/>
  <c r="BS280" i="1" s="1"/>
  <c r="BV280" i="1" s="1"/>
  <c r="BM280" i="1"/>
  <c r="BR280" i="1" s="1"/>
  <c r="BU280" i="1" s="1"/>
  <c r="AG280" i="1"/>
  <c r="AL280" i="1" s="1"/>
  <c r="AO280" i="1" s="1"/>
  <c r="AE280" i="1"/>
  <c r="AF280" i="1"/>
  <c r="AK280" i="1" s="1"/>
  <c r="AN280" i="1" s="1"/>
  <c r="AH280" i="1" l="1"/>
  <c r="AI280" i="1" s="1"/>
  <c r="BW280" i="1"/>
  <c r="BX280" i="1" s="1"/>
  <c r="BY280" i="1" s="1"/>
  <c r="BO280" i="1"/>
  <c r="BP280" i="1" s="1"/>
  <c r="AJ280" i="1"/>
  <c r="AM280" i="1" s="1"/>
  <c r="AP280" i="1" s="1"/>
  <c r="AQ280" i="1" s="1"/>
  <c r="AR280" i="1" s="1"/>
  <c r="AU280" i="1" l="1"/>
  <c r="AS280" i="1"/>
  <c r="CB280" i="1"/>
  <c r="AT280" i="1"/>
  <c r="AV280" i="1" s="1"/>
  <c r="CA280" i="1"/>
  <c r="CC280" i="1" s="1"/>
  <c r="BZ280" i="1"/>
  <c r="AW280" i="1" l="1"/>
  <c r="BA280" i="1" s="1"/>
  <c r="BC280" i="1" s="1"/>
  <c r="CD280" i="1"/>
  <c r="CH280" i="1" s="1"/>
  <c r="CJ280" i="1" s="1"/>
  <c r="CG280" i="1"/>
  <c r="CI280" i="1" s="1"/>
  <c r="AZ280" i="1"/>
  <c r="BB280" i="1" s="1"/>
  <c r="AX280" i="1" l="1"/>
  <c r="AY280" i="1" s="1"/>
  <c r="BD280" i="1"/>
  <c r="BE280" i="1" s="1"/>
  <c r="L280" i="1" s="1"/>
  <c r="CK280" i="1"/>
  <c r="CL280" i="1" s="1"/>
  <c r="M280" i="1" s="1"/>
  <c r="CE280" i="1"/>
  <c r="CF280" i="1" s="1"/>
  <c r="J280" i="1" l="1"/>
  <c r="I280" i="1" s="1"/>
  <c r="Y281" i="1" s="1"/>
  <c r="AA281" i="1" l="1"/>
  <c r="K281" i="1"/>
  <c r="Z281" i="1"/>
  <c r="BH281" i="1"/>
  <c r="H279" i="1"/>
  <c r="AB281" i="1"/>
  <c r="AE281" i="1" s="1"/>
  <c r="AJ281" i="1" s="1"/>
  <c r="AM281" i="1" s="1"/>
  <c r="BJ281" i="1"/>
  <c r="AD281" i="1"/>
  <c r="BI281" i="1"/>
  <c r="BG281" i="1"/>
  <c r="BK281" i="1"/>
  <c r="AC281" i="1"/>
  <c r="BF281" i="1"/>
  <c r="BL281" i="1" l="1"/>
  <c r="BQ281" i="1" s="1"/>
  <c r="BT281" i="1" s="1"/>
  <c r="AF281" i="1"/>
  <c r="AK281" i="1" s="1"/>
  <c r="AN281" i="1" s="1"/>
  <c r="BN281" i="1"/>
  <c r="BS281" i="1" s="1"/>
  <c r="BV281" i="1" s="1"/>
  <c r="BM281" i="1"/>
  <c r="BR281" i="1" s="1"/>
  <c r="BU281" i="1" s="1"/>
  <c r="AG281" i="1"/>
  <c r="AL281" i="1" s="1"/>
  <c r="AO281" i="1" s="1"/>
  <c r="AP281" i="1" l="1"/>
  <c r="AQ281" i="1" s="1"/>
  <c r="AR281" i="1" s="1"/>
  <c r="BW281" i="1"/>
  <c r="BX281" i="1" s="1"/>
  <c r="CB281" i="1" s="1"/>
  <c r="BO281" i="1"/>
  <c r="BP281" i="1" s="1"/>
  <c r="AH281" i="1"/>
  <c r="AI281" i="1" s="1"/>
  <c r="CA281" i="1" l="1"/>
  <c r="AU281" i="1"/>
  <c r="AT281" i="1"/>
  <c r="AV281" i="1" s="1"/>
  <c r="AZ281" i="1" s="1"/>
  <c r="BB281" i="1" s="1"/>
  <c r="BZ281" i="1"/>
  <c r="CD281" i="1" s="1"/>
  <c r="CH281" i="1" s="1"/>
  <c r="CJ281" i="1" s="1"/>
  <c r="AS281" i="1"/>
  <c r="BY281" i="1"/>
  <c r="CC281" i="1" l="1"/>
  <c r="CG281" i="1" s="1"/>
  <c r="CI281" i="1" s="1"/>
  <c r="CK281" i="1" s="1"/>
  <c r="CL281" i="1" s="1"/>
  <c r="M281" i="1" s="1"/>
  <c r="AW281" i="1"/>
  <c r="BA281" i="1" s="1"/>
  <c r="BC281" i="1" s="1"/>
  <c r="BD281" i="1" s="1"/>
  <c r="BE281" i="1" s="1"/>
  <c r="L281" i="1" s="1"/>
  <c r="AX281" i="1" l="1"/>
  <c r="AY281" i="1" s="1"/>
  <c r="CE281" i="1"/>
  <c r="CF281" i="1" s="1"/>
  <c r="J281" i="1"/>
  <c r="I281" i="1" s="1"/>
  <c r="AC282" i="1" s="1"/>
  <c r="BK282" i="1" l="1"/>
  <c r="H280" i="1"/>
  <c r="K282" i="1"/>
  <c r="AA282" i="1"/>
  <c r="AB282" i="1"/>
  <c r="BI282" i="1"/>
  <c r="AD282" i="1"/>
  <c r="BG282" i="1"/>
  <c r="Y282" i="1"/>
  <c r="BH282" i="1"/>
  <c r="Z282" i="1"/>
  <c r="AF282" i="1" s="1"/>
  <c r="AK282" i="1" s="1"/>
  <c r="AN282" i="1" s="1"/>
  <c r="BF282" i="1"/>
  <c r="BJ282" i="1"/>
  <c r="BN282" i="1"/>
  <c r="BS282" i="1" s="1"/>
  <c r="BV282" i="1" s="1"/>
  <c r="AG282" i="1" l="1"/>
  <c r="AL282" i="1" s="1"/>
  <c r="AO282" i="1" s="1"/>
  <c r="BM282" i="1"/>
  <c r="BR282" i="1" s="1"/>
  <c r="BU282" i="1" s="1"/>
  <c r="AE282" i="1"/>
  <c r="AJ282" i="1" s="1"/>
  <c r="AM282" i="1" s="1"/>
  <c r="AP282" i="1" s="1"/>
  <c r="AQ282" i="1" s="1"/>
  <c r="BL282" i="1"/>
  <c r="BQ282" i="1" s="1"/>
  <c r="BT282" i="1" s="1"/>
  <c r="BW282" i="1" s="1"/>
  <c r="BX282" i="1" s="1"/>
  <c r="AT282" i="1" l="1"/>
  <c r="AU282" i="1"/>
  <c r="AH282" i="1"/>
  <c r="AI282" i="1" s="1"/>
  <c r="AS282" i="1"/>
  <c r="AW282" i="1" s="1"/>
  <c r="BA282" i="1" s="1"/>
  <c r="BC282" i="1" s="1"/>
  <c r="AR282" i="1"/>
  <c r="AV282" i="1" s="1"/>
  <c r="BO282" i="1"/>
  <c r="BP282" i="1" s="1"/>
  <c r="CB282" i="1"/>
  <c r="BY282" i="1"/>
  <c r="BZ282" i="1"/>
  <c r="CA282" i="1"/>
  <c r="AZ282" i="1" l="1"/>
  <c r="BB282" i="1" s="1"/>
  <c r="BD282" i="1"/>
  <c r="BE282" i="1" s="1"/>
  <c r="L282" i="1" s="1"/>
  <c r="CC282" i="1"/>
  <c r="CD282" i="1"/>
  <c r="CH282" i="1" s="1"/>
  <c r="CJ282" i="1" s="1"/>
  <c r="AX282" i="1"/>
  <c r="AY282" i="1" s="1"/>
  <c r="CG282" i="1" l="1"/>
  <c r="CI282" i="1" s="1"/>
  <c r="CK282" i="1" s="1"/>
  <c r="CL282" i="1" s="1"/>
  <c r="M282" i="1" s="1"/>
  <c r="CE282" i="1"/>
  <c r="CF282" i="1" s="1"/>
  <c r="I282" i="1" l="1"/>
  <c r="J282" i="1"/>
  <c r="AD283" i="1" l="1"/>
  <c r="BK283" i="1"/>
  <c r="BN283" i="1" s="1"/>
  <c r="BS283" i="1" s="1"/>
  <c r="BV283" i="1" s="1"/>
  <c r="Y283" i="1"/>
  <c r="BJ283" i="1"/>
  <c r="AC283" i="1"/>
  <c r="AA283" i="1"/>
  <c r="BF283" i="1"/>
  <c r="BI283" i="1"/>
  <c r="K283" i="1"/>
  <c r="BH283" i="1"/>
  <c r="AB283" i="1"/>
  <c r="H281" i="1"/>
  <c r="Z283" i="1"/>
  <c r="BG283" i="1"/>
  <c r="AE283" i="1" l="1"/>
  <c r="AJ283" i="1" s="1"/>
  <c r="AM283" i="1" s="1"/>
  <c r="BL283" i="1"/>
  <c r="BQ283" i="1" s="1"/>
  <c r="BT283" i="1" s="1"/>
  <c r="AG283" i="1"/>
  <c r="AL283" i="1" s="1"/>
  <c r="AO283" i="1" s="1"/>
  <c r="BM283" i="1"/>
  <c r="BR283" i="1" s="1"/>
  <c r="BU283" i="1" s="1"/>
  <c r="AF283" i="1"/>
  <c r="AK283" i="1" s="1"/>
  <c r="AN283" i="1" s="1"/>
  <c r="AP283" i="1" l="1"/>
  <c r="AQ283" i="1" s="1"/>
  <c r="BO283" i="1"/>
  <c r="BP283" i="1" s="1"/>
  <c r="AS283" i="1"/>
  <c r="AT283" i="1"/>
  <c r="AR283" i="1"/>
  <c r="AU283" i="1"/>
  <c r="AH283" i="1"/>
  <c r="AI283" i="1" s="1"/>
  <c r="BW283" i="1"/>
  <c r="BX283" i="1" s="1"/>
  <c r="AV283" i="1" l="1"/>
  <c r="AZ283" i="1" s="1"/>
  <c r="BB283" i="1" s="1"/>
  <c r="BY283" i="1"/>
  <c r="CA283" i="1"/>
  <c r="CC283" i="1" s="1"/>
  <c r="CB283" i="1"/>
  <c r="BZ283" i="1"/>
  <c r="AW283" i="1"/>
  <c r="BA283" i="1" s="1"/>
  <c r="BC283" i="1" s="1"/>
  <c r="CD283" i="1" l="1"/>
  <c r="CH283" i="1" s="1"/>
  <c r="CJ283" i="1" s="1"/>
  <c r="AX283" i="1"/>
  <c r="AY283" i="1" s="1"/>
  <c r="CG283" i="1"/>
  <c r="CI283" i="1" s="1"/>
  <c r="BD283" i="1"/>
  <c r="BE283" i="1" s="1"/>
  <c r="L283" i="1" s="1"/>
  <c r="CE283" i="1" l="1"/>
  <c r="CF283" i="1" s="1"/>
  <c r="CK283" i="1"/>
  <c r="CL283" i="1" s="1"/>
  <c r="M283" i="1" s="1"/>
  <c r="J283" i="1"/>
  <c r="I283" i="1" s="1"/>
  <c r="BJ284" i="1" s="1"/>
  <c r="K284" i="1" l="1"/>
  <c r="AA284" i="1"/>
  <c r="AD284" i="1"/>
  <c r="AB284" i="1"/>
  <c r="AC284" i="1"/>
  <c r="BK284" i="1"/>
  <c r="Y284" i="1"/>
  <c r="BH284" i="1"/>
  <c r="BI284" i="1"/>
  <c r="H282" i="1"/>
  <c r="BG284" i="1"/>
  <c r="BM284" i="1" s="1"/>
  <c r="BR284" i="1" s="1"/>
  <c r="BU284" i="1" s="1"/>
  <c r="BF284" i="1"/>
  <c r="Z284" i="1"/>
  <c r="AG284" i="1" l="1"/>
  <c r="AL284" i="1" s="1"/>
  <c r="AO284" i="1" s="1"/>
  <c r="AE284" i="1"/>
  <c r="BL284" i="1"/>
  <c r="BQ284" i="1" s="1"/>
  <c r="BT284" i="1" s="1"/>
  <c r="AF284" i="1"/>
  <c r="AK284" i="1" s="1"/>
  <c r="AN284" i="1" s="1"/>
  <c r="BN284" i="1"/>
  <c r="BS284" i="1" s="1"/>
  <c r="BV284" i="1" s="1"/>
  <c r="AJ284" i="1"/>
  <c r="AM284" i="1" s="1"/>
  <c r="BW284" i="1" l="1"/>
  <c r="BX284" i="1" s="1"/>
  <c r="CA284" i="1" s="1"/>
  <c r="AH284" i="1"/>
  <c r="AI284" i="1" s="1"/>
  <c r="AP284" i="1"/>
  <c r="AQ284" i="1" s="1"/>
  <c r="AU284" i="1" s="1"/>
  <c r="BZ284" i="1"/>
  <c r="BY284" i="1"/>
  <c r="BO284" i="1"/>
  <c r="AT284" i="1" l="1"/>
  <c r="AS284" i="1"/>
  <c r="AW284" i="1" s="1"/>
  <c r="BA284" i="1" s="1"/>
  <c r="BC284" i="1" s="1"/>
  <c r="AR284" i="1"/>
  <c r="AV284" i="1" s="1"/>
  <c r="CB284" i="1"/>
  <c r="CD284" i="1" s="1"/>
  <c r="CC284" i="1"/>
  <c r="CG284" i="1" s="1"/>
  <c r="CI284" i="1" s="1"/>
  <c r="BP284" i="1"/>
  <c r="CE284" i="1" l="1"/>
  <c r="CF284" i="1" s="1"/>
  <c r="CH284" i="1"/>
  <c r="CJ284" i="1" s="1"/>
  <c r="CK284" i="1" s="1"/>
  <c r="CL284" i="1" s="1"/>
  <c r="M284" i="1" s="1"/>
  <c r="AZ284" i="1"/>
  <c r="BB284" i="1" s="1"/>
  <c r="BD284" i="1" s="1"/>
  <c r="BE284" i="1" s="1"/>
  <c r="L284" i="1" s="1"/>
  <c r="AX284" i="1"/>
  <c r="AY284" i="1" s="1"/>
  <c r="J284" i="1" l="1"/>
  <c r="I284" i="1" s="1"/>
  <c r="AD285" i="1" s="1"/>
  <c r="AB285" i="1" l="1"/>
  <c r="Y285" i="1"/>
  <c r="AC285" i="1"/>
  <c r="BH285" i="1"/>
  <c r="BI285" i="1"/>
  <c r="BJ285" i="1"/>
  <c r="AA285" i="1"/>
  <c r="AG285" i="1" s="1"/>
  <c r="AL285" i="1" s="1"/>
  <c r="AO285" i="1" s="1"/>
  <c r="BF285" i="1"/>
  <c r="BK285" i="1"/>
  <c r="K285" i="1"/>
  <c r="BG285" i="1"/>
  <c r="Z285" i="1"/>
  <c r="H283" i="1"/>
  <c r="BN285" i="1" l="1"/>
  <c r="BS285" i="1" s="1"/>
  <c r="BV285" i="1" s="1"/>
  <c r="BL285" i="1"/>
  <c r="BQ285" i="1" s="1"/>
  <c r="BT285" i="1" s="1"/>
  <c r="AE285" i="1"/>
  <c r="AJ285" i="1" s="1"/>
  <c r="AM285" i="1" s="1"/>
  <c r="BM285" i="1"/>
  <c r="BR285" i="1" s="1"/>
  <c r="BU285" i="1" s="1"/>
  <c r="AF285" i="1"/>
  <c r="BO285" i="1" l="1"/>
  <c r="BP285" i="1" s="1"/>
  <c r="BW285" i="1"/>
  <c r="BX285" i="1" s="1"/>
  <c r="CB285" i="1" s="1"/>
  <c r="AK285" i="1"/>
  <c r="AN285" i="1" s="1"/>
  <c r="AP285" i="1" s="1"/>
  <c r="AQ285" i="1" s="1"/>
  <c r="AU285" i="1" s="1"/>
  <c r="AH285" i="1"/>
  <c r="AI285" i="1" s="1"/>
  <c r="CA285" i="1" l="1"/>
  <c r="BY285" i="1"/>
  <c r="CC285" i="1" s="1"/>
  <c r="CG285" i="1" s="1"/>
  <c r="CI285" i="1" s="1"/>
  <c r="AT285" i="1"/>
  <c r="AR285" i="1"/>
  <c r="AS285" i="1"/>
  <c r="AW285" i="1" s="1"/>
  <c r="BA285" i="1" s="1"/>
  <c r="BC285" i="1" s="1"/>
  <c r="BZ285" i="1"/>
  <c r="CD285" i="1" s="1"/>
  <c r="CH285" i="1" s="1"/>
  <c r="CJ285" i="1" s="1"/>
  <c r="AV285" i="1" l="1"/>
  <c r="AZ285" i="1" s="1"/>
  <c r="BB285" i="1" s="1"/>
  <c r="BD285" i="1" s="1"/>
  <c r="BE285" i="1" s="1"/>
  <c r="L285" i="1" s="1"/>
  <c r="AX285" i="1"/>
  <c r="AY285" i="1" s="1"/>
  <c r="CK285" i="1"/>
  <c r="CL285" i="1" s="1"/>
  <c r="M285" i="1" s="1"/>
  <c r="I285" i="1" s="1"/>
  <c r="H284" i="1" s="1"/>
  <c r="CE285" i="1"/>
  <c r="CF285" i="1" s="1"/>
  <c r="BG286" i="1" l="1"/>
  <c r="BK286" i="1"/>
  <c r="BN286" i="1" s="1"/>
  <c r="BS286" i="1" s="1"/>
  <c r="BV286" i="1" s="1"/>
  <c r="AD286" i="1"/>
  <c r="AA286" i="1"/>
  <c r="Z286" i="1"/>
  <c r="Y286" i="1"/>
  <c r="J285" i="1"/>
  <c r="K286" i="1"/>
  <c r="BH286" i="1"/>
  <c r="BI286" i="1"/>
  <c r="BF286" i="1"/>
  <c r="BJ286" i="1"/>
  <c r="AB286" i="1"/>
  <c r="AE286" i="1" s="1"/>
  <c r="AJ286" i="1" s="1"/>
  <c r="AM286" i="1" s="1"/>
  <c r="AC286" i="1"/>
  <c r="AF286" i="1" s="1"/>
  <c r="AK286" i="1" s="1"/>
  <c r="AN286" i="1" s="1"/>
  <c r="BM286" i="1" l="1"/>
  <c r="BR286" i="1" s="1"/>
  <c r="BU286" i="1" s="1"/>
  <c r="AG286" i="1"/>
  <c r="AL286" i="1" s="1"/>
  <c r="AO286" i="1" s="1"/>
  <c r="AP286" i="1" s="1"/>
  <c r="AQ286" i="1" s="1"/>
  <c r="BL286" i="1"/>
  <c r="BQ286" i="1" s="1"/>
  <c r="BT286" i="1" s="1"/>
  <c r="BW286" i="1" s="1"/>
  <c r="BX286" i="1" s="1"/>
  <c r="AH286" i="1" l="1"/>
  <c r="AI286" i="1" s="1"/>
  <c r="CB286" i="1"/>
  <c r="BY286" i="1"/>
  <c r="BO286" i="1"/>
  <c r="BP286" i="1" s="1"/>
  <c r="CA286" i="1"/>
  <c r="BZ286" i="1"/>
  <c r="CD286" i="1" s="1"/>
  <c r="AR286" i="1"/>
  <c r="AS286" i="1"/>
  <c r="AT286" i="1"/>
  <c r="AU286" i="1"/>
  <c r="CC286" i="1" l="1"/>
  <c r="CE286" i="1" s="1"/>
  <c r="CF286" i="1" s="1"/>
  <c r="CH286" i="1"/>
  <c r="CJ286" i="1" s="1"/>
  <c r="AW286" i="1"/>
  <c r="BA286" i="1" s="1"/>
  <c r="BC286" i="1" s="1"/>
  <c r="AV286" i="1"/>
  <c r="CG286" i="1" l="1"/>
  <c r="CI286" i="1" s="1"/>
  <c r="CK286" i="1" s="1"/>
  <c r="CL286" i="1" s="1"/>
  <c r="M286" i="1" s="1"/>
  <c r="AX286" i="1"/>
  <c r="AY286" i="1" s="1"/>
  <c r="AZ286" i="1"/>
  <c r="BB286" i="1" s="1"/>
  <c r="BD286" i="1" s="1"/>
  <c r="BE286" i="1" s="1"/>
  <c r="L286" i="1" s="1"/>
  <c r="J286" i="1" l="1"/>
  <c r="I286" i="1" s="1"/>
  <c r="BH287" i="1" s="1"/>
  <c r="AA287" i="1" l="1"/>
  <c r="AG287" i="1" s="1"/>
  <c r="AL287" i="1" s="1"/>
  <c r="AO287" i="1" s="1"/>
  <c r="Z287" i="1"/>
  <c r="H285" i="1"/>
  <c r="BJ287" i="1"/>
  <c r="BM287" i="1" s="1"/>
  <c r="BR287" i="1" s="1"/>
  <c r="BU287" i="1" s="1"/>
  <c r="AC287" i="1"/>
  <c r="AD287" i="1"/>
  <c r="BI287" i="1"/>
  <c r="BL287" i="1" s="1"/>
  <c r="BQ287" i="1" s="1"/>
  <c r="BT287" i="1" s="1"/>
  <c r="AB287" i="1"/>
  <c r="AE287" i="1" s="1"/>
  <c r="AJ287" i="1" s="1"/>
  <c r="AM287" i="1" s="1"/>
  <c r="BK287" i="1"/>
  <c r="BF287" i="1"/>
  <c r="BG287" i="1"/>
  <c r="K287" i="1"/>
  <c r="Y287" i="1"/>
  <c r="BN287" i="1"/>
  <c r="BS287" i="1" s="1"/>
  <c r="BV287" i="1" s="1"/>
  <c r="AF287" i="1"/>
  <c r="AK287" i="1" s="1"/>
  <c r="AN287" i="1" s="1"/>
  <c r="BW287" i="1" l="1"/>
  <c r="BX287" i="1" s="1"/>
  <c r="BO287" i="1"/>
  <c r="BP287" i="1" s="1"/>
  <c r="CA287" i="1"/>
  <c r="BZ287" i="1"/>
  <c r="CB287" i="1"/>
  <c r="BY287" i="1"/>
  <c r="AH287" i="1"/>
  <c r="AP287" i="1"/>
  <c r="AQ287" i="1" s="1"/>
  <c r="CD287" i="1" l="1"/>
  <c r="CH287" i="1" s="1"/>
  <c r="CJ287" i="1" s="1"/>
  <c r="CC287" i="1"/>
  <c r="CG287" i="1" s="1"/>
  <c r="CI287" i="1" s="1"/>
  <c r="CK287" i="1" s="1"/>
  <c r="CL287" i="1" s="1"/>
  <c r="M287" i="1" s="1"/>
  <c r="I287" i="1" s="1"/>
  <c r="AI287" i="1"/>
  <c r="AS287" i="1"/>
  <c r="AR287" i="1"/>
  <c r="AU287" i="1"/>
  <c r="AT287" i="1"/>
  <c r="AW287" i="1" l="1"/>
  <c r="BA287" i="1" s="1"/>
  <c r="BC287" i="1" s="1"/>
  <c r="AV287" i="1"/>
  <c r="AX287" i="1" s="1"/>
  <c r="AY287" i="1" s="1"/>
  <c r="CE287" i="1"/>
  <c r="CF287" i="1" s="1"/>
  <c r="AA288" i="1"/>
  <c r="AC288" i="1"/>
  <c r="Y288" i="1"/>
  <c r="BJ288" i="1"/>
  <c r="BI288" i="1"/>
  <c r="AD288" i="1"/>
  <c r="BG288" i="1"/>
  <c r="AB288" i="1"/>
  <c r="BF288" i="1"/>
  <c r="H286" i="1"/>
  <c r="BH288" i="1"/>
  <c r="BK288" i="1"/>
  <c r="K288" i="1"/>
  <c r="Z288" i="1"/>
  <c r="AZ287" i="1" l="1"/>
  <c r="BB287" i="1" s="1"/>
  <c r="BD287" i="1" s="1"/>
  <c r="BE287" i="1" s="1"/>
  <c r="L287" i="1" s="1"/>
  <c r="J287" i="1" s="1"/>
  <c r="BM288" i="1"/>
  <c r="BR288" i="1" s="1"/>
  <c r="BU288" i="1" s="1"/>
  <c r="AG288" i="1"/>
  <c r="AL288" i="1" s="1"/>
  <c r="AO288" i="1" s="1"/>
  <c r="BL288" i="1"/>
  <c r="BQ288" i="1" s="1"/>
  <c r="BT288" i="1" s="1"/>
  <c r="BN288" i="1"/>
  <c r="BS288" i="1" s="1"/>
  <c r="BV288" i="1" s="1"/>
  <c r="AE288" i="1"/>
  <c r="AJ288" i="1" s="1"/>
  <c r="AM288" i="1" s="1"/>
  <c r="AF288" i="1"/>
  <c r="AK288" i="1" s="1"/>
  <c r="AN288" i="1" s="1"/>
  <c r="AP288" i="1" l="1"/>
  <c r="AQ288" i="1" s="1"/>
  <c r="AU288" i="1" s="1"/>
  <c r="BO288" i="1"/>
  <c r="BP288" i="1" s="1"/>
  <c r="BW288" i="1"/>
  <c r="BX288" i="1" s="1"/>
  <c r="BY288" i="1" s="1"/>
  <c r="AH288" i="1"/>
  <c r="AI288" i="1" s="1"/>
  <c r="CA288" i="1" l="1"/>
  <c r="CC288" i="1" s="1"/>
  <c r="CG288" i="1" s="1"/>
  <c r="CI288" i="1" s="1"/>
  <c r="AS288" i="1"/>
  <c r="AW288" i="1" s="1"/>
  <c r="BA288" i="1" s="1"/>
  <c r="BC288" i="1" s="1"/>
  <c r="AT288" i="1"/>
  <c r="AR288" i="1"/>
  <c r="CB288" i="1"/>
  <c r="BZ288" i="1"/>
  <c r="AV288" i="1" l="1"/>
  <c r="AZ288" i="1" s="1"/>
  <c r="BB288" i="1" s="1"/>
  <c r="BD288" i="1" s="1"/>
  <c r="BE288" i="1" s="1"/>
  <c r="L288" i="1" s="1"/>
  <c r="AX288" i="1"/>
  <c r="AY288" i="1" s="1"/>
  <c r="CD288" i="1"/>
  <c r="CH288" i="1" s="1"/>
  <c r="CJ288" i="1" s="1"/>
  <c r="CK288" i="1" s="1"/>
  <c r="CL288" i="1" s="1"/>
  <c r="M288" i="1" s="1"/>
  <c r="CE288" i="1" l="1"/>
  <c r="CF288" i="1" s="1"/>
  <c r="J288" i="1"/>
  <c r="I288" i="1" s="1"/>
  <c r="BH289" i="1" s="1"/>
  <c r="AA289" i="1" l="1"/>
  <c r="H287" i="1"/>
  <c r="AB289" i="1"/>
  <c r="BK289" i="1"/>
  <c r="BN289" i="1" s="1"/>
  <c r="BS289" i="1" s="1"/>
  <c r="BV289" i="1" s="1"/>
  <c r="Y289" i="1"/>
  <c r="BJ289" i="1"/>
  <c r="BF289" i="1"/>
  <c r="BG289" i="1"/>
  <c r="AC289" i="1"/>
  <c r="K289" i="1"/>
  <c r="AD289" i="1"/>
  <c r="AG289" i="1" s="1"/>
  <c r="AL289" i="1" s="1"/>
  <c r="AO289" i="1" s="1"/>
  <c r="BI289" i="1"/>
  <c r="BL289" i="1" s="1"/>
  <c r="BQ289" i="1" s="1"/>
  <c r="BT289" i="1" s="1"/>
  <c r="Z289" i="1"/>
  <c r="AF289" i="1" s="1"/>
  <c r="AK289" i="1" s="1"/>
  <c r="AN289" i="1" s="1"/>
  <c r="AE289" i="1"/>
  <c r="AJ289" i="1" s="1"/>
  <c r="AM289" i="1" s="1"/>
  <c r="BM289" i="1" l="1"/>
  <c r="BR289" i="1" s="1"/>
  <c r="BU289" i="1" s="1"/>
  <c r="AP289" i="1"/>
  <c r="AQ289" i="1" s="1"/>
  <c r="AU289" i="1" s="1"/>
  <c r="BW289" i="1"/>
  <c r="BX289" i="1" s="1"/>
  <c r="BY289" i="1" s="1"/>
  <c r="BO289" i="1"/>
  <c r="BP289" i="1" s="1"/>
  <c r="AH289" i="1"/>
  <c r="AI289" i="1" s="1"/>
  <c r="AS289" i="1"/>
  <c r="CA289" i="1" l="1"/>
  <c r="AR289" i="1"/>
  <c r="BZ289" i="1"/>
  <c r="CD289" i="1" s="1"/>
  <c r="CH289" i="1" s="1"/>
  <c r="CJ289" i="1" s="1"/>
  <c r="AT289" i="1"/>
  <c r="CB289" i="1"/>
  <c r="CC289" i="1"/>
  <c r="CG289" i="1" s="1"/>
  <c r="CI289" i="1" s="1"/>
  <c r="AW289" i="1"/>
  <c r="BA289" i="1" s="1"/>
  <c r="BC289" i="1" s="1"/>
  <c r="AV289" i="1" l="1"/>
  <c r="AZ289" i="1" s="1"/>
  <c r="BB289" i="1" s="1"/>
  <c r="CK289" i="1"/>
  <c r="CL289" i="1" s="1"/>
  <c r="M289" i="1" s="1"/>
  <c r="CE289" i="1"/>
  <c r="CF289" i="1" s="1"/>
  <c r="AX289" i="1"/>
  <c r="AY289" i="1" s="1"/>
  <c r="BD289" i="1"/>
  <c r="BE289" i="1" s="1"/>
  <c r="L289" i="1" s="1"/>
  <c r="J289" i="1" l="1"/>
  <c r="I289" i="1" s="1"/>
  <c r="Y290" i="1" s="1"/>
  <c r="AC290" i="1" l="1"/>
  <c r="AD290" i="1"/>
  <c r="AB290" i="1"/>
  <c r="AE290" i="1" s="1"/>
  <c r="AJ290" i="1" s="1"/>
  <c r="AM290" i="1" s="1"/>
  <c r="BI290" i="1"/>
  <c r="BG290" i="1"/>
  <c r="BF290" i="1"/>
  <c r="H288" i="1"/>
  <c r="BK290" i="1"/>
  <c r="K290" i="1"/>
  <c r="AA290" i="1"/>
  <c r="AG290" i="1" s="1"/>
  <c r="AL290" i="1" s="1"/>
  <c r="AO290" i="1" s="1"/>
  <c r="BH290" i="1"/>
  <c r="BJ290" i="1"/>
  <c r="Z290" i="1"/>
  <c r="BN290" i="1" l="1"/>
  <c r="BS290" i="1" s="1"/>
  <c r="BV290" i="1" s="1"/>
  <c r="BM290" i="1"/>
  <c r="BR290" i="1" s="1"/>
  <c r="BU290" i="1" s="1"/>
  <c r="BL290" i="1"/>
  <c r="BQ290" i="1" s="1"/>
  <c r="BT290" i="1" s="1"/>
  <c r="AF290" i="1"/>
  <c r="AK290" i="1" s="1"/>
  <c r="AN290" i="1" s="1"/>
  <c r="AP290" i="1" s="1"/>
  <c r="AQ290" i="1" s="1"/>
  <c r="AT290" i="1" s="1"/>
  <c r="BW290" i="1" l="1"/>
  <c r="BX290" i="1" s="1"/>
  <c r="CA290" i="1" s="1"/>
  <c r="BO290" i="1"/>
  <c r="BP290" i="1" s="1"/>
  <c r="AH290" i="1"/>
  <c r="AI290" i="1" s="1"/>
  <c r="AS290" i="1"/>
  <c r="AU290" i="1"/>
  <c r="AR290" i="1"/>
  <c r="AV290" i="1" s="1"/>
  <c r="BZ290" i="1" l="1"/>
  <c r="CB290" i="1"/>
  <c r="BY290" i="1"/>
  <c r="CC290" i="1" s="1"/>
  <c r="CG290" i="1" s="1"/>
  <c r="CI290" i="1" s="1"/>
  <c r="AW290" i="1"/>
  <c r="BA290" i="1" s="1"/>
  <c r="BC290" i="1" s="1"/>
  <c r="AZ290" i="1"/>
  <c r="BB290" i="1" s="1"/>
  <c r="CD290" i="1" l="1"/>
  <c r="CH290" i="1" s="1"/>
  <c r="CJ290" i="1" s="1"/>
  <c r="AX290" i="1"/>
  <c r="AY290" i="1" s="1"/>
  <c r="BD290" i="1"/>
  <c r="BE290" i="1" s="1"/>
  <c r="L290" i="1" s="1"/>
  <c r="CK290" i="1"/>
  <c r="CL290" i="1" s="1"/>
  <c r="M290" i="1" s="1"/>
  <c r="CE290" i="1"/>
  <c r="CF290" i="1" s="1"/>
  <c r="J290" i="1" l="1"/>
  <c r="I290" i="1"/>
  <c r="H290" i="1" s="1"/>
  <c r="H289" i="1" l="1"/>
</calcChain>
</file>

<file path=xl/sharedStrings.xml><?xml version="1.0" encoding="utf-8"?>
<sst xmlns="http://schemas.openxmlformats.org/spreadsheetml/2006/main" count="131" uniqueCount="75">
  <si>
    <t>LMP Desired MW</t>
  </si>
  <si>
    <t>MW</t>
  </si>
  <si>
    <t>Price</t>
  </si>
  <si>
    <t>Step 1</t>
  </si>
  <si>
    <t>Step 2</t>
  </si>
  <si>
    <t>Step 3</t>
  </si>
  <si>
    <t>Step 4</t>
  </si>
  <si>
    <t>Step 5</t>
  </si>
  <si>
    <t>Step 6</t>
  </si>
  <si>
    <t>Step 7</t>
  </si>
  <si>
    <t>Step 8</t>
  </si>
  <si>
    <t>Step 9</t>
  </si>
  <si>
    <t>Step 10</t>
  </si>
  <si>
    <t>RT Gen MWh</t>
  </si>
  <si>
    <t>t0</t>
  </si>
  <si>
    <t>Released</t>
  </si>
  <si>
    <t>TRLD MW</t>
  </si>
  <si>
    <t>Basepoint MW</t>
  </si>
  <si>
    <t>Unlimited Ramp Request</t>
  </si>
  <si>
    <t>Incremental Offer Curve</t>
  </si>
  <si>
    <t>Segment</t>
  </si>
  <si>
    <t>Ramp Rate Curve</t>
  </si>
  <si>
    <t>Limited Ramp Request</t>
  </si>
  <si>
    <t>Time</t>
  </si>
  <si>
    <t>RT LMP</t>
  </si>
  <si>
    <t>TRLD State</t>
  </si>
  <si>
    <t>App. Ramp Rate 1</t>
  </si>
  <si>
    <t>App. Ramp Rate 2</t>
  </si>
  <si>
    <t>App. Ramp Rate 3</t>
  </si>
  <si>
    <t>Next MW Step 1</t>
  </si>
  <si>
    <t>Next MW Step 2</t>
  </si>
  <si>
    <t>Next MW Step 3</t>
  </si>
  <si>
    <t>Time to Next MW Step 1</t>
  </si>
  <si>
    <t>Time to Next MW Step 2</t>
  </si>
  <si>
    <t>Time to Next MW Step 3</t>
  </si>
  <si>
    <t>Total Time to Next MW Step</t>
  </si>
  <si>
    <t>Enough Time Available</t>
  </si>
  <si>
    <t>Ramp Time Available to Next MW Step 1</t>
  </si>
  <si>
    <t>Ramp Time Available to Next MW Step 2</t>
  </si>
  <si>
    <t>Ramp Time Available to Next MW Step 3</t>
  </si>
  <si>
    <t>Total Ramp 1</t>
  </si>
  <si>
    <t>Total Ramp 2</t>
  </si>
  <si>
    <t>Total Ramp 3</t>
  </si>
  <si>
    <t>Previous MW Step 1</t>
  </si>
  <si>
    <t>Previous MW Step 2</t>
  </si>
  <si>
    <t>Previous MW Step 3</t>
  </si>
  <si>
    <t>Time to Previous MW Step 1</t>
  </si>
  <si>
    <t>Time to Previous MW Step 2</t>
  </si>
  <si>
    <t>Time to Previous MW Step 3</t>
  </si>
  <si>
    <t>Total Time to Previous MW Step</t>
  </si>
  <si>
    <t>Ramp Time Available to Previous MW Step 1</t>
  </si>
  <si>
    <t>Ramp Time Available to Previous MW Step 2</t>
  </si>
  <si>
    <t>Ramp Time Available to Previous MW Step 3</t>
  </si>
  <si>
    <t>Total Ramp Down 1</t>
  </si>
  <si>
    <t>Previous TRLD + Total Ramp Down 1</t>
  </si>
  <si>
    <t>Total Ramp Up 1</t>
  </si>
  <si>
    <t>Previous TRLD + Total Ramp Up 1</t>
  </si>
  <si>
    <t>Total Ramp Up 2</t>
  </si>
  <si>
    <t>Total Ramp Down 2</t>
  </si>
  <si>
    <t>Total Ramp Up Final</t>
  </si>
  <si>
    <t>Total Ramp Down Final</t>
  </si>
  <si>
    <t>LMP Desired Calculation</t>
  </si>
  <si>
    <t>TRLD MWh</t>
  </si>
  <si>
    <t>TRLD Start/End Times</t>
  </si>
  <si>
    <t>Ramp Rate (MW/min)</t>
  </si>
  <si>
    <t>Eco Max MW</t>
  </si>
  <si>
    <t>Eco Min MW</t>
  </si>
  <si>
    <t>Eco Min Incremental Offer</t>
  </si>
  <si>
    <t>Eco Max Incremental Offer</t>
  </si>
  <si>
    <t>5 Minute Ramp Up Capability Calculation</t>
  </si>
  <si>
    <t>5 Minute Ramp Down Capability Calculation</t>
  </si>
  <si>
    <t>5 minute ramp up capability (MW)</t>
  </si>
  <si>
    <t>5 minute ramp down capability (MW)</t>
  </si>
  <si>
    <t>Ramp Rate Curve (For Calculation)</t>
  </si>
  <si>
    <t>Highest Eco 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</si>
</sst>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54">
    <xf numFmtId="0" fontId="0" fillId="0" borderId="0" xfId="0"/>
    <xf numFmtId="0" fontId="0" fillId="0" borderId="0" xfId="0" applyAlignment="1">
      <alignment horizontal="left"/>
    </xf>
    <xf numFmtId="22" fontId="0" fillId="0" borderId="0" xfId="0" applyNumberFormat="1" applyAlignment="1">
      <alignment horizontal="left"/>
    </xf>
    <xf numFmtId="164" fontId="0" fillId="0" borderId="0" xfId="0" applyNumberFormat="1" applyAlignment="1">
      <alignment horizontal="left"/>
    </xf>
    <xf numFmtId="0" fontId="2" fillId="0" borderId="0" xfId="0" applyFont="1"/>
    <xf numFmtId="0" fontId="0" fillId="0" borderId="0" xfId="0" applyAlignment="1">
      <alignment horizontal="right"/>
    </xf>
    <xf numFmtId="164" fontId="1" fillId="0" borderId="0" xfId="0" applyNumberFormat="1" applyFont="1" applyAlignment="1">
      <alignment horizontal="right"/>
    </xf>
    <xf numFmtId="164" fontId="0" fillId="0" borderId="0" xfId="0" applyNumberFormat="1" applyAlignment="1">
      <alignment horizontal="right"/>
    </xf>
    <xf numFmtId="165" fontId="0" fillId="0" borderId="0" xfId="0" applyNumberFormat="1" applyAlignment="1">
      <alignment horizontal="right"/>
    </xf>
    <xf numFmtId="2" fontId="0" fillId="0" borderId="0" xfId="0" applyNumberFormat="1"/>
    <xf numFmtId="165" fontId="0" fillId="4" borderId="0" xfId="0" applyNumberFormat="1" applyFont="1" applyFill="1"/>
    <xf numFmtId="4" fontId="0" fillId="4" borderId="0" xfId="0" applyNumberFormat="1" applyFont="1" applyFill="1"/>
    <xf numFmtId="22" fontId="0" fillId="4" borderId="0" xfId="0" applyNumberFormat="1" applyFill="1"/>
    <xf numFmtId="0" fontId="0" fillId="4" borderId="0" xfId="0" applyFill="1"/>
    <xf numFmtId="165" fontId="0" fillId="4" borderId="0" xfId="0" applyNumberFormat="1" applyFill="1"/>
    <xf numFmtId="2" fontId="1" fillId="4" borderId="0" xfId="0" applyNumberFormat="1" applyFont="1" applyFill="1" applyAlignment="1">
      <alignment horizontal="right"/>
    </xf>
    <xf numFmtId="164" fontId="1" fillId="4" borderId="0" xfId="0" applyNumberFormat="1" applyFont="1" applyFill="1" applyAlignment="1">
      <alignment horizontal="right"/>
    </xf>
    <xf numFmtId="2" fontId="0" fillId="4" borderId="0" xfId="0" applyNumberFormat="1" applyFont="1" applyFill="1" applyAlignment="1">
      <alignment horizontal="right"/>
    </xf>
    <xf numFmtId="0" fontId="0" fillId="4" borderId="0" xfId="0" applyFont="1" applyFill="1" applyAlignment="1">
      <alignment horizontal="right"/>
    </xf>
    <xf numFmtId="164" fontId="0" fillId="4" borderId="0" xfId="0" applyNumberFormat="1" applyFont="1" applyFill="1" applyAlignment="1">
      <alignment horizontal="right"/>
    </xf>
    <xf numFmtId="0" fontId="0" fillId="0" borderId="0" xfId="0" applyAlignment="1">
      <alignment horizontal="left" vertical="top" textRotation="90"/>
    </xf>
    <xf numFmtId="2" fontId="0" fillId="4" borderId="0" xfId="0" applyNumberFormat="1" applyFont="1" applyFill="1" applyAlignment="1">
      <alignment horizontal="right" vertical="top" textRotation="90"/>
    </xf>
    <xf numFmtId="0" fontId="0" fillId="4" borderId="0" xfId="0" applyFont="1" applyFill="1" applyAlignment="1">
      <alignment horizontal="right" vertical="top" textRotation="90"/>
    </xf>
    <xf numFmtId="0" fontId="0" fillId="0" borderId="0" xfId="0" applyAlignment="1">
      <alignment horizontal="right" vertical="top" textRotation="90"/>
    </xf>
    <xf numFmtId="0" fontId="0" fillId="0" borderId="0" xfId="0" applyAlignment="1">
      <alignment vertical="top" textRotation="90"/>
    </xf>
    <xf numFmtId="22" fontId="1" fillId="0" borderId="0" xfId="0" applyNumberFormat="1" applyFont="1" applyAlignment="1">
      <alignment horizontal="left"/>
    </xf>
    <xf numFmtId="164" fontId="1" fillId="0" borderId="0" xfId="0" applyNumberFormat="1" applyFont="1" applyAlignment="1">
      <alignment horizontal="left"/>
    </xf>
    <xf numFmtId="165" fontId="1" fillId="0" borderId="0" xfId="0" applyNumberFormat="1" applyFont="1" applyAlignment="1">
      <alignment horizontal="right"/>
    </xf>
    <xf numFmtId="2" fontId="1" fillId="0" borderId="0" xfId="0" applyNumberFormat="1" applyFont="1"/>
    <xf numFmtId="0" fontId="1" fillId="0" borderId="0" xfId="0" applyFont="1"/>
    <xf numFmtId="0" fontId="0" fillId="5" borderId="0" xfId="0" applyFill="1" applyAlignment="1">
      <alignment horizontal="right" vertical="top" textRotation="90"/>
    </xf>
    <xf numFmtId="164" fontId="0" fillId="5" borderId="0" xfId="0" applyNumberFormat="1" applyFill="1" applyAlignment="1">
      <alignment horizontal="right"/>
    </xf>
    <xf numFmtId="164" fontId="1" fillId="5" borderId="0" xfId="0" applyNumberFormat="1" applyFont="1" applyFill="1" applyAlignment="1">
      <alignment horizontal="right"/>
    </xf>
    <xf numFmtId="0" fontId="0" fillId="2" borderId="0" xfId="0" applyFill="1" applyAlignment="1">
      <alignment vertical="top" textRotation="90"/>
    </xf>
    <xf numFmtId="0" fontId="0" fillId="2" borderId="0" xfId="0" applyFill="1" applyAlignment="1">
      <alignment vertical="top" textRotation="90" wrapText="1"/>
    </xf>
    <xf numFmtId="0" fontId="2" fillId="2" borderId="0" xfId="0" applyFont="1" applyFill="1" applyAlignment="1">
      <alignment vertical="top" textRotation="90"/>
    </xf>
    <xf numFmtId="3" fontId="0" fillId="2" borderId="0" xfId="0" applyNumberFormat="1" applyFill="1"/>
    <xf numFmtId="3" fontId="2" fillId="2" borderId="0" xfId="0" applyNumberFormat="1" applyFont="1" applyFill="1"/>
    <xf numFmtId="3" fontId="1" fillId="2" borderId="0" xfId="0" applyNumberFormat="1" applyFont="1" applyFill="1"/>
    <xf numFmtId="3" fontId="3" fillId="2" borderId="0" xfId="0" applyNumberFormat="1" applyFont="1" applyFill="1"/>
    <xf numFmtId="0" fontId="0" fillId="3" borderId="0" xfId="0" applyFill="1" applyAlignment="1">
      <alignment vertical="top" textRotation="90"/>
    </xf>
    <xf numFmtId="0" fontId="0" fillId="3" borderId="0" xfId="0" applyFill="1" applyAlignment="1">
      <alignment vertical="top" textRotation="90" wrapText="1"/>
    </xf>
    <xf numFmtId="0" fontId="2" fillId="3" borderId="0" xfId="0" applyFont="1" applyFill="1" applyAlignment="1">
      <alignment vertical="top" textRotation="90"/>
    </xf>
    <xf numFmtId="3" fontId="0" fillId="3" borderId="0" xfId="0" applyNumberFormat="1" applyFill="1"/>
    <xf numFmtId="3" fontId="2" fillId="3" borderId="0" xfId="0" applyNumberFormat="1" applyFont="1" applyFill="1"/>
    <xf numFmtId="3" fontId="1" fillId="3" borderId="0" xfId="0" applyNumberFormat="1" applyFont="1" applyFill="1"/>
    <xf numFmtId="3" fontId="3" fillId="3" borderId="0" xfId="0" applyNumberFormat="1" applyFont="1" applyFill="1"/>
    <xf numFmtId="0" fontId="0" fillId="0" borderId="0" xfId="0" applyAlignment="1">
      <alignment horizontal="right" vertical="top" textRotation="90" wrapText="1"/>
    </xf>
    <xf numFmtId="0" fontId="0" fillId="0" borderId="0" xfId="0" applyFill="1"/>
    <xf numFmtId="165" fontId="0" fillId="0" borderId="0" xfId="0" applyNumberFormat="1" applyFill="1"/>
    <xf numFmtId="0" fontId="2" fillId="5" borderId="0" xfId="0" applyFont="1" applyFill="1" applyAlignment="1">
      <alignment horizontal="center"/>
    </xf>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374986706853634E-2"/>
          <c:y val="1.7474341050354246E-2"/>
          <c:w val="0.88103129365719224"/>
          <c:h val="0.90933456283313985"/>
        </c:manualLayout>
      </c:layout>
      <c:scatterChart>
        <c:scatterStyle val="lineMarker"/>
        <c:varyColors val="0"/>
        <c:ser>
          <c:idx val="1"/>
          <c:order val="1"/>
          <c:tx>
            <c:strRef>
              <c:f>TRLD!$D$2</c:f>
              <c:strCache>
                <c:ptCount val="1"/>
                <c:pt idx="0">
                  <c:v>RT Gen MWh</c:v>
                </c:pt>
              </c:strCache>
            </c:strRef>
          </c:tx>
          <c:spPr>
            <a:ln w="19050" cap="rnd">
              <a:solidFill>
                <a:schemeClr val="accent2"/>
              </a:solidFill>
              <a:round/>
            </a:ln>
            <a:effectLst/>
          </c:spPr>
          <c:marker>
            <c:symbol val="circle"/>
            <c:size val="4"/>
            <c:spPr>
              <a:solidFill>
                <a:schemeClr val="accent2"/>
              </a:solidFill>
              <a:ln w="9525">
                <a:solidFill>
                  <a:schemeClr val="accent2"/>
                </a:solidFill>
              </a:ln>
              <a:effectLst/>
            </c:spPr>
          </c:marker>
          <c:xVal>
            <c:numRef>
              <c:f>TRLD!$A$3:$A$290</c:f>
              <c:numCache>
                <c:formatCode>m/d/yyyy\ h:mm</c:formatCode>
                <c:ptCount val="288"/>
                <c:pt idx="0">
                  <c:v>45474</c:v>
                </c:pt>
                <c:pt idx="1">
                  <c:v>45474.003472222219</c:v>
                </c:pt>
                <c:pt idx="2">
                  <c:v>45474.006944444438</c:v>
                </c:pt>
                <c:pt idx="3">
                  <c:v>45474.010416666657</c:v>
                </c:pt>
                <c:pt idx="4">
                  <c:v>45474.013888888876</c:v>
                </c:pt>
                <c:pt idx="5">
                  <c:v>45474.017361111095</c:v>
                </c:pt>
                <c:pt idx="6">
                  <c:v>45474.020833333314</c:v>
                </c:pt>
                <c:pt idx="7">
                  <c:v>45474.024305555533</c:v>
                </c:pt>
                <c:pt idx="8">
                  <c:v>45474.027777777752</c:v>
                </c:pt>
                <c:pt idx="9">
                  <c:v>45474.031249999971</c:v>
                </c:pt>
                <c:pt idx="10">
                  <c:v>45474.03472222219</c:v>
                </c:pt>
                <c:pt idx="11">
                  <c:v>45474.038194444409</c:v>
                </c:pt>
                <c:pt idx="12">
                  <c:v>45474.041666666628</c:v>
                </c:pt>
                <c:pt idx="13">
                  <c:v>45474.045138888847</c:v>
                </c:pt>
                <c:pt idx="14">
                  <c:v>45474.048611111066</c:v>
                </c:pt>
                <c:pt idx="15">
                  <c:v>45474.052083333285</c:v>
                </c:pt>
                <c:pt idx="16">
                  <c:v>45474.055555555504</c:v>
                </c:pt>
                <c:pt idx="17">
                  <c:v>45474.059027777723</c:v>
                </c:pt>
                <c:pt idx="18">
                  <c:v>45474.062499999942</c:v>
                </c:pt>
                <c:pt idx="19">
                  <c:v>45474.065972222161</c:v>
                </c:pt>
                <c:pt idx="20">
                  <c:v>45474.06944444438</c:v>
                </c:pt>
                <c:pt idx="21">
                  <c:v>45474.072916666599</c:v>
                </c:pt>
                <c:pt idx="22">
                  <c:v>45474.076388888818</c:v>
                </c:pt>
                <c:pt idx="23">
                  <c:v>45474.079861111037</c:v>
                </c:pt>
                <c:pt idx="24">
                  <c:v>45474.083333333256</c:v>
                </c:pt>
                <c:pt idx="25">
                  <c:v>45474.086805555475</c:v>
                </c:pt>
                <c:pt idx="26">
                  <c:v>45474.090277777694</c:v>
                </c:pt>
                <c:pt idx="27">
                  <c:v>45474.093749999913</c:v>
                </c:pt>
                <c:pt idx="28">
                  <c:v>45474.097222222132</c:v>
                </c:pt>
                <c:pt idx="29">
                  <c:v>45474.100694444351</c:v>
                </c:pt>
                <c:pt idx="30">
                  <c:v>45474.10416666657</c:v>
                </c:pt>
                <c:pt idx="31">
                  <c:v>45474.107638888789</c:v>
                </c:pt>
                <c:pt idx="32">
                  <c:v>45474.111111111008</c:v>
                </c:pt>
                <c:pt idx="33">
                  <c:v>45474.114583333227</c:v>
                </c:pt>
                <c:pt idx="34">
                  <c:v>45474.118055555446</c:v>
                </c:pt>
                <c:pt idx="35">
                  <c:v>45474.121527777665</c:v>
                </c:pt>
                <c:pt idx="36">
                  <c:v>45474.124999999884</c:v>
                </c:pt>
                <c:pt idx="37">
                  <c:v>45474.128472222103</c:v>
                </c:pt>
                <c:pt idx="38">
                  <c:v>45474.131944444322</c:v>
                </c:pt>
                <c:pt idx="39">
                  <c:v>45474.135416666541</c:v>
                </c:pt>
                <c:pt idx="40">
                  <c:v>45474.13888888876</c:v>
                </c:pt>
                <c:pt idx="41">
                  <c:v>45474.142361110979</c:v>
                </c:pt>
                <c:pt idx="42">
                  <c:v>45474.145833333198</c:v>
                </c:pt>
                <c:pt idx="43">
                  <c:v>45474.149305555417</c:v>
                </c:pt>
                <c:pt idx="44">
                  <c:v>45474.152777777635</c:v>
                </c:pt>
                <c:pt idx="45">
                  <c:v>45474.156249999854</c:v>
                </c:pt>
                <c:pt idx="46">
                  <c:v>45474.159722222073</c:v>
                </c:pt>
                <c:pt idx="47">
                  <c:v>45474.163194444292</c:v>
                </c:pt>
                <c:pt idx="48">
                  <c:v>45474.166666666511</c:v>
                </c:pt>
                <c:pt idx="49">
                  <c:v>45474.17013888873</c:v>
                </c:pt>
                <c:pt idx="50">
                  <c:v>45474.173611110949</c:v>
                </c:pt>
                <c:pt idx="51">
                  <c:v>45474.177083333168</c:v>
                </c:pt>
                <c:pt idx="52">
                  <c:v>45474.180555555387</c:v>
                </c:pt>
                <c:pt idx="53">
                  <c:v>45474.184027777606</c:v>
                </c:pt>
                <c:pt idx="54">
                  <c:v>45474.187499999825</c:v>
                </c:pt>
                <c:pt idx="55">
                  <c:v>45474.190972222044</c:v>
                </c:pt>
                <c:pt idx="56">
                  <c:v>45474.194444444263</c:v>
                </c:pt>
                <c:pt idx="57">
                  <c:v>45474.197916666482</c:v>
                </c:pt>
                <c:pt idx="58">
                  <c:v>45474.201388888701</c:v>
                </c:pt>
                <c:pt idx="59">
                  <c:v>45474.20486111092</c:v>
                </c:pt>
                <c:pt idx="60">
                  <c:v>45474.208333333139</c:v>
                </c:pt>
                <c:pt idx="61">
                  <c:v>45474.211805555358</c:v>
                </c:pt>
                <c:pt idx="62">
                  <c:v>45474.215277777577</c:v>
                </c:pt>
                <c:pt idx="63">
                  <c:v>45474.218749999796</c:v>
                </c:pt>
                <c:pt idx="64">
                  <c:v>45474.222222222015</c:v>
                </c:pt>
                <c:pt idx="65">
                  <c:v>45474.225694444234</c:v>
                </c:pt>
                <c:pt idx="66">
                  <c:v>45474.229166666453</c:v>
                </c:pt>
                <c:pt idx="67">
                  <c:v>45474.232638888672</c:v>
                </c:pt>
                <c:pt idx="68">
                  <c:v>45474.236111110891</c:v>
                </c:pt>
                <c:pt idx="69">
                  <c:v>45474.23958333311</c:v>
                </c:pt>
                <c:pt idx="70">
                  <c:v>45474.243055555329</c:v>
                </c:pt>
                <c:pt idx="71">
                  <c:v>45474.246527777548</c:v>
                </c:pt>
                <c:pt idx="72">
                  <c:v>45474.249999999767</c:v>
                </c:pt>
                <c:pt idx="73">
                  <c:v>45474.253472221986</c:v>
                </c:pt>
                <c:pt idx="74">
                  <c:v>45474.256944444205</c:v>
                </c:pt>
                <c:pt idx="75">
                  <c:v>45474.260416666424</c:v>
                </c:pt>
                <c:pt idx="76">
                  <c:v>45474.263888888643</c:v>
                </c:pt>
                <c:pt idx="77">
                  <c:v>45474.267361110862</c:v>
                </c:pt>
                <c:pt idx="78">
                  <c:v>45474.270833333081</c:v>
                </c:pt>
                <c:pt idx="79">
                  <c:v>45474.2743055553</c:v>
                </c:pt>
                <c:pt idx="80">
                  <c:v>45474.277777777519</c:v>
                </c:pt>
                <c:pt idx="81">
                  <c:v>45474.281249999738</c:v>
                </c:pt>
                <c:pt idx="82">
                  <c:v>45474.284722221957</c:v>
                </c:pt>
                <c:pt idx="83">
                  <c:v>45474.288194444176</c:v>
                </c:pt>
                <c:pt idx="84">
                  <c:v>45474.291666666395</c:v>
                </c:pt>
                <c:pt idx="85">
                  <c:v>45474.295138888614</c:v>
                </c:pt>
                <c:pt idx="86">
                  <c:v>45474.298611110833</c:v>
                </c:pt>
                <c:pt idx="87">
                  <c:v>45474.302083333052</c:v>
                </c:pt>
                <c:pt idx="88">
                  <c:v>45474.305555555271</c:v>
                </c:pt>
                <c:pt idx="89">
                  <c:v>45474.30902777749</c:v>
                </c:pt>
                <c:pt idx="90">
                  <c:v>45474.312499999709</c:v>
                </c:pt>
                <c:pt idx="91">
                  <c:v>45474.315972221928</c:v>
                </c:pt>
                <c:pt idx="92">
                  <c:v>45474.319444444147</c:v>
                </c:pt>
                <c:pt idx="93">
                  <c:v>45474.322916666366</c:v>
                </c:pt>
                <c:pt idx="94">
                  <c:v>45474.326388888585</c:v>
                </c:pt>
                <c:pt idx="95">
                  <c:v>45474.329861110804</c:v>
                </c:pt>
                <c:pt idx="96">
                  <c:v>45474.333333333023</c:v>
                </c:pt>
                <c:pt idx="97">
                  <c:v>45474.336805555242</c:v>
                </c:pt>
                <c:pt idx="98">
                  <c:v>45474.340277777461</c:v>
                </c:pt>
                <c:pt idx="99">
                  <c:v>45474.34374999968</c:v>
                </c:pt>
                <c:pt idx="100">
                  <c:v>45474.347222221899</c:v>
                </c:pt>
                <c:pt idx="101">
                  <c:v>45474.350694444118</c:v>
                </c:pt>
                <c:pt idx="102">
                  <c:v>45474.354166666337</c:v>
                </c:pt>
                <c:pt idx="103">
                  <c:v>45474.357638888556</c:v>
                </c:pt>
                <c:pt idx="104">
                  <c:v>45474.361111110775</c:v>
                </c:pt>
                <c:pt idx="105">
                  <c:v>45474.364583332994</c:v>
                </c:pt>
                <c:pt idx="106">
                  <c:v>45474.368055555213</c:v>
                </c:pt>
                <c:pt idx="107">
                  <c:v>45474.371527777432</c:v>
                </c:pt>
                <c:pt idx="108">
                  <c:v>45474.374999999651</c:v>
                </c:pt>
                <c:pt idx="109">
                  <c:v>45474.37847222187</c:v>
                </c:pt>
                <c:pt idx="110">
                  <c:v>45474.381944444089</c:v>
                </c:pt>
                <c:pt idx="111">
                  <c:v>45474.385416666308</c:v>
                </c:pt>
                <c:pt idx="112">
                  <c:v>45474.388888888527</c:v>
                </c:pt>
                <c:pt idx="113">
                  <c:v>45474.392361110746</c:v>
                </c:pt>
                <c:pt idx="114">
                  <c:v>45474.395833332965</c:v>
                </c:pt>
                <c:pt idx="115">
                  <c:v>45474.399305555184</c:v>
                </c:pt>
                <c:pt idx="116">
                  <c:v>45474.402777777403</c:v>
                </c:pt>
                <c:pt idx="117">
                  <c:v>45474.406249999622</c:v>
                </c:pt>
                <c:pt idx="118">
                  <c:v>45474.409722221841</c:v>
                </c:pt>
                <c:pt idx="119">
                  <c:v>45474.41319444406</c:v>
                </c:pt>
                <c:pt idx="120">
                  <c:v>45474.416666666279</c:v>
                </c:pt>
                <c:pt idx="121">
                  <c:v>45474.420138888498</c:v>
                </c:pt>
                <c:pt idx="122">
                  <c:v>45474.423611110717</c:v>
                </c:pt>
                <c:pt idx="123">
                  <c:v>45474.427083332936</c:v>
                </c:pt>
                <c:pt idx="124">
                  <c:v>45474.430555555155</c:v>
                </c:pt>
                <c:pt idx="125">
                  <c:v>45474.434027777374</c:v>
                </c:pt>
                <c:pt idx="126">
                  <c:v>45474.437499999593</c:v>
                </c:pt>
                <c:pt idx="127">
                  <c:v>45474.440972221812</c:v>
                </c:pt>
                <c:pt idx="128">
                  <c:v>45474.444444444031</c:v>
                </c:pt>
                <c:pt idx="129">
                  <c:v>45474.44791666625</c:v>
                </c:pt>
                <c:pt idx="130">
                  <c:v>45474.451388888469</c:v>
                </c:pt>
                <c:pt idx="131">
                  <c:v>45474.454861110687</c:v>
                </c:pt>
                <c:pt idx="132">
                  <c:v>45474.458333332906</c:v>
                </c:pt>
                <c:pt idx="133">
                  <c:v>45474.461805555125</c:v>
                </c:pt>
                <c:pt idx="134">
                  <c:v>45474.465277777344</c:v>
                </c:pt>
                <c:pt idx="135">
                  <c:v>45474.468749999563</c:v>
                </c:pt>
                <c:pt idx="136">
                  <c:v>45474.472222221782</c:v>
                </c:pt>
                <c:pt idx="137">
                  <c:v>45474.475694444001</c:v>
                </c:pt>
                <c:pt idx="138">
                  <c:v>45474.47916666622</c:v>
                </c:pt>
                <c:pt idx="139">
                  <c:v>45474.482638888439</c:v>
                </c:pt>
                <c:pt idx="140">
                  <c:v>45474.486111110658</c:v>
                </c:pt>
                <c:pt idx="141">
                  <c:v>45474.489583332877</c:v>
                </c:pt>
                <c:pt idx="142">
                  <c:v>45474.493055555096</c:v>
                </c:pt>
                <c:pt idx="143">
                  <c:v>45474.496527777315</c:v>
                </c:pt>
                <c:pt idx="144">
                  <c:v>45474.499999999534</c:v>
                </c:pt>
                <c:pt idx="145">
                  <c:v>45474.503472221753</c:v>
                </c:pt>
                <c:pt idx="146">
                  <c:v>45474.506944443972</c:v>
                </c:pt>
                <c:pt idx="147">
                  <c:v>45474.510416666191</c:v>
                </c:pt>
                <c:pt idx="148">
                  <c:v>45474.51388888841</c:v>
                </c:pt>
                <c:pt idx="149">
                  <c:v>45474.517361110629</c:v>
                </c:pt>
                <c:pt idx="150">
                  <c:v>45474.520833332848</c:v>
                </c:pt>
                <c:pt idx="151">
                  <c:v>45474.524305555067</c:v>
                </c:pt>
                <c:pt idx="152">
                  <c:v>45474.527777777286</c:v>
                </c:pt>
                <c:pt idx="153">
                  <c:v>45474.531249999505</c:v>
                </c:pt>
                <c:pt idx="154">
                  <c:v>45474.534722221724</c:v>
                </c:pt>
                <c:pt idx="155">
                  <c:v>45474.538194443943</c:v>
                </c:pt>
                <c:pt idx="156">
                  <c:v>45474.541666666162</c:v>
                </c:pt>
                <c:pt idx="157">
                  <c:v>45474.545138888381</c:v>
                </c:pt>
                <c:pt idx="158">
                  <c:v>45474.5486111106</c:v>
                </c:pt>
                <c:pt idx="159">
                  <c:v>45474.552083332819</c:v>
                </c:pt>
                <c:pt idx="160">
                  <c:v>45474.555555555038</c:v>
                </c:pt>
                <c:pt idx="161">
                  <c:v>45474.559027777257</c:v>
                </c:pt>
                <c:pt idx="162">
                  <c:v>45474.562499999476</c:v>
                </c:pt>
                <c:pt idx="163">
                  <c:v>45474.565972221695</c:v>
                </c:pt>
                <c:pt idx="164">
                  <c:v>45474.569444443914</c:v>
                </c:pt>
                <c:pt idx="165">
                  <c:v>45474.572916666133</c:v>
                </c:pt>
                <c:pt idx="166">
                  <c:v>45474.576388888352</c:v>
                </c:pt>
                <c:pt idx="167">
                  <c:v>45474.579861110571</c:v>
                </c:pt>
                <c:pt idx="168">
                  <c:v>45474.58333333279</c:v>
                </c:pt>
                <c:pt idx="169">
                  <c:v>45474.586805555009</c:v>
                </c:pt>
                <c:pt idx="170">
                  <c:v>45474.590277777228</c:v>
                </c:pt>
                <c:pt idx="171">
                  <c:v>45474.593749999447</c:v>
                </c:pt>
                <c:pt idx="172">
                  <c:v>45474.597222221666</c:v>
                </c:pt>
                <c:pt idx="173">
                  <c:v>45474.600694443885</c:v>
                </c:pt>
                <c:pt idx="174">
                  <c:v>45474.604166666104</c:v>
                </c:pt>
                <c:pt idx="175">
                  <c:v>45474.607638888323</c:v>
                </c:pt>
                <c:pt idx="176">
                  <c:v>45474.611111110542</c:v>
                </c:pt>
                <c:pt idx="177">
                  <c:v>45474.614583332761</c:v>
                </c:pt>
                <c:pt idx="178">
                  <c:v>45474.61805555498</c:v>
                </c:pt>
                <c:pt idx="179">
                  <c:v>45474.621527777199</c:v>
                </c:pt>
                <c:pt idx="180">
                  <c:v>45474.624999999418</c:v>
                </c:pt>
                <c:pt idx="181">
                  <c:v>45474.628472221637</c:v>
                </c:pt>
                <c:pt idx="182">
                  <c:v>45474.631944443856</c:v>
                </c:pt>
                <c:pt idx="183">
                  <c:v>45474.635416666075</c:v>
                </c:pt>
                <c:pt idx="184">
                  <c:v>45474.638888888294</c:v>
                </c:pt>
                <c:pt idx="185">
                  <c:v>45474.642361110513</c:v>
                </c:pt>
                <c:pt idx="186">
                  <c:v>45474.645833332732</c:v>
                </c:pt>
                <c:pt idx="187">
                  <c:v>45474.649305554951</c:v>
                </c:pt>
                <c:pt idx="188">
                  <c:v>45474.65277777717</c:v>
                </c:pt>
                <c:pt idx="189">
                  <c:v>45474.656249999389</c:v>
                </c:pt>
                <c:pt idx="190">
                  <c:v>45474.659722221608</c:v>
                </c:pt>
                <c:pt idx="191">
                  <c:v>45474.663194443827</c:v>
                </c:pt>
                <c:pt idx="192">
                  <c:v>45474.666666666046</c:v>
                </c:pt>
                <c:pt idx="193">
                  <c:v>45474.670138888265</c:v>
                </c:pt>
                <c:pt idx="194">
                  <c:v>45474.673611110484</c:v>
                </c:pt>
                <c:pt idx="195">
                  <c:v>45474.677083332703</c:v>
                </c:pt>
                <c:pt idx="196">
                  <c:v>45474.680555554922</c:v>
                </c:pt>
                <c:pt idx="197">
                  <c:v>45474.684027777141</c:v>
                </c:pt>
                <c:pt idx="198">
                  <c:v>45474.68749999936</c:v>
                </c:pt>
                <c:pt idx="199">
                  <c:v>45474.690972221579</c:v>
                </c:pt>
                <c:pt idx="200">
                  <c:v>45474.694444443798</c:v>
                </c:pt>
                <c:pt idx="201">
                  <c:v>45474.697916666017</c:v>
                </c:pt>
                <c:pt idx="202">
                  <c:v>45474.701388888236</c:v>
                </c:pt>
                <c:pt idx="203">
                  <c:v>45474.704861110455</c:v>
                </c:pt>
                <c:pt idx="204">
                  <c:v>45474.708333332674</c:v>
                </c:pt>
                <c:pt idx="205">
                  <c:v>45474.711805554893</c:v>
                </c:pt>
                <c:pt idx="206">
                  <c:v>45474.715277777112</c:v>
                </c:pt>
                <c:pt idx="207">
                  <c:v>45474.718749999331</c:v>
                </c:pt>
                <c:pt idx="208">
                  <c:v>45474.72222222155</c:v>
                </c:pt>
                <c:pt idx="209">
                  <c:v>45474.725694443769</c:v>
                </c:pt>
                <c:pt idx="210">
                  <c:v>45474.729166665988</c:v>
                </c:pt>
                <c:pt idx="211">
                  <c:v>45474.732638888207</c:v>
                </c:pt>
                <c:pt idx="212">
                  <c:v>45474.736111110426</c:v>
                </c:pt>
                <c:pt idx="213">
                  <c:v>45474.739583332645</c:v>
                </c:pt>
                <c:pt idx="214">
                  <c:v>45474.743055554864</c:v>
                </c:pt>
                <c:pt idx="215">
                  <c:v>45474.746527777083</c:v>
                </c:pt>
                <c:pt idx="216">
                  <c:v>45474.749999999302</c:v>
                </c:pt>
                <c:pt idx="217">
                  <c:v>45474.75347222152</c:v>
                </c:pt>
                <c:pt idx="218">
                  <c:v>45474.756944443739</c:v>
                </c:pt>
                <c:pt idx="219">
                  <c:v>45474.760416665958</c:v>
                </c:pt>
                <c:pt idx="220">
                  <c:v>45474.763888888177</c:v>
                </c:pt>
                <c:pt idx="221">
                  <c:v>45474.767361110396</c:v>
                </c:pt>
                <c:pt idx="222">
                  <c:v>45474.770833332615</c:v>
                </c:pt>
                <c:pt idx="223">
                  <c:v>45474.774305554834</c:v>
                </c:pt>
                <c:pt idx="224">
                  <c:v>45474.777777777053</c:v>
                </c:pt>
                <c:pt idx="225">
                  <c:v>45474.781249999272</c:v>
                </c:pt>
                <c:pt idx="226">
                  <c:v>45474.784722221491</c:v>
                </c:pt>
                <c:pt idx="227">
                  <c:v>45474.78819444371</c:v>
                </c:pt>
                <c:pt idx="228">
                  <c:v>45474.791666665929</c:v>
                </c:pt>
                <c:pt idx="229">
                  <c:v>45474.795138888148</c:v>
                </c:pt>
                <c:pt idx="230">
                  <c:v>45474.798611110367</c:v>
                </c:pt>
                <c:pt idx="231">
                  <c:v>45474.802083332586</c:v>
                </c:pt>
                <c:pt idx="232">
                  <c:v>45474.805555554805</c:v>
                </c:pt>
                <c:pt idx="233">
                  <c:v>45474.809027777024</c:v>
                </c:pt>
                <c:pt idx="234">
                  <c:v>45474.812499999243</c:v>
                </c:pt>
                <c:pt idx="235">
                  <c:v>45474.815972221462</c:v>
                </c:pt>
                <c:pt idx="236">
                  <c:v>45474.819444443681</c:v>
                </c:pt>
                <c:pt idx="237">
                  <c:v>45474.8229166659</c:v>
                </c:pt>
                <c:pt idx="238">
                  <c:v>45474.826388888119</c:v>
                </c:pt>
                <c:pt idx="239">
                  <c:v>45474.829861110338</c:v>
                </c:pt>
                <c:pt idx="240">
                  <c:v>45474.833333332557</c:v>
                </c:pt>
                <c:pt idx="241">
                  <c:v>45474.836805554776</c:v>
                </c:pt>
                <c:pt idx="242">
                  <c:v>45474.840277776995</c:v>
                </c:pt>
                <c:pt idx="243">
                  <c:v>45474.843749999214</c:v>
                </c:pt>
                <c:pt idx="244">
                  <c:v>45474.847222221433</c:v>
                </c:pt>
                <c:pt idx="245">
                  <c:v>45474.850694443652</c:v>
                </c:pt>
                <c:pt idx="246">
                  <c:v>45474.854166665871</c:v>
                </c:pt>
                <c:pt idx="247">
                  <c:v>45474.85763888809</c:v>
                </c:pt>
                <c:pt idx="248">
                  <c:v>45474.861111110309</c:v>
                </c:pt>
                <c:pt idx="249">
                  <c:v>45474.864583332528</c:v>
                </c:pt>
                <c:pt idx="250">
                  <c:v>45474.868055554747</c:v>
                </c:pt>
                <c:pt idx="251">
                  <c:v>45474.871527776966</c:v>
                </c:pt>
                <c:pt idx="252">
                  <c:v>45474.874999999185</c:v>
                </c:pt>
                <c:pt idx="253">
                  <c:v>45474.878472221404</c:v>
                </c:pt>
                <c:pt idx="254">
                  <c:v>45474.881944443623</c:v>
                </c:pt>
                <c:pt idx="255">
                  <c:v>45474.885416665842</c:v>
                </c:pt>
                <c:pt idx="256">
                  <c:v>45474.888888888061</c:v>
                </c:pt>
                <c:pt idx="257">
                  <c:v>45474.89236111028</c:v>
                </c:pt>
                <c:pt idx="258">
                  <c:v>45474.895833332499</c:v>
                </c:pt>
                <c:pt idx="259">
                  <c:v>45474.899305554718</c:v>
                </c:pt>
                <c:pt idx="260">
                  <c:v>45474.902777776937</c:v>
                </c:pt>
                <c:pt idx="261">
                  <c:v>45474.906249999156</c:v>
                </c:pt>
                <c:pt idx="262">
                  <c:v>45474.909722221375</c:v>
                </c:pt>
                <c:pt idx="263">
                  <c:v>45474.913194443594</c:v>
                </c:pt>
                <c:pt idx="264">
                  <c:v>45474.916666665813</c:v>
                </c:pt>
                <c:pt idx="265">
                  <c:v>45474.920138888032</c:v>
                </c:pt>
                <c:pt idx="266">
                  <c:v>45474.923611110251</c:v>
                </c:pt>
                <c:pt idx="267">
                  <c:v>45474.92708333247</c:v>
                </c:pt>
                <c:pt idx="268">
                  <c:v>45474.930555554689</c:v>
                </c:pt>
                <c:pt idx="269">
                  <c:v>45474.934027776908</c:v>
                </c:pt>
                <c:pt idx="270">
                  <c:v>45474.937499999127</c:v>
                </c:pt>
                <c:pt idx="271">
                  <c:v>45474.940972221346</c:v>
                </c:pt>
                <c:pt idx="272">
                  <c:v>45474.944444443565</c:v>
                </c:pt>
                <c:pt idx="273">
                  <c:v>45474.947916665784</c:v>
                </c:pt>
                <c:pt idx="274">
                  <c:v>45474.951388888003</c:v>
                </c:pt>
                <c:pt idx="275">
                  <c:v>45474.954861110222</c:v>
                </c:pt>
                <c:pt idx="276">
                  <c:v>45474.958333332441</c:v>
                </c:pt>
                <c:pt idx="277">
                  <c:v>45474.96180555466</c:v>
                </c:pt>
                <c:pt idx="278">
                  <c:v>45474.965277776879</c:v>
                </c:pt>
                <c:pt idx="279">
                  <c:v>45474.968749999098</c:v>
                </c:pt>
                <c:pt idx="280">
                  <c:v>45474.972222221317</c:v>
                </c:pt>
                <c:pt idx="281">
                  <c:v>45474.975694443536</c:v>
                </c:pt>
                <c:pt idx="282">
                  <c:v>45474.979166665755</c:v>
                </c:pt>
                <c:pt idx="283">
                  <c:v>45474.982638887974</c:v>
                </c:pt>
                <c:pt idx="284">
                  <c:v>45474.986111110193</c:v>
                </c:pt>
                <c:pt idx="285">
                  <c:v>45474.989583332412</c:v>
                </c:pt>
                <c:pt idx="286">
                  <c:v>45474.993055554631</c:v>
                </c:pt>
                <c:pt idx="287">
                  <c:v>45474.99652777685</c:v>
                </c:pt>
              </c:numCache>
            </c:numRef>
          </c:xVal>
          <c:yVal>
            <c:numRef>
              <c:f>TRLD!$D$3:$D$290</c:f>
              <c:numCache>
                <c:formatCode>#,##0.0</c:formatCode>
                <c:ptCount val="2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9.0697499999999991</c:v>
                </c:pt>
                <c:pt idx="96">
                  <c:v>28.509899999999998</c:v>
                </c:pt>
                <c:pt idx="97">
                  <c:v>39.706800000000001</c:v>
                </c:pt>
                <c:pt idx="98">
                  <c:v>40.69135</c:v>
                </c:pt>
                <c:pt idx="99">
                  <c:v>52.260899999999999</c:v>
                </c:pt>
                <c:pt idx="100">
                  <c:v>60.93045</c:v>
                </c:pt>
                <c:pt idx="101">
                  <c:v>70.5715</c:v>
                </c:pt>
                <c:pt idx="102">
                  <c:v>87.392949999999999</c:v>
                </c:pt>
                <c:pt idx="103">
                  <c:v>101.86685</c:v>
                </c:pt>
                <c:pt idx="104">
                  <c:v>118.77965</c:v>
                </c:pt>
                <c:pt idx="105">
                  <c:v>140.60649999999998</c:v>
                </c:pt>
                <c:pt idx="106">
                  <c:v>159.11864999999997</c:v>
                </c:pt>
                <c:pt idx="107">
                  <c:v>161.65324999999999</c:v>
                </c:pt>
                <c:pt idx="108">
                  <c:v>160.70495</c:v>
                </c:pt>
                <c:pt idx="109">
                  <c:v>159.86974999999998</c:v>
                </c:pt>
                <c:pt idx="110">
                  <c:v>159.35935000000001</c:v>
                </c:pt>
                <c:pt idx="111">
                  <c:v>160.37869999999998</c:v>
                </c:pt>
                <c:pt idx="112">
                  <c:v>161.65324999999999</c:v>
                </c:pt>
                <c:pt idx="113">
                  <c:v>177.7439</c:v>
                </c:pt>
                <c:pt idx="114">
                  <c:v>187.8852</c:v>
                </c:pt>
                <c:pt idx="115">
                  <c:v>186.15679999999998</c:v>
                </c:pt>
                <c:pt idx="116">
                  <c:v>186.10024999999999</c:v>
                </c:pt>
                <c:pt idx="117">
                  <c:v>186.39605</c:v>
                </c:pt>
                <c:pt idx="118">
                  <c:v>185.97410000000002</c:v>
                </c:pt>
                <c:pt idx="119">
                  <c:v>186.25539999999998</c:v>
                </c:pt>
                <c:pt idx="120">
                  <c:v>186.22639999999998</c:v>
                </c:pt>
                <c:pt idx="121">
                  <c:v>186.73245</c:v>
                </c:pt>
                <c:pt idx="122">
                  <c:v>186.53525000000002</c:v>
                </c:pt>
                <c:pt idx="123">
                  <c:v>186.36704999999998</c:v>
                </c:pt>
                <c:pt idx="124">
                  <c:v>187.01374999999999</c:v>
                </c:pt>
                <c:pt idx="125">
                  <c:v>186.78899999999999</c:v>
                </c:pt>
                <c:pt idx="126">
                  <c:v>186.53525000000002</c:v>
                </c:pt>
                <c:pt idx="127">
                  <c:v>186.71939999999998</c:v>
                </c:pt>
                <c:pt idx="128">
                  <c:v>186.99924999999999</c:v>
                </c:pt>
                <c:pt idx="129">
                  <c:v>194.85245</c:v>
                </c:pt>
                <c:pt idx="130">
                  <c:v>196.12989999999999</c:v>
                </c:pt>
                <c:pt idx="131">
                  <c:v>187.8852</c:v>
                </c:pt>
                <c:pt idx="132">
                  <c:v>186.15679999999998</c:v>
                </c:pt>
                <c:pt idx="133">
                  <c:v>186.10024999999999</c:v>
                </c:pt>
                <c:pt idx="134">
                  <c:v>186.39605</c:v>
                </c:pt>
                <c:pt idx="135">
                  <c:v>185.97410000000002</c:v>
                </c:pt>
                <c:pt idx="136">
                  <c:v>186.25539999999998</c:v>
                </c:pt>
                <c:pt idx="137">
                  <c:v>186.22639999999998</c:v>
                </c:pt>
                <c:pt idx="138">
                  <c:v>186.73245</c:v>
                </c:pt>
                <c:pt idx="139">
                  <c:v>186.53525000000002</c:v>
                </c:pt>
                <c:pt idx="140">
                  <c:v>186.36704999999998</c:v>
                </c:pt>
                <c:pt idx="141">
                  <c:v>187.01374999999999</c:v>
                </c:pt>
                <c:pt idx="142">
                  <c:v>186.78899999999999</c:v>
                </c:pt>
                <c:pt idx="143">
                  <c:v>186.53525000000002</c:v>
                </c:pt>
                <c:pt idx="144">
                  <c:v>186.71939999999998</c:v>
                </c:pt>
                <c:pt idx="145">
                  <c:v>186.99924999999999</c:v>
                </c:pt>
                <c:pt idx="146">
                  <c:v>194.85245</c:v>
                </c:pt>
                <c:pt idx="147">
                  <c:v>196.12989999999999</c:v>
                </c:pt>
                <c:pt idx="148">
                  <c:v>197.85338189213834</c:v>
                </c:pt>
                <c:pt idx="149">
                  <c:v>195.66589999999999</c:v>
                </c:pt>
                <c:pt idx="150">
                  <c:v>195.83554999999998</c:v>
                </c:pt>
                <c:pt idx="151">
                  <c:v>195.44114999999999</c:v>
                </c:pt>
                <c:pt idx="152">
                  <c:v>195.51220000000001</c:v>
                </c:pt>
                <c:pt idx="153">
                  <c:v>195.75145000000001</c:v>
                </c:pt>
                <c:pt idx="154">
                  <c:v>195.38604999999998</c:v>
                </c:pt>
                <c:pt idx="155">
                  <c:v>195.8631</c:v>
                </c:pt>
                <c:pt idx="156">
                  <c:v>196.19514999999998</c:v>
                </c:pt>
                <c:pt idx="157">
                  <c:v>195.46435</c:v>
                </c:pt>
                <c:pt idx="158">
                  <c:v>195.66154999999998</c:v>
                </c:pt>
                <c:pt idx="159">
                  <c:v>195.43679999999998</c:v>
                </c:pt>
                <c:pt idx="160">
                  <c:v>194.56535</c:v>
                </c:pt>
                <c:pt idx="161">
                  <c:v>195.15549999999999</c:v>
                </c:pt>
                <c:pt idx="162">
                  <c:v>195.39474999999999</c:v>
                </c:pt>
                <c:pt idx="163">
                  <c:v>194.56535</c:v>
                </c:pt>
                <c:pt idx="164">
                  <c:v>194.70599999999999</c:v>
                </c:pt>
                <c:pt idx="165">
                  <c:v>194.7901</c:v>
                </c:pt>
                <c:pt idx="166">
                  <c:v>193.48509999999999</c:v>
                </c:pt>
                <c:pt idx="167">
                  <c:v>193.69534999999999</c:v>
                </c:pt>
                <c:pt idx="168">
                  <c:v>195.47048620161038</c:v>
                </c:pt>
                <c:pt idx="169">
                  <c:v>194.16225</c:v>
                </c:pt>
                <c:pt idx="170">
                  <c:v>194.16225</c:v>
                </c:pt>
                <c:pt idx="171">
                  <c:v>194.10570000000001</c:v>
                </c:pt>
                <c:pt idx="172">
                  <c:v>195.76900427023358</c:v>
                </c:pt>
                <c:pt idx="173">
                  <c:v>193.72724999999997</c:v>
                </c:pt>
                <c:pt idx="174">
                  <c:v>193.89545000000001</c:v>
                </c:pt>
                <c:pt idx="175">
                  <c:v>193.50249999999997</c:v>
                </c:pt>
                <c:pt idx="176">
                  <c:v>193.78380000000001</c:v>
                </c:pt>
                <c:pt idx="177">
                  <c:v>186.99924999999999</c:v>
                </c:pt>
                <c:pt idx="178">
                  <c:v>186.71939999999998</c:v>
                </c:pt>
                <c:pt idx="179">
                  <c:v>186.53525000000002</c:v>
                </c:pt>
                <c:pt idx="180">
                  <c:v>186.78899999999999</c:v>
                </c:pt>
                <c:pt idx="181">
                  <c:v>187.01374999999999</c:v>
                </c:pt>
                <c:pt idx="182">
                  <c:v>186.36704999999998</c:v>
                </c:pt>
                <c:pt idx="183">
                  <c:v>186.53525000000002</c:v>
                </c:pt>
                <c:pt idx="184">
                  <c:v>186.73245</c:v>
                </c:pt>
                <c:pt idx="185">
                  <c:v>186.22639999999998</c:v>
                </c:pt>
                <c:pt idx="186">
                  <c:v>186.25539999999998</c:v>
                </c:pt>
                <c:pt idx="187">
                  <c:v>185.97410000000002</c:v>
                </c:pt>
                <c:pt idx="188">
                  <c:v>186.39605</c:v>
                </c:pt>
                <c:pt idx="189">
                  <c:v>186.10024999999999</c:v>
                </c:pt>
                <c:pt idx="190">
                  <c:v>186.15679999999998</c:v>
                </c:pt>
                <c:pt idx="191">
                  <c:v>187.8852</c:v>
                </c:pt>
                <c:pt idx="192">
                  <c:v>187.8852</c:v>
                </c:pt>
                <c:pt idx="193">
                  <c:v>187.8852</c:v>
                </c:pt>
                <c:pt idx="194">
                  <c:v>186.15679999999998</c:v>
                </c:pt>
                <c:pt idx="195">
                  <c:v>186.10024999999999</c:v>
                </c:pt>
                <c:pt idx="196">
                  <c:v>186.39605</c:v>
                </c:pt>
                <c:pt idx="197">
                  <c:v>185.97410000000002</c:v>
                </c:pt>
                <c:pt idx="198">
                  <c:v>186.25539999999998</c:v>
                </c:pt>
                <c:pt idx="199">
                  <c:v>186.22639999999998</c:v>
                </c:pt>
                <c:pt idx="200">
                  <c:v>186.73245</c:v>
                </c:pt>
                <c:pt idx="201">
                  <c:v>186.53525000000002</c:v>
                </c:pt>
                <c:pt idx="202">
                  <c:v>186.36704999999998</c:v>
                </c:pt>
                <c:pt idx="203">
                  <c:v>187.01374999999999</c:v>
                </c:pt>
                <c:pt idx="204">
                  <c:v>186.78899999999999</c:v>
                </c:pt>
                <c:pt idx="205">
                  <c:v>186.53525000000002</c:v>
                </c:pt>
                <c:pt idx="206">
                  <c:v>186.71939999999998</c:v>
                </c:pt>
                <c:pt idx="207">
                  <c:v>186.99924999999999</c:v>
                </c:pt>
                <c:pt idx="208">
                  <c:v>186.99924999999999</c:v>
                </c:pt>
                <c:pt idx="209">
                  <c:v>194.85245</c:v>
                </c:pt>
                <c:pt idx="210">
                  <c:v>196.12989999999999</c:v>
                </c:pt>
                <c:pt idx="211">
                  <c:v>197.85338189213834</c:v>
                </c:pt>
                <c:pt idx="212">
                  <c:v>195.66589999999999</c:v>
                </c:pt>
                <c:pt idx="213">
                  <c:v>195.83554999999998</c:v>
                </c:pt>
                <c:pt idx="214">
                  <c:v>195.44114999999999</c:v>
                </c:pt>
                <c:pt idx="215">
                  <c:v>195.51220000000001</c:v>
                </c:pt>
                <c:pt idx="216">
                  <c:v>195.75145000000001</c:v>
                </c:pt>
                <c:pt idx="217">
                  <c:v>195.38604999999998</c:v>
                </c:pt>
                <c:pt idx="218">
                  <c:v>195.8631</c:v>
                </c:pt>
                <c:pt idx="219">
                  <c:v>196.19514999999998</c:v>
                </c:pt>
                <c:pt idx="220">
                  <c:v>195.46435</c:v>
                </c:pt>
                <c:pt idx="221">
                  <c:v>195.66154999999998</c:v>
                </c:pt>
                <c:pt idx="222">
                  <c:v>195.43679999999998</c:v>
                </c:pt>
                <c:pt idx="223">
                  <c:v>194.56535</c:v>
                </c:pt>
                <c:pt idx="224">
                  <c:v>195.15549999999999</c:v>
                </c:pt>
                <c:pt idx="225">
                  <c:v>195.39474999999999</c:v>
                </c:pt>
                <c:pt idx="226">
                  <c:v>194.56535</c:v>
                </c:pt>
                <c:pt idx="227">
                  <c:v>194.70599999999999</c:v>
                </c:pt>
                <c:pt idx="228">
                  <c:v>194.7901</c:v>
                </c:pt>
                <c:pt idx="229">
                  <c:v>193.48509999999999</c:v>
                </c:pt>
                <c:pt idx="230">
                  <c:v>193.69534999999999</c:v>
                </c:pt>
                <c:pt idx="231">
                  <c:v>195.47048620161038</c:v>
                </c:pt>
                <c:pt idx="232">
                  <c:v>194.16225</c:v>
                </c:pt>
                <c:pt idx="233">
                  <c:v>194.16225</c:v>
                </c:pt>
                <c:pt idx="234">
                  <c:v>194.10570000000001</c:v>
                </c:pt>
                <c:pt idx="235">
                  <c:v>195.76900427023358</c:v>
                </c:pt>
                <c:pt idx="236">
                  <c:v>193.72724999999997</c:v>
                </c:pt>
                <c:pt idx="237">
                  <c:v>193.89545000000001</c:v>
                </c:pt>
                <c:pt idx="238">
                  <c:v>193.50249999999997</c:v>
                </c:pt>
                <c:pt idx="239">
                  <c:v>193.78380000000001</c:v>
                </c:pt>
                <c:pt idx="240">
                  <c:v>194.10570000000001</c:v>
                </c:pt>
                <c:pt idx="241">
                  <c:v>193.9375</c:v>
                </c:pt>
                <c:pt idx="242">
                  <c:v>193.5866</c:v>
                </c:pt>
                <c:pt idx="243">
                  <c:v>193.30384999999998</c:v>
                </c:pt>
                <c:pt idx="244">
                  <c:v>192.99644999999998</c:v>
                </c:pt>
                <c:pt idx="245">
                  <c:v>192.93990000000002</c:v>
                </c:pt>
                <c:pt idx="246">
                  <c:v>193.33284999999998</c:v>
                </c:pt>
                <c:pt idx="247">
                  <c:v>193.66924999999998</c:v>
                </c:pt>
                <c:pt idx="248">
                  <c:v>193.3604</c:v>
                </c:pt>
                <c:pt idx="249">
                  <c:v>193.24875</c:v>
                </c:pt>
                <c:pt idx="250">
                  <c:v>193.44449999999998</c:v>
                </c:pt>
                <c:pt idx="251">
                  <c:v>193.38795000000002</c:v>
                </c:pt>
                <c:pt idx="252">
                  <c:v>193.52859999999998</c:v>
                </c:pt>
                <c:pt idx="253">
                  <c:v>193.24875</c:v>
                </c:pt>
                <c:pt idx="254">
                  <c:v>195.1584</c:v>
                </c:pt>
                <c:pt idx="255">
                  <c:v>195.5093</c:v>
                </c:pt>
                <c:pt idx="256">
                  <c:v>194.82055</c:v>
                </c:pt>
                <c:pt idx="257">
                  <c:v>194.04915</c:v>
                </c:pt>
                <c:pt idx="258">
                  <c:v>194.2739</c:v>
                </c:pt>
                <c:pt idx="259">
                  <c:v>193.68374999999997</c:v>
                </c:pt>
                <c:pt idx="260">
                  <c:v>181.76910000000001</c:v>
                </c:pt>
                <c:pt idx="261">
                  <c:v>176.69264999999999</c:v>
                </c:pt>
                <c:pt idx="262">
                  <c:v>177.57425000000001</c:v>
                </c:pt>
                <c:pt idx="263">
                  <c:v>176.39974999999998</c:v>
                </c:pt>
                <c:pt idx="264">
                  <c:v>176.30115000000001</c:v>
                </c:pt>
                <c:pt idx="265">
                  <c:v>176.24605</c:v>
                </c:pt>
                <c:pt idx="266">
                  <c:v>175.36445000000001</c:v>
                </c:pt>
                <c:pt idx="267">
                  <c:v>175.36445000000001</c:v>
                </c:pt>
                <c:pt idx="268">
                  <c:v>175.74144999999999</c:v>
                </c:pt>
                <c:pt idx="269">
                  <c:v>176.18950000000001</c:v>
                </c:pt>
                <c:pt idx="270">
                  <c:v>176.1054</c:v>
                </c:pt>
                <c:pt idx="271">
                  <c:v>176.16194999999999</c:v>
                </c:pt>
                <c:pt idx="272">
                  <c:v>154.75704999999999</c:v>
                </c:pt>
                <c:pt idx="273">
                  <c:v>124.11274999999999</c:v>
                </c:pt>
                <c:pt idx="274">
                  <c:v>95.060549999999992</c:v>
                </c:pt>
                <c:pt idx="275">
                  <c:v>61.208849999999998</c:v>
                </c:pt>
                <c:pt idx="276">
                  <c:v>21.82105</c:v>
                </c:pt>
                <c:pt idx="277">
                  <c:v>0.31029999999999996</c:v>
                </c:pt>
                <c:pt idx="278">
                  <c:v>0</c:v>
                </c:pt>
                <c:pt idx="279">
                  <c:v>0</c:v>
                </c:pt>
                <c:pt idx="280">
                  <c:v>0</c:v>
                </c:pt>
                <c:pt idx="281">
                  <c:v>0</c:v>
                </c:pt>
                <c:pt idx="282">
                  <c:v>0</c:v>
                </c:pt>
                <c:pt idx="283">
                  <c:v>0</c:v>
                </c:pt>
                <c:pt idx="284">
                  <c:v>0</c:v>
                </c:pt>
                <c:pt idx="285">
                  <c:v>0</c:v>
                </c:pt>
                <c:pt idx="286">
                  <c:v>0</c:v>
                </c:pt>
                <c:pt idx="287">
                  <c:v>0</c:v>
                </c:pt>
              </c:numCache>
            </c:numRef>
          </c:yVal>
          <c:smooth val="0"/>
          <c:extLst>
            <c:ext xmlns:c16="http://schemas.microsoft.com/office/drawing/2014/chart" uri="{C3380CC4-5D6E-409C-BE32-E72D297353CC}">
              <c16:uniqueId val="{00000001-79DC-404B-9A50-FC62537B75DA}"/>
            </c:ext>
          </c:extLst>
        </c:ser>
        <c:ser>
          <c:idx val="2"/>
          <c:order val="2"/>
          <c:tx>
            <c:strRef>
              <c:f>TRLD!$H$2</c:f>
              <c:strCache>
                <c:ptCount val="1"/>
                <c:pt idx="0">
                  <c:v>TRLD MWh</c:v>
                </c:pt>
              </c:strCache>
            </c:strRef>
          </c:tx>
          <c:spPr>
            <a:ln w="19050" cap="rnd">
              <a:solidFill>
                <a:schemeClr val="accent3"/>
              </a:solidFill>
              <a:round/>
            </a:ln>
            <a:effectLst/>
          </c:spPr>
          <c:marker>
            <c:symbol val="none"/>
          </c:marker>
          <c:xVal>
            <c:numRef>
              <c:f>TRLD!$A$3:$A$290</c:f>
              <c:numCache>
                <c:formatCode>m/d/yyyy\ h:mm</c:formatCode>
                <c:ptCount val="288"/>
                <c:pt idx="0">
                  <c:v>45474</c:v>
                </c:pt>
                <c:pt idx="1">
                  <c:v>45474.003472222219</c:v>
                </c:pt>
                <c:pt idx="2">
                  <c:v>45474.006944444438</c:v>
                </c:pt>
                <c:pt idx="3">
                  <c:v>45474.010416666657</c:v>
                </c:pt>
                <c:pt idx="4">
                  <c:v>45474.013888888876</c:v>
                </c:pt>
                <c:pt idx="5">
                  <c:v>45474.017361111095</c:v>
                </c:pt>
                <c:pt idx="6">
                  <c:v>45474.020833333314</c:v>
                </c:pt>
                <c:pt idx="7">
                  <c:v>45474.024305555533</c:v>
                </c:pt>
                <c:pt idx="8">
                  <c:v>45474.027777777752</c:v>
                </c:pt>
                <c:pt idx="9">
                  <c:v>45474.031249999971</c:v>
                </c:pt>
                <c:pt idx="10">
                  <c:v>45474.03472222219</c:v>
                </c:pt>
                <c:pt idx="11">
                  <c:v>45474.038194444409</c:v>
                </c:pt>
                <c:pt idx="12">
                  <c:v>45474.041666666628</c:v>
                </c:pt>
                <c:pt idx="13">
                  <c:v>45474.045138888847</c:v>
                </c:pt>
                <c:pt idx="14">
                  <c:v>45474.048611111066</c:v>
                </c:pt>
                <c:pt idx="15">
                  <c:v>45474.052083333285</c:v>
                </c:pt>
                <c:pt idx="16">
                  <c:v>45474.055555555504</c:v>
                </c:pt>
                <c:pt idx="17">
                  <c:v>45474.059027777723</c:v>
                </c:pt>
                <c:pt idx="18">
                  <c:v>45474.062499999942</c:v>
                </c:pt>
                <c:pt idx="19">
                  <c:v>45474.065972222161</c:v>
                </c:pt>
                <c:pt idx="20">
                  <c:v>45474.06944444438</c:v>
                </c:pt>
                <c:pt idx="21">
                  <c:v>45474.072916666599</c:v>
                </c:pt>
                <c:pt idx="22">
                  <c:v>45474.076388888818</c:v>
                </c:pt>
                <c:pt idx="23">
                  <c:v>45474.079861111037</c:v>
                </c:pt>
                <c:pt idx="24">
                  <c:v>45474.083333333256</c:v>
                </c:pt>
                <c:pt idx="25">
                  <c:v>45474.086805555475</c:v>
                </c:pt>
                <c:pt idx="26">
                  <c:v>45474.090277777694</c:v>
                </c:pt>
                <c:pt idx="27">
                  <c:v>45474.093749999913</c:v>
                </c:pt>
                <c:pt idx="28">
                  <c:v>45474.097222222132</c:v>
                </c:pt>
                <c:pt idx="29">
                  <c:v>45474.100694444351</c:v>
                </c:pt>
                <c:pt idx="30">
                  <c:v>45474.10416666657</c:v>
                </c:pt>
                <c:pt idx="31">
                  <c:v>45474.107638888789</c:v>
                </c:pt>
                <c:pt idx="32">
                  <c:v>45474.111111111008</c:v>
                </c:pt>
                <c:pt idx="33">
                  <c:v>45474.114583333227</c:v>
                </c:pt>
                <c:pt idx="34">
                  <c:v>45474.118055555446</c:v>
                </c:pt>
                <c:pt idx="35">
                  <c:v>45474.121527777665</c:v>
                </c:pt>
                <c:pt idx="36">
                  <c:v>45474.124999999884</c:v>
                </c:pt>
                <c:pt idx="37">
                  <c:v>45474.128472222103</c:v>
                </c:pt>
                <c:pt idx="38">
                  <c:v>45474.131944444322</c:v>
                </c:pt>
                <c:pt idx="39">
                  <c:v>45474.135416666541</c:v>
                </c:pt>
                <c:pt idx="40">
                  <c:v>45474.13888888876</c:v>
                </c:pt>
                <c:pt idx="41">
                  <c:v>45474.142361110979</c:v>
                </c:pt>
                <c:pt idx="42">
                  <c:v>45474.145833333198</c:v>
                </c:pt>
                <c:pt idx="43">
                  <c:v>45474.149305555417</c:v>
                </c:pt>
                <c:pt idx="44">
                  <c:v>45474.152777777635</c:v>
                </c:pt>
                <c:pt idx="45">
                  <c:v>45474.156249999854</c:v>
                </c:pt>
                <c:pt idx="46">
                  <c:v>45474.159722222073</c:v>
                </c:pt>
                <c:pt idx="47">
                  <c:v>45474.163194444292</c:v>
                </c:pt>
                <c:pt idx="48">
                  <c:v>45474.166666666511</c:v>
                </c:pt>
                <c:pt idx="49">
                  <c:v>45474.17013888873</c:v>
                </c:pt>
                <c:pt idx="50">
                  <c:v>45474.173611110949</c:v>
                </c:pt>
                <c:pt idx="51">
                  <c:v>45474.177083333168</c:v>
                </c:pt>
                <c:pt idx="52">
                  <c:v>45474.180555555387</c:v>
                </c:pt>
                <c:pt idx="53">
                  <c:v>45474.184027777606</c:v>
                </c:pt>
                <c:pt idx="54">
                  <c:v>45474.187499999825</c:v>
                </c:pt>
                <c:pt idx="55">
                  <c:v>45474.190972222044</c:v>
                </c:pt>
                <c:pt idx="56">
                  <c:v>45474.194444444263</c:v>
                </c:pt>
                <c:pt idx="57">
                  <c:v>45474.197916666482</c:v>
                </c:pt>
                <c:pt idx="58">
                  <c:v>45474.201388888701</c:v>
                </c:pt>
                <c:pt idx="59">
                  <c:v>45474.20486111092</c:v>
                </c:pt>
                <c:pt idx="60">
                  <c:v>45474.208333333139</c:v>
                </c:pt>
                <c:pt idx="61">
                  <c:v>45474.211805555358</c:v>
                </c:pt>
                <c:pt idx="62">
                  <c:v>45474.215277777577</c:v>
                </c:pt>
                <c:pt idx="63">
                  <c:v>45474.218749999796</c:v>
                </c:pt>
                <c:pt idx="64">
                  <c:v>45474.222222222015</c:v>
                </c:pt>
                <c:pt idx="65">
                  <c:v>45474.225694444234</c:v>
                </c:pt>
                <c:pt idx="66">
                  <c:v>45474.229166666453</c:v>
                </c:pt>
                <c:pt idx="67">
                  <c:v>45474.232638888672</c:v>
                </c:pt>
                <c:pt idx="68">
                  <c:v>45474.236111110891</c:v>
                </c:pt>
                <c:pt idx="69">
                  <c:v>45474.23958333311</c:v>
                </c:pt>
                <c:pt idx="70">
                  <c:v>45474.243055555329</c:v>
                </c:pt>
                <c:pt idx="71">
                  <c:v>45474.246527777548</c:v>
                </c:pt>
                <c:pt idx="72">
                  <c:v>45474.249999999767</c:v>
                </c:pt>
                <c:pt idx="73">
                  <c:v>45474.253472221986</c:v>
                </c:pt>
                <c:pt idx="74">
                  <c:v>45474.256944444205</c:v>
                </c:pt>
                <c:pt idx="75">
                  <c:v>45474.260416666424</c:v>
                </c:pt>
                <c:pt idx="76">
                  <c:v>45474.263888888643</c:v>
                </c:pt>
                <c:pt idx="77">
                  <c:v>45474.267361110862</c:v>
                </c:pt>
                <c:pt idx="78">
                  <c:v>45474.270833333081</c:v>
                </c:pt>
                <c:pt idx="79">
                  <c:v>45474.2743055553</c:v>
                </c:pt>
                <c:pt idx="80">
                  <c:v>45474.277777777519</c:v>
                </c:pt>
                <c:pt idx="81">
                  <c:v>45474.281249999738</c:v>
                </c:pt>
                <c:pt idx="82">
                  <c:v>45474.284722221957</c:v>
                </c:pt>
                <c:pt idx="83">
                  <c:v>45474.288194444176</c:v>
                </c:pt>
                <c:pt idx="84">
                  <c:v>45474.291666666395</c:v>
                </c:pt>
                <c:pt idx="85">
                  <c:v>45474.295138888614</c:v>
                </c:pt>
                <c:pt idx="86">
                  <c:v>45474.298611110833</c:v>
                </c:pt>
                <c:pt idx="87">
                  <c:v>45474.302083333052</c:v>
                </c:pt>
                <c:pt idx="88">
                  <c:v>45474.305555555271</c:v>
                </c:pt>
                <c:pt idx="89">
                  <c:v>45474.30902777749</c:v>
                </c:pt>
                <c:pt idx="90">
                  <c:v>45474.312499999709</c:v>
                </c:pt>
                <c:pt idx="91">
                  <c:v>45474.315972221928</c:v>
                </c:pt>
                <c:pt idx="92">
                  <c:v>45474.319444444147</c:v>
                </c:pt>
                <c:pt idx="93">
                  <c:v>45474.322916666366</c:v>
                </c:pt>
                <c:pt idx="94">
                  <c:v>45474.326388888585</c:v>
                </c:pt>
                <c:pt idx="95">
                  <c:v>45474.329861110804</c:v>
                </c:pt>
                <c:pt idx="96">
                  <c:v>45474.333333333023</c:v>
                </c:pt>
                <c:pt idx="97">
                  <c:v>45474.336805555242</c:v>
                </c:pt>
                <c:pt idx="98">
                  <c:v>45474.340277777461</c:v>
                </c:pt>
                <c:pt idx="99">
                  <c:v>45474.34374999968</c:v>
                </c:pt>
                <c:pt idx="100">
                  <c:v>45474.347222221899</c:v>
                </c:pt>
                <c:pt idx="101">
                  <c:v>45474.350694444118</c:v>
                </c:pt>
                <c:pt idx="102">
                  <c:v>45474.354166666337</c:v>
                </c:pt>
                <c:pt idx="103">
                  <c:v>45474.357638888556</c:v>
                </c:pt>
                <c:pt idx="104">
                  <c:v>45474.361111110775</c:v>
                </c:pt>
                <c:pt idx="105">
                  <c:v>45474.364583332994</c:v>
                </c:pt>
                <c:pt idx="106">
                  <c:v>45474.368055555213</c:v>
                </c:pt>
                <c:pt idx="107">
                  <c:v>45474.371527777432</c:v>
                </c:pt>
                <c:pt idx="108">
                  <c:v>45474.374999999651</c:v>
                </c:pt>
                <c:pt idx="109">
                  <c:v>45474.37847222187</c:v>
                </c:pt>
                <c:pt idx="110">
                  <c:v>45474.381944444089</c:v>
                </c:pt>
                <c:pt idx="111">
                  <c:v>45474.385416666308</c:v>
                </c:pt>
                <c:pt idx="112">
                  <c:v>45474.388888888527</c:v>
                </c:pt>
                <c:pt idx="113">
                  <c:v>45474.392361110746</c:v>
                </c:pt>
                <c:pt idx="114">
                  <c:v>45474.395833332965</c:v>
                </c:pt>
                <c:pt idx="115">
                  <c:v>45474.399305555184</c:v>
                </c:pt>
                <c:pt idx="116">
                  <c:v>45474.402777777403</c:v>
                </c:pt>
                <c:pt idx="117">
                  <c:v>45474.406249999622</c:v>
                </c:pt>
                <c:pt idx="118">
                  <c:v>45474.409722221841</c:v>
                </c:pt>
                <c:pt idx="119">
                  <c:v>45474.41319444406</c:v>
                </c:pt>
                <c:pt idx="120">
                  <c:v>45474.416666666279</c:v>
                </c:pt>
                <c:pt idx="121">
                  <c:v>45474.420138888498</c:v>
                </c:pt>
                <c:pt idx="122">
                  <c:v>45474.423611110717</c:v>
                </c:pt>
                <c:pt idx="123">
                  <c:v>45474.427083332936</c:v>
                </c:pt>
                <c:pt idx="124">
                  <c:v>45474.430555555155</c:v>
                </c:pt>
                <c:pt idx="125">
                  <c:v>45474.434027777374</c:v>
                </c:pt>
                <c:pt idx="126">
                  <c:v>45474.437499999593</c:v>
                </c:pt>
                <c:pt idx="127">
                  <c:v>45474.440972221812</c:v>
                </c:pt>
                <c:pt idx="128">
                  <c:v>45474.444444444031</c:v>
                </c:pt>
                <c:pt idx="129">
                  <c:v>45474.44791666625</c:v>
                </c:pt>
                <c:pt idx="130">
                  <c:v>45474.451388888469</c:v>
                </c:pt>
                <c:pt idx="131">
                  <c:v>45474.454861110687</c:v>
                </c:pt>
                <c:pt idx="132">
                  <c:v>45474.458333332906</c:v>
                </c:pt>
                <c:pt idx="133">
                  <c:v>45474.461805555125</c:v>
                </c:pt>
                <c:pt idx="134">
                  <c:v>45474.465277777344</c:v>
                </c:pt>
                <c:pt idx="135">
                  <c:v>45474.468749999563</c:v>
                </c:pt>
                <c:pt idx="136">
                  <c:v>45474.472222221782</c:v>
                </c:pt>
                <c:pt idx="137">
                  <c:v>45474.475694444001</c:v>
                </c:pt>
                <c:pt idx="138">
                  <c:v>45474.47916666622</c:v>
                </c:pt>
                <c:pt idx="139">
                  <c:v>45474.482638888439</c:v>
                </c:pt>
                <c:pt idx="140">
                  <c:v>45474.486111110658</c:v>
                </c:pt>
                <c:pt idx="141">
                  <c:v>45474.489583332877</c:v>
                </c:pt>
                <c:pt idx="142">
                  <c:v>45474.493055555096</c:v>
                </c:pt>
                <c:pt idx="143">
                  <c:v>45474.496527777315</c:v>
                </c:pt>
                <c:pt idx="144">
                  <c:v>45474.499999999534</c:v>
                </c:pt>
                <c:pt idx="145">
                  <c:v>45474.503472221753</c:v>
                </c:pt>
                <c:pt idx="146">
                  <c:v>45474.506944443972</c:v>
                </c:pt>
                <c:pt idx="147">
                  <c:v>45474.510416666191</c:v>
                </c:pt>
                <c:pt idx="148">
                  <c:v>45474.51388888841</c:v>
                </c:pt>
                <c:pt idx="149">
                  <c:v>45474.517361110629</c:v>
                </c:pt>
                <c:pt idx="150">
                  <c:v>45474.520833332848</c:v>
                </c:pt>
                <c:pt idx="151">
                  <c:v>45474.524305555067</c:v>
                </c:pt>
                <c:pt idx="152">
                  <c:v>45474.527777777286</c:v>
                </c:pt>
                <c:pt idx="153">
                  <c:v>45474.531249999505</c:v>
                </c:pt>
                <c:pt idx="154">
                  <c:v>45474.534722221724</c:v>
                </c:pt>
                <c:pt idx="155">
                  <c:v>45474.538194443943</c:v>
                </c:pt>
                <c:pt idx="156">
                  <c:v>45474.541666666162</c:v>
                </c:pt>
                <c:pt idx="157">
                  <c:v>45474.545138888381</c:v>
                </c:pt>
                <c:pt idx="158">
                  <c:v>45474.5486111106</c:v>
                </c:pt>
                <c:pt idx="159">
                  <c:v>45474.552083332819</c:v>
                </c:pt>
                <c:pt idx="160">
                  <c:v>45474.555555555038</c:v>
                </c:pt>
                <c:pt idx="161">
                  <c:v>45474.559027777257</c:v>
                </c:pt>
                <c:pt idx="162">
                  <c:v>45474.562499999476</c:v>
                </c:pt>
                <c:pt idx="163">
                  <c:v>45474.565972221695</c:v>
                </c:pt>
                <c:pt idx="164">
                  <c:v>45474.569444443914</c:v>
                </c:pt>
                <c:pt idx="165">
                  <c:v>45474.572916666133</c:v>
                </c:pt>
                <c:pt idx="166">
                  <c:v>45474.576388888352</c:v>
                </c:pt>
                <c:pt idx="167">
                  <c:v>45474.579861110571</c:v>
                </c:pt>
                <c:pt idx="168">
                  <c:v>45474.58333333279</c:v>
                </c:pt>
                <c:pt idx="169">
                  <c:v>45474.586805555009</c:v>
                </c:pt>
                <c:pt idx="170">
                  <c:v>45474.590277777228</c:v>
                </c:pt>
                <c:pt idx="171">
                  <c:v>45474.593749999447</c:v>
                </c:pt>
                <c:pt idx="172">
                  <c:v>45474.597222221666</c:v>
                </c:pt>
                <c:pt idx="173">
                  <c:v>45474.600694443885</c:v>
                </c:pt>
                <c:pt idx="174">
                  <c:v>45474.604166666104</c:v>
                </c:pt>
                <c:pt idx="175">
                  <c:v>45474.607638888323</c:v>
                </c:pt>
                <c:pt idx="176">
                  <c:v>45474.611111110542</c:v>
                </c:pt>
                <c:pt idx="177">
                  <c:v>45474.614583332761</c:v>
                </c:pt>
                <c:pt idx="178">
                  <c:v>45474.61805555498</c:v>
                </c:pt>
                <c:pt idx="179">
                  <c:v>45474.621527777199</c:v>
                </c:pt>
                <c:pt idx="180">
                  <c:v>45474.624999999418</c:v>
                </c:pt>
                <c:pt idx="181">
                  <c:v>45474.628472221637</c:v>
                </c:pt>
                <c:pt idx="182">
                  <c:v>45474.631944443856</c:v>
                </c:pt>
                <c:pt idx="183">
                  <c:v>45474.635416666075</c:v>
                </c:pt>
                <c:pt idx="184">
                  <c:v>45474.638888888294</c:v>
                </c:pt>
                <c:pt idx="185">
                  <c:v>45474.642361110513</c:v>
                </c:pt>
                <c:pt idx="186">
                  <c:v>45474.645833332732</c:v>
                </c:pt>
                <c:pt idx="187">
                  <c:v>45474.649305554951</c:v>
                </c:pt>
                <c:pt idx="188">
                  <c:v>45474.65277777717</c:v>
                </c:pt>
                <c:pt idx="189">
                  <c:v>45474.656249999389</c:v>
                </c:pt>
                <c:pt idx="190">
                  <c:v>45474.659722221608</c:v>
                </c:pt>
                <c:pt idx="191">
                  <c:v>45474.663194443827</c:v>
                </c:pt>
                <c:pt idx="192">
                  <c:v>45474.666666666046</c:v>
                </c:pt>
                <c:pt idx="193">
                  <c:v>45474.670138888265</c:v>
                </c:pt>
                <c:pt idx="194">
                  <c:v>45474.673611110484</c:v>
                </c:pt>
                <c:pt idx="195">
                  <c:v>45474.677083332703</c:v>
                </c:pt>
                <c:pt idx="196">
                  <c:v>45474.680555554922</c:v>
                </c:pt>
                <c:pt idx="197">
                  <c:v>45474.684027777141</c:v>
                </c:pt>
                <c:pt idx="198">
                  <c:v>45474.68749999936</c:v>
                </c:pt>
                <c:pt idx="199">
                  <c:v>45474.690972221579</c:v>
                </c:pt>
                <c:pt idx="200">
                  <c:v>45474.694444443798</c:v>
                </c:pt>
                <c:pt idx="201">
                  <c:v>45474.697916666017</c:v>
                </c:pt>
                <c:pt idx="202">
                  <c:v>45474.701388888236</c:v>
                </c:pt>
                <c:pt idx="203">
                  <c:v>45474.704861110455</c:v>
                </c:pt>
                <c:pt idx="204">
                  <c:v>45474.708333332674</c:v>
                </c:pt>
                <c:pt idx="205">
                  <c:v>45474.711805554893</c:v>
                </c:pt>
                <c:pt idx="206">
                  <c:v>45474.715277777112</c:v>
                </c:pt>
                <c:pt idx="207">
                  <c:v>45474.718749999331</c:v>
                </c:pt>
                <c:pt idx="208">
                  <c:v>45474.72222222155</c:v>
                </c:pt>
                <c:pt idx="209">
                  <c:v>45474.725694443769</c:v>
                </c:pt>
                <c:pt idx="210">
                  <c:v>45474.729166665988</c:v>
                </c:pt>
                <c:pt idx="211">
                  <c:v>45474.732638888207</c:v>
                </c:pt>
                <c:pt idx="212">
                  <c:v>45474.736111110426</c:v>
                </c:pt>
                <c:pt idx="213">
                  <c:v>45474.739583332645</c:v>
                </c:pt>
                <c:pt idx="214">
                  <c:v>45474.743055554864</c:v>
                </c:pt>
                <c:pt idx="215">
                  <c:v>45474.746527777083</c:v>
                </c:pt>
                <c:pt idx="216">
                  <c:v>45474.749999999302</c:v>
                </c:pt>
                <c:pt idx="217">
                  <c:v>45474.75347222152</c:v>
                </c:pt>
                <c:pt idx="218">
                  <c:v>45474.756944443739</c:v>
                </c:pt>
                <c:pt idx="219">
                  <c:v>45474.760416665958</c:v>
                </c:pt>
                <c:pt idx="220">
                  <c:v>45474.763888888177</c:v>
                </c:pt>
                <c:pt idx="221">
                  <c:v>45474.767361110396</c:v>
                </c:pt>
                <c:pt idx="222">
                  <c:v>45474.770833332615</c:v>
                </c:pt>
                <c:pt idx="223">
                  <c:v>45474.774305554834</c:v>
                </c:pt>
                <c:pt idx="224">
                  <c:v>45474.777777777053</c:v>
                </c:pt>
                <c:pt idx="225">
                  <c:v>45474.781249999272</c:v>
                </c:pt>
                <c:pt idx="226">
                  <c:v>45474.784722221491</c:v>
                </c:pt>
                <c:pt idx="227">
                  <c:v>45474.78819444371</c:v>
                </c:pt>
                <c:pt idx="228">
                  <c:v>45474.791666665929</c:v>
                </c:pt>
                <c:pt idx="229">
                  <c:v>45474.795138888148</c:v>
                </c:pt>
                <c:pt idx="230">
                  <c:v>45474.798611110367</c:v>
                </c:pt>
                <c:pt idx="231">
                  <c:v>45474.802083332586</c:v>
                </c:pt>
                <c:pt idx="232">
                  <c:v>45474.805555554805</c:v>
                </c:pt>
                <c:pt idx="233">
                  <c:v>45474.809027777024</c:v>
                </c:pt>
                <c:pt idx="234">
                  <c:v>45474.812499999243</c:v>
                </c:pt>
                <c:pt idx="235">
                  <c:v>45474.815972221462</c:v>
                </c:pt>
                <c:pt idx="236">
                  <c:v>45474.819444443681</c:v>
                </c:pt>
                <c:pt idx="237">
                  <c:v>45474.8229166659</c:v>
                </c:pt>
                <c:pt idx="238">
                  <c:v>45474.826388888119</c:v>
                </c:pt>
                <c:pt idx="239">
                  <c:v>45474.829861110338</c:v>
                </c:pt>
                <c:pt idx="240">
                  <c:v>45474.833333332557</c:v>
                </c:pt>
                <c:pt idx="241">
                  <c:v>45474.836805554776</c:v>
                </c:pt>
                <c:pt idx="242">
                  <c:v>45474.840277776995</c:v>
                </c:pt>
                <c:pt idx="243">
                  <c:v>45474.843749999214</c:v>
                </c:pt>
                <c:pt idx="244">
                  <c:v>45474.847222221433</c:v>
                </c:pt>
                <c:pt idx="245">
                  <c:v>45474.850694443652</c:v>
                </c:pt>
                <c:pt idx="246">
                  <c:v>45474.854166665871</c:v>
                </c:pt>
                <c:pt idx="247">
                  <c:v>45474.85763888809</c:v>
                </c:pt>
                <c:pt idx="248">
                  <c:v>45474.861111110309</c:v>
                </c:pt>
                <c:pt idx="249">
                  <c:v>45474.864583332528</c:v>
                </c:pt>
                <c:pt idx="250">
                  <c:v>45474.868055554747</c:v>
                </c:pt>
                <c:pt idx="251">
                  <c:v>45474.871527776966</c:v>
                </c:pt>
                <c:pt idx="252">
                  <c:v>45474.874999999185</c:v>
                </c:pt>
                <c:pt idx="253">
                  <c:v>45474.878472221404</c:v>
                </c:pt>
                <c:pt idx="254">
                  <c:v>45474.881944443623</c:v>
                </c:pt>
                <c:pt idx="255">
                  <c:v>45474.885416665842</c:v>
                </c:pt>
                <c:pt idx="256">
                  <c:v>45474.888888888061</c:v>
                </c:pt>
                <c:pt idx="257">
                  <c:v>45474.89236111028</c:v>
                </c:pt>
                <c:pt idx="258">
                  <c:v>45474.895833332499</c:v>
                </c:pt>
                <c:pt idx="259">
                  <c:v>45474.899305554718</c:v>
                </c:pt>
                <c:pt idx="260">
                  <c:v>45474.902777776937</c:v>
                </c:pt>
                <c:pt idx="261">
                  <c:v>45474.906249999156</c:v>
                </c:pt>
                <c:pt idx="262">
                  <c:v>45474.909722221375</c:v>
                </c:pt>
                <c:pt idx="263">
                  <c:v>45474.913194443594</c:v>
                </c:pt>
                <c:pt idx="264">
                  <c:v>45474.916666665813</c:v>
                </c:pt>
                <c:pt idx="265">
                  <c:v>45474.920138888032</c:v>
                </c:pt>
                <c:pt idx="266">
                  <c:v>45474.923611110251</c:v>
                </c:pt>
                <c:pt idx="267">
                  <c:v>45474.92708333247</c:v>
                </c:pt>
                <c:pt idx="268">
                  <c:v>45474.930555554689</c:v>
                </c:pt>
                <c:pt idx="269">
                  <c:v>45474.934027776908</c:v>
                </c:pt>
                <c:pt idx="270">
                  <c:v>45474.937499999127</c:v>
                </c:pt>
                <c:pt idx="271">
                  <c:v>45474.940972221346</c:v>
                </c:pt>
                <c:pt idx="272">
                  <c:v>45474.944444443565</c:v>
                </c:pt>
                <c:pt idx="273">
                  <c:v>45474.947916665784</c:v>
                </c:pt>
                <c:pt idx="274">
                  <c:v>45474.951388888003</c:v>
                </c:pt>
                <c:pt idx="275">
                  <c:v>45474.954861110222</c:v>
                </c:pt>
                <c:pt idx="276">
                  <c:v>45474.958333332441</c:v>
                </c:pt>
                <c:pt idx="277">
                  <c:v>45474.96180555466</c:v>
                </c:pt>
                <c:pt idx="278">
                  <c:v>45474.965277776879</c:v>
                </c:pt>
                <c:pt idx="279">
                  <c:v>45474.968749999098</c:v>
                </c:pt>
                <c:pt idx="280">
                  <c:v>45474.972222221317</c:v>
                </c:pt>
                <c:pt idx="281">
                  <c:v>45474.975694443536</c:v>
                </c:pt>
                <c:pt idx="282">
                  <c:v>45474.979166665755</c:v>
                </c:pt>
                <c:pt idx="283">
                  <c:v>45474.982638887974</c:v>
                </c:pt>
                <c:pt idx="284">
                  <c:v>45474.986111110193</c:v>
                </c:pt>
                <c:pt idx="285">
                  <c:v>45474.989583332412</c:v>
                </c:pt>
                <c:pt idx="286">
                  <c:v>45474.993055554631</c:v>
                </c:pt>
                <c:pt idx="287">
                  <c:v>45474.99652777685</c:v>
                </c:pt>
              </c:numCache>
            </c:numRef>
          </c:xVal>
          <c:yVal>
            <c:numRef>
              <c:f>TRLD!$H$3:$H$290</c:f>
              <c:numCache>
                <c:formatCode>#,##0.0</c:formatCode>
                <c:ptCount val="2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9.0697499999999991</c:v>
                </c:pt>
                <c:pt idx="96">
                  <c:v>28.509899999999998</c:v>
                </c:pt>
                <c:pt idx="97">
                  <c:v>39.706800000000001</c:v>
                </c:pt>
                <c:pt idx="98">
                  <c:v>40.69135</c:v>
                </c:pt>
                <c:pt idx="99">
                  <c:v>52.260899999999999</c:v>
                </c:pt>
                <c:pt idx="100">
                  <c:v>60.93045</c:v>
                </c:pt>
                <c:pt idx="101">
                  <c:v>70.5715</c:v>
                </c:pt>
                <c:pt idx="102">
                  <c:v>87.392949999999999</c:v>
                </c:pt>
                <c:pt idx="103">
                  <c:v>101.86685</c:v>
                </c:pt>
                <c:pt idx="104">
                  <c:v>118.77965</c:v>
                </c:pt>
                <c:pt idx="105">
                  <c:v>140.60649999999998</c:v>
                </c:pt>
                <c:pt idx="106">
                  <c:v>159.11864999999997</c:v>
                </c:pt>
                <c:pt idx="107">
                  <c:v>161.65324999999999</c:v>
                </c:pt>
                <c:pt idx="108">
                  <c:v>136.625</c:v>
                </c:pt>
                <c:pt idx="109">
                  <c:v>134.1875</c:v>
                </c:pt>
                <c:pt idx="110">
                  <c:v>132.14583333333331</c:v>
                </c:pt>
                <c:pt idx="111">
                  <c:v>131.125</c:v>
                </c:pt>
                <c:pt idx="112">
                  <c:v>134.54166666666669</c:v>
                </c:pt>
                <c:pt idx="113">
                  <c:v>137.45833333333334</c:v>
                </c:pt>
                <c:pt idx="114">
                  <c:v>140.375</c:v>
                </c:pt>
                <c:pt idx="115">
                  <c:v>144.33333333333331</c:v>
                </c:pt>
                <c:pt idx="116">
                  <c:v>147.83333333333331</c:v>
                </c:pt>
                <c:pt idx="117">
                  <c:v>152.375</c:v>
                </c:pt>
                <c:pt idx="118">
                  <c:v>152.375</c:v>
                </c:pt>
                <c:pt idx="119">
                  <c:v>147.375</c:v>
                </c:pt>
                <c:pt idx="120">
                  <c:v>142.375</c:v>
                </c:pt>
                <c:pt idx="121">
                  <c:v>137.375</c:v>
                </c:pt>
                <c:pt idx="122">
                  <c:v>132.4375</c:v>
                </c:pt>
                <c:pt idx="123">
                  <c:v>130</c:v>
                </c:pt>
                <c:pt idx="124">
                  <c:v>130.3125</c:v>
                </c:pt>
                <c:pt idx="125">
                  <c:v>130.3125</c:v>
                </c:pt>
                <c:pt idx="126">
                  <c:v>130.25</c:v>
                </c:pt>
                <c:pt idx="127">
                  <c:v>131.375</c:v>
                </c:pt>
                <c:pt idx="128">
                  <c:v>131.125</c:v>
                </c:pt>
                <c:pt idx="129">
                  <c:v>130</c:v>
                </c:pt>
                <c:pt idx="130">
                  <c:v>130</c:v>
                </c:pt>
                <c:pt idx="131">
                  <c:v>132.5</c:v>
                </c:pt>
                <c:pt idx="132">
                  <c:v>137.5</c:v>
                </c:pt>
                <c:pt idx="133">
                  <c:v>142.5</c:v>
                </c:pt>
                <c:pt idx="134">
                  <c:v>142.5</c:v>
                </c:pt>
                <c:pt idx="135">
                  <c:v>137.5</c:v>
                </c:pt>
                <c:pt idx="136">
                  <c:v>132.5</c:v>
                </c:pt>
                <c:pt idx="137">
                  <c:v>130</c:v>
                </c:pt>
                <c:pt idx="138">
                  <c:v>130</c:v>
                </c:pt>
                <c:pt idx="139">
                  <c:v>130</c:v>
                </c:pt>
                <c:pt idx="140">
                  <c:v>130</c:v>
                </c:pt>
                <c:pt idx="141">
                  <c:v>132.5</c:v>
                </c:pt>
                <c:pt idx="142">
                  <c:v>135.97916666666666</c:v>
                </c:pt>
                <c:pt idx="143">
                  <c:v>136.10416666666666</c:v>
                </c:pt>
                <c:pt idx="144">
                  <c:v>132.75</c:v>
                </c:pt>
                <c:pt idx="145">
                  <c:v>132.75</c:v>
                </c:pt>
                <c:pt idx="146">
                  <c:v>132.75</c:v>
                </c:pt>
                <c:pt idx="147">
                  <c:v>132.75</c:v>
                </c:pt>
                <c:pt idx="148">
                  <c:v>134.35416666666666</c:v>
                </c:pt>
                <c:pt idx="149">
                  <c:v>135.39583333333331</c:v>
                </c:pt>
                <c:pt idx="150">
                  <c:v>137.22916666666666</c:v>
                </c:pt>
                <c:pt idx="151">
                  <c:v>139.625</c:v>
                </c:pt>
                <c:pt idx="152">
                  <c:v>139.79166666666666</c:v>
                </c:pt>
                <c:pt idx="153">
                  <c:v>139.95833333333331</c:v>
                </c:pt>
                <c:pt idx="154">
                  <c:v>144.95833333333331</c:v>
                </c:pt>
                <c:pt idx="155">
                  <c:v>144.95833333333331</c:v>
                </c:pt>
                <c:pt idx="156">
                  <c:v>139.95833333333331</c:v>
                </c:pt>
                <c:pt idx="157">
                  <c:v>134.95833333333331</c:v>
                </c:pt>
                <c:pt idx="158">
                  <c:v>134.95833333333331</c:v>
                </c:pt>
                <c:pt idx="159">
                  <c:v>138.08333333333331</c:v>
                </c:pt>
                <c:pt idx="160">
                  <c:v>138.85416666666666</c:v>
                </c:pt>
                <c:pt idx="161">
                  <c:v>141.5</c:v>
                </c:pt>
                <c:pt idx="162">
                  <c:v>146.5</c:v>
                </c:pt>
                <c:pt idx="163">
                  <c:v>151.5</c:v>
                </c:pt>
                <c:pt idx="164">
                  <c:v>156.5</c:v>
                </c:pt>
                <c:pt idx="165">
                  <c:v>161.5</c:v>
                </c:pt>
                <c:pt idx="166">
                  <c:v>166.5</c:v>
                </c:pt>
                <c:pt idx="167">
                  <c:v>171.5</c:v>
                </c:pt>
                <c:pt idx="168">
                  <c:v>176.5</c:v>
                </c:pt>
                <c:pt idx="169">
                  <c:v>181.5</c:v>
                </c:pt>
                <c:pt idx="170">
                  <c:v>184.9</c:v>
                </c:pt>
                <c:pt idx="171">
                  <c:v>186.3</c:v>
                </c:pt>
                <c:pt idx="172">
                  <c:v>187.3</c:v>
                </c:pt>
                <c:pt idx="173">
                  <c:v>188.3</c:v>
                </c:pt>
                <c:pt idx="174">
                  <c:v>189.3</c:v>
                </c:pt>
                <c:pt idx="175">
                  <c:v>190.3</c:v>
                </c:pt>
                <c:pt idx="176">
                  <c:v>191.3</c:v>
                </c:pt>
                <c:pt idx="177">
                  <c:v>192.3</c:v>
                </c:pt>
                <c:pt idx="178">
                  <c:v>193.3</c:v>
                </c:pt>
                <c:pt idx="179">
                  <c:v>194.3</c:v>
                </c:pt>
                <c:pt idx="180">
                  <c:v>195.3</c:v>
                </c:pt>
                <c:pt idx="181">
                  <c:v>196.3</c:v>
                </c:pt>
                <c:pt idx="182">
                  <c:v>197.3</c:v>
                </c:pt>
                <c:pt idx="183">
                  <c:v>198.3</c:v>
                </c:pt>
                <c:pt idx="184">
                  <c:v>199.3</c:v>
                </c:pt>
                <c:pt idx="185">
                  <c:v>199.9</c:v>
                </c:pt>
                <c:pt idx="186">
                  <c:v>200</c:v>
                </c:pt>
                <c:pt idx="187">
                  <c:v>200</c:v>
                </c:pt>
                <c:pt idx="188">
                  <c:v>200</c:v>
                </c:pt>
                <c:pt idx="189">
                  <c:v>200</c:v>
                </c:pt>
                <c:pt idx="190">
                  <c:v>199.5</c:v>
                </c:pt>
                <c:pt idx="191">
                  <c:v>199.5</c:v>
                </c:pt>
                <c:pt idx="192">
                  <c:v>199.5</c:v>
                </c:pt>
                <c:pt idx="193">
                  <c:v>198.5</c:v>
                </c:pt>
                <c:pt idx="194">
                  <c:v>197.5</c:v>
                </c:pt>
                <c:pt idx="195">
                  <c:v>197.5</c:v>
                </c:pt>
                <c:pt idx="196">
                  <c:v>198.5</c:v>
                </c:pt>
                <c:pt idx="197">
                  <c:v>199.5</c:v>
                </c:pt>
                <c:pt idx="198">
                  <c:v>199.5</c:v>
                </c:pt>
                <c:pt idx="199">
                  <c:v>199.5</c:v>
                </c:pt>
                <c:pt idx="200">
                  <c:v>200</c:v>
                </c:pt>
                <c:pt idx="201">
                  <c:v>200</c:v>
                </c:pt>
                <c:pt idx="202">
                  <c:v>200</c:v>
                </c:pt>
                <c:pt idx="203">
                  <c:v>200</c:v>
                </c:pt>
                <c:pt idx="204">
                  <c:v>200</c:v>
                </c:pt>
                <c:pt idx="205">
                  <c:v>200</c:v>
                </c:pt>
                <c:pt idx="206">
                  <c:v>200</c:v>
                </c:pt>
                <c:pt idx="207">
                  <c:v>199.5</c:v>
                </c:pt>
                <c:pt idx="208">
                  <c:v>198.5</c:v>
                </c:pt>
                <c:pt idx="209">
                  <c:v>197.5</c:v>
                </c:pt>
                <c:pt idx="210">
                  <c:v>196.5</c:v>
                </c:pt>
                <c:pt idx="211">
                  <c:v>195.5</c:v>
                </c:pt>
                <c:pt idx="212">
                  <c:v>194.5</c:v>
                </c:pt>
                <c:pt idx="213">
                  <c:v>193.5</c:v>
                </c:pt>
                <c:pt idx="214">
                  <c:v>192.5</c:v>
                </c:pt>
                <c:pt idx="215">
                  <c:v>191.5</c:v>
                </c:pt>
                <c:pt idx="216">
                  <c:v>190.5</c:v>
                </c:pt>
                <c:pt idx="217">
                  <c:v>189.5</c:v>
                </c:pt>
                <c:pt idx="218">
                  <c:v>188.5</c:v>
                </c:pt>
                <c:pt idx="219">
                  <c:v>187.5</c:v>
                </c:pt>
                <c:pt idx="220">
                  <c:v>186.5</c:v>
                </c:pt>
                <c:pt idx="221">
                  <c:v>186.5</c:v>
                </c:pt>
                <c:pt idx="222">
                  <c:v>186.5</c:v>
                </c:pt>
                <c:pt idx="223">
                  <c:v>185.53183333333334</c:v>
                </c:pt>
                <c:pt idx="224">
                  <c:v>185.06025000000005</c:v>
                </c:pt>
                <c:pt idx="225">
                  <c:v>185.55683333333337</c:v>
                </c:pt>
                <c:pt idx="226">
                  <c:v>186.55683333333337</c:v>
                </c:pt>
                <c:pt idx="227">
                  <c:v>186.55683333333337</c:v>
                </c:pt>
                <c:pt idx="228">
                  <c:v>185.55683333333337</c:v>
                </c:pt>
                <c:pt idx="229">
                  <c:v>185.07675000000003</c:v>
                </c:pt>
                <c:pt idx="230">
                  <c:v>185.07383333333337</c:v>
                </c:pt>
                <c:pt idx="231">
                  <c:v>185.55100000000002</c:v>
                </c:pt>
                <c:pt idx="232">
                  <c:v>185.57016666666669</c:v>
                </c:pt>
                <c:pt idx="233">
                  <c:v>185.08166666666668</c:v>
                </c:pt>
                <c:pt idx="234">
                  <c:v>185.08016666666668</c:v>
                </c:pt>
                <c:pt idx="235">
                  <c:v>185.05666666666667</c:v>
                </c:pt>
                <c:pt idx="236">
                  <c:v>185.05616666666668</c:v>
                </c:pt>
                <c:pt idx="237">
                  <c:v>185.07683333333335</c:v>
                </c:pt>
                <c:pt idx="238">
                  <c:v>185.56833333333336</c:v>
                </c:pt>
                <c:pt idx="239">
                  <c:v>185.56833333333336</c:v>
                </c:pt>
                <c:pt idx="240">
                  <c:v>185.03416666666669</c:v>
                </c:pt>
                <c:pt idx="241">
                  <c:v>182.5</c:v>
                </c:pt>
                <c:pt idx="242">
                  <c:v>177.5</c:v>
                </c:pt>
                <c:pt idx="243">
                  <c:v>172.5</c:v>
                </c:pt>
                <c:pt idx="244">
                  <c:v>167.5</c:v>
                </c:pt>
                <c:pt idx="245">
                  <c:v>162.5</c:v>
                </c:pt>
                <c:pt idx="246">
                  <c:v>157.5</c:v>
                </c:pt>
                <c:pt idx="247">
                  <c:v>152.5</c:v>
                </c:pt>
                <c:pt idx="248">
                  <c:v>147.5</c:v>
                </c:pt>
                <c:pt idx="249">
                  <c:v>142.5</c:v>
                </c:pt>
                <c:pt idx="250">
                  <c:v>137.5</c:v>
                </c:pt>
                <c:pt idx="251">
                  <c:v>132.5</c:v>
                </c:pt>
                <c:pt idx="252">
                  <c:v>130</c:v>
                </c:pt>
                <c:pt idx="253">
                  <c:v>130</c:v>
                </c:pt>
                <c:pt idx="254">
                  <c:v>130</c:v>
                </c:pt>
                <c:pt idx="255">
                  <c:v>130</c:v>
                </c:pt>
                <c:pt idx="256">
                  <c:v>130</c:v>
                </c:pt>
                <c:pt idx="257">
                  <c:v>130</c:v>
                </c:pt>
                <c:pt idx="258">
                  <c:v>130</c:v>
                </c:pt>
                <c:pt idx="259">
                  <c:v>130</c:v>
                </c:pt>
                <c:pt idx="260">
                  <c:v>130</c:v>
                </c:pt>
                <c:pt idx="261">
                  <c:v>130</c:v>
                </c:pt>
                <c:pt idx="262">
                  <c:v>130</c:v>
                </c:pt>
                <c:pt idx="263">
                  <c:v>130</c:v>
                </c:pt>
                <c:pt idx="264">
                  <c:v>130</c:v>
                </c:pt>
                <c:pt idx="265">
                  <c:v>130</c:v>
                </c:pt>
                <c:pt idx="266">
                  <c:v>130</c:v>
                </c:pt>
                <c:pt idx="267">
                  <c:v>130</c:v>
                </c:pt>
                <c:pt idx="268">
                  <c:v>130</c:v>
                </c:pt>
                <c:pt idx="269">
                  <c:v>130</c:v>
                </c:pt>
                <c:pt idx="270">
                  <c:v>130</c:v>
                </c:pt>
                <c:pt idx="271">
                  <c:v>130</c:v>
                </c:pt>
                <c:pt idx="272">
                  <c:v>130</c:v>
                </c:pt>
                <c:pt idx="273">
                  <c:v>124.11274999999999</c:v>
                </c:pt>
                <c:pt idx="274">
                  <c:v>95.060549999999992</c:v>
                </c:pt>
                <c:pt idx="275">
                  <c:v>61.208849999999998</c:v>
                </c:pt>
                <c:pt idx="276">
                  <c:v>21.82105</c:v>
                </c:pt>
                <c:pt idx="277">
                  <c:v>0.31029999999999996</c:v>
                </c:pt>
                <c:pt idx="278">
                  <c:v>0</c:v>
                </c:pt>
                <c:pt idx="279">
                  <c:v>0</c:v>
                </c:pt>
                <c:pt idx="280">
                  <c:v>0</c:v>
                </c:pt>
                <c:pt idx="281">
                  <c:v>0</c:v>
                </c:pt>
                <c:pt idx="282">
                  <c:v>0</c:v>
                </c:pt>
                <c:pt idx="283">
                  <c:v>0</c:v>
                </c:pt>
                <c:pt idx="284">
                  <c:v>0</c:v>
                </c:pt>
                <c:pt idx="285">
                  <c:v>0</c:v>
                </c:pt>
                <c:pt idx="286">
                  <c:v>0</c:v>
                </c:pt>
                <c:pt idx="287">
                  <c:v>0</c:v>
                </c:pt>
              </c:numCache>
            </c:numRef>
          </c:yVal>
          <c:smooth val="0"/>
          <c:extLst>
            <c:ext xmlns:c16="http://schemas.microsoft.com/office/drawing/2014/chart" uri="{C3380CC4-5D6E-409C-BE32-E72D297353CC}">
              <c16:uniqueId val="{00000002-79DC-404B-9A50-FC62537B75DA}"/>
            </c:ext>
          </c:extLst>
        </c:ser>
        <c:dLbls>
          <c:showLegendKey val="0"/>
          <c:showVal val="0"/>
          <c:showCatName val="0"/>
          <c:showSerName val="0"/>
          <c:showPercent val="0"/>
          <c:showBubbleSize val="0"/>
        </c:dLbls>
        <c:axId val="555137168"/>
        <c:axId val="555138152"/>
        <c:extLst>
          <c:ext xmlns:c15="http://schemas.microsoft.com/office/drawing/2012/chart" uri="{02D57815-91ED-43cb-92C2-25804820EDAC}">
            <c15:filteredScatterSeries>
              <c15:ser>
                <c:idx val="0"/>
                <c:order val="0"/>
                <c:tx>
                  <c:strRef>
                    <c:extLst>
                      <c:ext uri="{02D57815-91ED-43cb-92C2-25804820EDAC}">
                        <c15:formulaRef>
                          <c15:sqref>TRLD!$N$2</c15:sqref>
                        </c15:formulaRef>
                      </c:ext>
                    </c:extLst>
                    <c:strCache>
                      <c:ptCount val="1"/>
                      <c:pt idx="0">
                        <c:v>LMP Desired MW</c:v>
                      </c:pt>
                    </c:strCache>
                  </c:strRef>
                </c:tx>
                <c:spPr>
                  <a:ln w="19050" cap="rnd">
                    <a:solidFill>
                      <a:schemeClr val="accent1"/>
                    </a:solidFill>
                    <a:round/>
                  </a:ln>
                  <a:effectLst/>
                </c:spPr>
                <c:marker>
                  <c:symbol val="none"/>
                </c:marker>
                <c:xVal>
                  <c:numRef>
                    <c:extLst>
                      <c:ext uri="{02D57815-91ED-43cb-92C2-25804820EDAC}">
                        <c15:formulaRef>
                          <c15:sqref>TRLD!$A$3:$A$290</c15:sqref>
                        </c15:formulaRef>
                      </c:ext>
                    </c:extLst>
                    <c:numCache>
                      <c:formatCode>m/d/yyyy\ h:mm</c:formatCode>
                      <c:ptCount val="288"/>
                      <c:pt idx="0">
                        <c:v>45474</c:v>
                      </c:pt>
                      <c:pt idx="1">
                        <c:v>45474.003472222219</c:v>
                      </c:pt>
                      <c:pt idx="2">
                        <c:v>45474.006944444438</c:v>
                      </c:pt>
                      <c:pt idx="3">
                        <c:v>45474.010416666657</c:v>
                      </c:pt>
                      <c:pt idx="4">
                        <c:v>45474.013888888876</c:v>
                      </c:pt>
                      <c:pt idx="5">
                        <c:v>45474.017361111095</c:v>
                      </c:pt>
                      <c:pt idx="6">
                        <c:v>45474.020833333314</c:v>
                      </c:pt>
                      <c:pt idx="7">
                        <c:v>45474.024305555533</c:v>
                      </c:pt>
                      <c:pt idx="8">
                        <c:v>45474.027777777752</c:v>
                      </c:pt>
                      <c:pt idx="9">
                        <c:v>45474.031249999971</c:v>
                      </c:pt>
                      <c:pt idx="10">
                        <c:v>45474.03472222219</c:v>
                      </c:pt>
                      <c:pt idx="11">
                        <c:v>45474.038194444409</c:v>
                      </c:pt>
                      <c:pt idx="12">
                        <c:v>45474.041666666628</c:v>
                      </c:pt>
                      <c:pt idx="13">
                        <c:v>45474.045138888847</c:v>
                      </c:pt>
                      <c:pt idx="14">
                        <c:v>45474.048611111066</c:v>
                      </c:pt>
                      <c:pt idx="15">
                        <c:v>45474.052083333285</c:v>
                      </c:pt>
                      <c:pt idx="16">
                        <c:v>45474.055555555504</c:v>
                      </c:pt>
                      <c:pt idx="17">
                        <c:v>45474.059027777723</c:v>
                      </c:pt>
                      <c:pt idx="18">
                        <c:v>45474.062499999942</c:v>
                      </c:pt>
                      <c:pt idx="19">
                        <c:v>45474.065972222161</c:v>
                      </c:pt>
                      <c:pt idx="20">
                        <c:v>45474.06944444438</c:v>
                      </c:pt>
                      <c:pt idx="21">
                        <c:v>45474.072916666599</c:v>
                      </c:pt>
                      <c:pt idx="22">
                        <c:v>45474.076388888818</c:v>
                      </c:pt>
                      <c:pt idx="23">
                        <c:v>45474.079861111037</c:v>
                      </c:pt>
                      <c:pt idx="24">
                        <c:v>45474.083333333256</c:v>
                      </c:pt>
                      <c:pt idx="25">
                        <c:v>45474.086805555475</c:v>
                      </c:pt>
                      <c:pt idx="26">
                        <c:v>45474.090277777694</c:v>
                      </c:pt>
                      <c:pt idx="27">
                        <c:v>45474.093749999913</c:v>
                      </c:pt>
                      <c:pt idx="28">
                        <c:v>45474.097222222132</c:v>
                      </c:pt>
                      <c:pt idx="29">
                        <c:v>45474.100694444351</c:v>
                      </c:pt>
                      <c:pt idx="30">
                        <c:v>45474.10416666657</c:v>
                      </c:pt>
                      <c:pt idx="31">
                        <c:v>45474.107638888789</c:v>
                      </c:pt>
                      <c:pt idx="32">
                        <c:v>45474.111111111008</c:v>
                      </c:pt>
                      <c:pt idx="33">
                        <c:v>45474.114583333227</c:v>
                      </c:pt>
                      <c:pt idx="34">
                        <c:v>45474.118055555446</c:v>
                      </c:pt>
                      <c:pt idx="35">
                        <c:v>45474.121527777665</c:v>
                      </c:pt>
                      <c:pt idx="36">
                        <c:v>45474.124999999884</c:v>
                      </c:pt>
                      <c:pt idx="37">
                        <c:v>45474.128472222103</c:v>
                      </c:pt>
                      <c:pt idx="38">
                        <c:v>45474.131944444322</c:v>
                      </c:pt>
                      <c:pt idx="39">
                        <c:v>45474.135416666541</c:v>
                      </c:pt>
                      <c:pt idx="40">
                        <c:v>45474.13888888876</c:v>
                      </c:pt>
                      <c:pt idx="41">
                        <c:v>45474.142361110979</c:v>
                      </c:pt>
                      <c:pt idx="42">
                        <c:v>45474.145833333198</c:v>
                      </c:pt>
                      <c:pt idx="43">
                        <c:v>45474.149305555417</c:v>
                      </c:pt>
                      <c:pt idx="44">
                        <c:v>45474.152777777635</c:v>
                      </c:pt>
                      <c:pt idx="45">
                        <c:v>45474.156249999854</c:v>
                      </c:pt>
                      <c:pt idx="46">
                        <c:v>45474.159722222073</c:v>
                      </c:pt>
                      <c:pt idx="47">
                        <c:v>45474.163194444292</c:v>
                      </c:pt>
                      <c:pt idx="48">
                        <c:v>45474.166666666511</c:v>
                      </c:pt>
                      <c:pt idx="49">
                        <c:v>45474.17013888873</c:v>
                      </c:pt>
                      <c:pt idx="50">
                        <c:v>45474.173611110949</c:v>
                      </c:pt>
                      <c:pt idx="51">
                        <c:v>45474.177083333168</c:v>
                      </c:pt>
                      <c:pt idx="52">
                        <c:v>45474.180555555387</c:v>
                      </c:pt>
                      <c:pt idx="53">
                        <c:v>45474.184027777606</c:v>
                      </c:pt>
                      <c:pt idx="54">
                        <c:v>45474.187499999825</c:v>
                      </c:pt>
                      <c:pt idx="55">
                        <c:v>45474.190972222044</c:v>
                      </c:pt>
                      <c:pt idx="56">
                        <c:v>45474.194444444263</c:v>
                      </c:pt>
                      <c:pt idx="57">
                        <c:v>45474.197916666482</c:v>
                      </c:pt>
                      <c:pt idx="58">
                        <c:v>45474.201388888701</c:v>
                      </c:pt>
                      <c:pt idx="59">
                        <c:v>45474.20486111092</c:v>
                      </c:pt>
                      <c:pt idx="60">
                        <c:v>45474.208333333139</c:v>
                      </c:pt>
                      <c:pt idx="61">
                        <c:v>45474.211805555358</c:v>
                      </c:pt>
                      <c:pt idx="62">
                        <c:v>45474.215277777577</c:v>
                      </c:pt>
                      <c:pt idx="63">
                        <c:v>45474.218749999796</c:v>
                      </c:pt>
                      <c:pt idx="64">
                        <c:v>45474.222222222015</c:v>
                      </c:pt>
                      <c:pt idx="65">
                        <c:v>45474.225694444234</c:v>
                      </c:pt>
                      <c:pt idx="66">
                        <c:v>45474.229166666453</c:v>
                      </c:pt>
                      <c:pt idx="67">
                        <c:v>45474.232638888672</c:v>
                      </c:pt>
                      <c:pt idx="68">
                        <c:v>45474.236111110891</c:v>
                      </c:pt>
                      <c:pt idx="69">
                        <c:v>45474.23958333311</c:v>
                      </c:pt>
                      <c:pt idx="70">
                        <c:v>45474.243055555329</c:v>
                      </c:pt>
                      <c:pt idx="71">
                        <c:v>45474.246527777548</c:v>
                      </c:pt>
                      <c:pt idx="72">
                        <c:v>45474.249999999767</c:v>
                      </c:pt>
                      <c:pt idx="73">
                        <c:v>45474.253472221986</c:v>
                      </c:pt>
                      <c:pt idx="74">
                        <c:v>45474.256944444205</c:v>
                      </c:pt>
                      <c:pt idx="75">
                        <c:v>45474.260416666424</c:v>
                      </c:pt>
                      <c:pt idx="76">
                        <c:v>45474.263888888643</c:v>
                      </c:pt>
                      <c:pt idx="77">
                        <c:v>45474.267361110862</c:v>
                      </c:pt>
                      <c:pt idx="78">
                        <c:v>45474.270833333081</c:v>
                      </c:pt>
                      <c:pt idx="79">
                        <c:v>45474.2743055553</c:v>
                      </c:pt>
                      <c:pt idx="80">
                        <c:v>45474.277777777519</c:v>
                      </c:pt>
                      <c:pt idx="81">
                        <c:v>45474.281249999738</c:v>
                      </c:pt>
                      <c:pt idx="82">
                        <c:v>45474.284722221957</c:v>
                      </c:pt>
                      <c:pt idx="83">
                        <c:v>45474.288194444176</c:v>
                      </c:pt>
                      <c:pt idx="84">
                        <c:v>45474.291666666395</c:v>
                      </c:pt>
                      <c:pt idx="85">
                        <c:v>45474.295138888614</c:v>
                      </c:pt>
                      <c:pt idx="86">
                        <c:v>45474.298611110833</c:v>
                      </c:pt>
                      <c:pt idx="87">
                        <c:v>45474.302083333052</c:v>
                      </c:pt>
                      <c:pt idx="88">
                        <c:v>45474.305555555271</c:v>
                      </c:pt>
                      <c:pt idx="89">
                        <c:v>45474.30902777749</c:v>
                      </c:pt>
                      <c:pt idx="90">
                        <c:v>45474.312499999709</c:v>
                      </c:pt>
                      <c:pt idx="91">
                        <c:v>45474.315972221928</c:v>
                      </c:pt>
                      <c:pt idx="92">
                        <c:v>45474.319444444147</c:v>
                      </c:pt>
                      <c:pt idx="93">
                        <c:v>45474.322916666366</c:v>
                      </c:pt>
                      <c:pt idx="94">
                        <c:v>45474.326388888585</c:v>
                      </c:pt>
                      <c:pt idx="95">
                        <c:v>45474.329861110804</c:v>
                      </c:pt>
                      <c:pt idx="96">
                        <c:v>45474.333333333023</c:v>
                      </c:pt>
                      <c:pt idx="97">
                        <c:v>45474.336805555242</c:v>
                      </c:pt>
                      <c:pt idx="98">
                        <c:v>45474.340277777461</c:v>
                      </c:pt>
                      <c:pt idx="99">
                        <c:v>45474.34374999968</c:v>
                      </c:pt>
                      <c:pt idx="100">
                        <c:v>45474.347222221899</c:v>
                      </c:pt>
                      <c:pt idx="101">
                        <c:v>45474.350694444118</c:v>
                      </c:pt>
                      <c:pt idx="102">
                        <c:v>45474.354166666337</c:v>
                      </c:pt>
                      <c:pt idx="103">
                        <c:v>45474.357638888556</c:v>
                      </c:pt>
                      <c:pt idx="104">
                        <c:v>45474.361111110775</c:v>
                      </c:pt>
                      <c:pt idx="105">
                        <c:v>45474.364583332994</c:v>
                      </c:pt>
                      <c:pt idx="106">
                        <c:v>45474.368055555213</c:v>
                      </c:pt>
                      <c:pt idx="107">
                        <c:v>45474.371527777432</c:v>
                      </c:pt>
                      <c:pt idx="108">
                        <c:v>45474.374999999651</c:v>
                      </c:pt>
                      <c:pt idx="109">
                        <c:v>45474.37847222187</c:v>
                      </c:pt>
                      <c:pt idx="110">
                        <c:v>45474.381944444089</c:v>
                      </c:pt>
                      <c:pt idx="111">
                        <c:v>45474.385416666308</c:v>
                      </c:pt>
                      <c:pt idx="112">
                        <c:v>45474.388888888527</c:v>
                      </c:pt>
                      <c:pt idx="113">
                        <c:v>45474.392361110746</c:v>
                      </c:pt>
                      <c:pt idx="114">
                        <c:v>45474.395833332965</c:v>
                      </c:pt>
                      <c:pt idx="115">
                        <c:v>45474.399305555184</c:v>
                      </c:pt>
                      <c:pt idx="116">
                        <c:v>45474.402777777403</c:v>
                      </c:pt>
                      <c:pt idx="117">
                        <c:v>45474.406249999622</c:v>
                      </c:pt>
                      <c:pt idx="118">
                        <c:v>45474.409722221841</c:v>
                      </c:pt>
                      <c:pt idx="119">
                        <c:v>45474.41319444406</c:v>
                      </c:pt>
                      <c:pt idx="120">
                        <c:v>45474.416666666279</c:v>
                      </c:pt>
                      <c:pt idx="121">
                        <c:v>45474.420138888498</c:v>
                      </c:pt>
                      <c:pt idx="122">
                        <c:v>45474.423611110717</c:v>
                      </c:pt>
                      <c:pt idx="123">
                        <c:v>45474.427083332936</c:v>
                      </c:pt>
                      <c:pt idx="124">
                        <c:v>45474.430555555155</c:v>
                      </c:pt>
                      <c:pt idx="125">
                        <c:v>45474.434027777374</c:v>
                      </c:pt>
                      <c:pt idx="126">
                        <c:v>45474.437499999593</c:v>
                      </c:pt>
                      <c:pt idx="127">
                        <c:v>45474.440972221812</c:v>
                      </c:pt>
                      <c:pt idx="128">
                        <c:v>45474.444444444031</c:v>
                      </c:pt>
                      <c:pt idx="129">
                        <c:v>45474.44791666625</c:v>
                      </c:pt>
                      <c:pt idx="130">
                        <c:v>45474.451388888469</c:v>
                      </c:pt>
                      <c:pt idx="131">
                        <c:v>45474.454861110687</c:v>
                      </c:pt>
                      <c:pt idx="132">
                        <c:v>45474.458333332906</c:v>
                      </c:pt>
                      <c:pt idx="133">
                        <c:v>45474.461805555125</c:v>
                      </c:pt>
                      <c:pt idx="134">
                        <c:v>45474.465277777344</c:v>
                      </c:pt>
                      <c:pt idx="135">
                        <c:v>45474.468749999563</c:v>
                      </c:pt>
                      <c:pt idx="136">
                        <c:v>45474.472222221782</c:v>
                      </c:pt>
                      <c:pt idx="137">
                        <c:v>45474.475694444001</c:v>
                      </c:pt>
                      <c:pt idx="138">
                        <c:v>45474.47916666622</c:v>
                      </c:pt>
                      <c:pt idx="139">
                        <c:v>45474.482638888439</c:v>
                      </c:pt>
                      <c:pt idx="140">
                        <c:v>45474.486111110658</c:v>
                      </c:pt>
                      <c:pt idx="141">
                        <c:v>45474.489583332877</c:v>
                      </c:pt>
                      <c:pt idx="142">
                        <c:v>45474.493055555096</c:v>
                      </c:pt>
                      <c:pt idx="143">
                        <c:v>45474.496527777315</c:v>
                      </c:pt>
                      <c:pt idx="144">
                        <c:v>45474.499999999534</c:v>
                      </c:pt>
                      <c:pt idx="145">
                        <c:v>45474.503472221753</c:v>
                      </c:pt>
                      <c:pt idx="146">
                        <c:v>45474.506944443972</c:v>
                      </c:pt>
                      <c:pt idx="147">
                        <c:v>45474.510416666191</c:v>
                      </c:pt>
                      <c:pt idx="148">
                        <c:v>45474.51388888841</c:v>
                      </c:pt>
                      <c:pt idx="149">
                        <c:v>45474.517361110629</c:v>
                      </c:pt>
                      <c:pt idx="150">
                        <c:v>45474.520833332848</c:v>
                      </c:pt>
                      <c:pt idx="151">
                        <c:v>45474.524305555067</c:v>
                      </c:pt>
                      <c:pt idx="152">
                        <c:v>45474.527777777286</c:v>
                      </c:pt>
                      <c:pt idx="153">
                        <c:v>45474.531249999505</c:v>
                      </c:pt>
                      <c:pt idx="154">
                        <c:v>45474.534722221724</c:v>
                      </c:pt>
                      <c:pt idx="155">
                        <c:v>45474.538194443943</c:v>
                      </c:pt>
                      <c:pt idx="156">
                        <c:v>45474.541666666162</c:v>
                      </c:pt>
                      <c:pt idx="157">
                        <c:v>45474.545138888381</c:v>
                      </c:pt>
                      <c:pt idx="158">
                        <c:v>45474.5486111106</c:v>
                      </c:pt>
                      <c:pt idx="159">
                        <c:v>45474.552083332819</c:v>
                      </c:pt>
                      <c:pt idx="160">
                        <c:v>45474.555555555038</c:v>
                      </c:pt>
                      <c:pt idx="161">
                        <c:v>45474.559027777257</c:v>
                      </c:pt>
                      <c:pt idx="162">
                        <c:v>45474.562499999476</c:v>
                      </c:pt>
                      <c:pt idx="163">
                        <c:v>45474.565972221695</c:v>
                      </c:pt>
                      <c:pt idx="164">
                        <c:v>45474.569444443914</c:v>
                      </c:pt>
                      <c:pt idx="165">
                        <c:v>45474.572916666133</c:v>
                      </c:pt>
                      <c:pt idx="166">
                        <c:v>45474.576388888352</c:v>
                      </c:pt>
                      <c:pt idx="167">
                        <c:v>45474.579861110571</c:v>
                      </c:pt>
                      <c:pt idx="168">
                        <c:v>45474.58333333279</c:v>
                      </c:pt>
                      <c:pt idx="169">
                        <c:v>45474.586805555009</c:v>
                      </c:pt>
                      <c:pt idx="170">
                        <c:v>45474.590277777228</c:v>
                      </c:pt>
                      <c:pt idx="171">
                        <c:v>45474.593749999447</c:v>
                      </c:pt>
                      <c:pt idx="172">
                        <c:v>45474.597222221666</c:v>
                      </c:pt>
                      <c:pt idx="173">
                        <c:v>45474.600694443885</c:v>
                      </c:pt>
                      <c:pt idx="174">
                        <c:v>45474.604166666104</c:v>
                      </c:pt>
                      <c:pt idx="175">
                        <c:v>45474.607638888323</c:v>
                      </c:pt>
                      <c:pt idx="176">
                        <c:v>45474.611111110542</c:v>
                      </c:pt>
                      <c:pt idx="177">
                        <c:v>45474.614583332761</c:v>
                      </c:pt>
                      <c:pt idx="178">
                        <c:v>45474.61805555498</c:v>
                      </c:pt>
                      <c:pt idx="179">
                        <c:v>45474.621527777199</c:v>
                      </c:pt>
                      <c:pt idx="180">
                        <c:v>45474.624999999418</c:v>
                      </c:pt>
                      <c:pt idx="181">
                        <c:v>45474.628472221637</c:v>
                      </c:pt>
                      <c:pt idx="182">
                        <c:v>45474.631944443856</c:v>
                      </c:pt>
                      <c:pt idx="183">
                        <c:v>45474.635416666075</c:v>
                      </c:pt>
                      <c:pt idx="184">
                        <c:v>45474.638888888294</c:v>
                      </c:pt>
                      <c:pt idx="185">
                        <c:v>45474.642361110513</c:v>
                      </c:pt>
                      <c:pt idx="186">
                        <c:v>45474.645833332732</c:v>
                      </c:pt>
                      <c:pt idx="187">
                        <c:v>45474.649305554951</c:v>
                      </c:pt>
                      <c:pt idx="188">
                        <c:v>45474.65277777717</c:v>
                      </c:pt>
                      <c:pt idx="189">
                        <c:v>45474.656249999389</c:v>
                      </c:pt>
                      <c:pt idx="190">
                        <c:v>45474.659722221608</c:v>
                      </c:pt>
                      <c:pt idx="191">
                        <c:v>45474.663194443827</c:v>
                      </c:pt>
                      <c:pt idx="192">
                        <c:v>45474.666666666046</c:v>
                      </c:pt>
                      <c:pt idx="193">
                        <c:v>45474.670138888265</c:v>
                      </c:pt>
                      <c:pt idx="194">
                        <c:v>45474.673611110484</c:v>
                      </c:pt>
                      <c:pt idx="195">
                        <c:v>45474.677083332703</c:v>
                      </c:pt>
                      <c:pt idx="196">
                        <c:v>45474.680555554922</c:v>
                      </c:pt>
                      <c:pt idx="197">
                        <c:v>45474.684027777141</c:v>
                      </c:pt>
                      <c:pt idx="198">
                        <c:v>45474.68749999936</c:v>
                      </c:pt>
                      <c:pt idx="199">
                        <c:v>45474.690972221579</c:v>
                      </c:pt>
                      <c:pt idx="200">
                        <c:v>45474.694444443798</c:v>
                      </c:pt>
                      <c:pt idx="201">
                        <c:v>45474.697916666017</c:v>
                      </c:pt>
                      <c:pt idx="202">
                        <c:v>45474.701388888236</c:v>
                      </c:pt>
                      <c:pt idx="203">
                        <c:v>45474.704861110455</c:v>
                      </c:pt>
                      <c:pt idx="204">
                        <c:v>45474.708333332674</c:v>
                      </c:pt>
                      <c:pt idx="205">
                        <c:v>45474.711805554893</c:v>
                      </c:pt>
                      <c:pt idx="206">
                        <c:v>45474.715277777112</c:v>
                      </c:pt>
                      <c:pt idx="207">
                        <c:v>45474.718749999331</c:v>
                      </c:pt>
                      <c:pt idx="208">
                        <c:v>45474.72222222155</c:v>
                      </c:pt>
                      <c:pt idx="209">
                        <c:v>45474.725694443769</c:v>
                      </c:pt>
                      <c:pt idx="210">
                        <c:v>45474.729166665988</c:v>
                      </c:pt>
                      <c:pt idx="211">
                        <c:v>45474.732638888207</c:v>
                      </c:pt>
                      <c:pt idx="212">
                        <c:v>45474.736111110426</c:v>
                      </c:pt>
                      <c:pt idx="213">
                        <c:v>45474.739583332645</c:v>
                      </c:pt>
                      <c:pt idx="214">
                        <c:v>45474.743055554864</c:v>
                      </c:pt>
                      <c:pt idx="215">
                        <c:v>45474.746527777083</c:v>
                      </c:pt>
                      <c:pt idx="216">
                        <c:v>45474.749999999302</c:v>
                      </c:pt>
                      <c:pt idx="217">
                        <c:v>45474.75347222152</c:v>
                      </c:pt>
                      <c:pt idx="218">
                        <c:v>45474.756944443739</c:v>
                      </c:pt>
                      <c:pt idx="219">
                        <c:v>45474.760416665958</c:v>
                      </c:pt>
                      <c:pt idx="220">
                        <c:v>45474.763888888177</c:v>
                      </c:pt>
                      <c:pt idx="221">
                        <c:v>45474.767361110396</c:v>
                      </c:pt>
                      <c:pt idx="222">
                        <c:v>45474.770833332615</c:v>
                      </c:pt>
                      <c:pt idx="223">
                        <c:v>45474.774305554834</c:v>
                      </c:pt>
                      <c:pt idx="224">
                        <c:v>45474.777777777053</c:v>
                      </c:pt>
                      <c:pt idx="225">
                        <c:v>45474.781249999272</c:v>
                      </c:pt>
                      <c:pt idx="226">
                        <c:v>45474.784722221491</c:v>
                      </c:pt>
                      <c:pt idx="227">
                        <c:v>45474.78819444371</c:v>
                      </c:pt>
                      <c:pt idx="228">
                        <c:v>45474.791666665929</c:v>
                      </c:pt>
                      <c:pt idx="229">
                        <c:v>45474.795138888148</c:v>
                      </c:pt>
                      <c:pt idx="230">
                        <c:v>45474.798611110367</c:v>
                      </c:pt>
                      <c:pt idx="231">
                        <c:v>45474.802083332586</c:v>
                      </c:pt>
                      <c:pt idx="232">
                        <c:v>45474.805555554805</c:v>
                      </c:pt>
                      <c:pt idx="233">
                        <c:v>45474.809027777024</c:v>
                      </c:pt>
                      <c:pt idx="234">
                        <c:v>45474.812499999243</c:v>
                      </c:pt>
                      <c:pt idx="235">
                        <c:v>45474.815972221462</c:v>
                      </c:pt>
                      <c:pt idx="236">
                        <c:v>45474.819444443681</c:v>
                      </c:pt>
                      <c:pt idx="237">
                        <c:v>45474.8229166659</c:v>
                      </c:pt>
                      <c:pt idx="238">
                        <c:v>45474.826388888119</c:v>
                      </c:pt>
                      <c:pt idx="239">
                        <c:v>45474.829861110338</c:v>
                      </c:pt>
                      <c:pt idx="240">
                        <c:v>45474.833333332557</c:v>
                      </c:pt>
                      <c:pt idx="241">
                        <c:v>45474.836805554776</c:v>
                      </c:pt>
                      <c:pt idx="242">
                        <c:v>45474.840277776995</c:v>
                      </c:pt>
                      <c:pt idx="243">
                        <c:v>45474.843749999214</c:v>
                      </c:pt>
                      <c:pt idx="244">
                        <c:v>45474.847222221433</c:v>
                      </c:pt>
                      <c:pt idx="245">
                        <c:v>45474.850694443652</c:v>
                      </c:pt>
                      <c:pt idx="246">
                        <c:v>45474.854166665871</c:v>
                      </c:pt>
                      <c:pt idx="247">
                        <c:v>45474.85763888809</c:v>
                      </c:pt>
                      <c:pt idx="248">
                        <c:v>45474.861111110309</c:v>
                      </c:pt>
                      <c:pt idx="249">
                        <c:v>45474.864583332528</c:v>
                      </c:pt>
                      <c:pt idx="250">
                        <c:v>45474.868055554747</c:v>
                      </c:pt>
                      <c:pt idx="251">
                        <c:v>45474.871527776966</c:v>
                      </c:pt>
                      <c:pt idx="252">
                        <c:v>45474.874999999185</c:v>
                      </c:pt>
                      <c:pt idx="253">
                        <c:v>45474.878472221404</c:v>
                      </c:pt>
                      <c:pt idx="254">
                        <c:v>45474.881944443623</c:v>
                      </c:pt>
                      <c:pt idx="255">
                        <c:v>45474.885416665842</c:v>
                      </c:pt>
                      <c:pt idx="256">
                        <c:v>45474.888888888061</c:v>
                      </c:pt>
                      <c:pt idx="257">
                        <c:v>45474.89236111028</c:v>
                      </c:pt>
                      <c:pt idx="258">
                        <c:v>45474.895833332499</c:v>
                      </c:pt>
                      <c:pt idx="259">
                        <c:v>45474.899305554718</c:v>
                      </c:pt>
                      <c:pt idx="260">
                        <c:v>45474.902777776937</c:v>
                      </c:pt>
                      <c:pt idx="261">
                        <c:v>45474.906249999156</c:v>
                      </c:pt>
                      <c:pt idx="262">
                        <c:v>45474.909722221375</c:v>
                      </c:pt>
                      <c:pt idx="263">
                        <c:v>45474.913194443594</c:v>
                      </c:pt>
                      <c:pt idx="264">
                        <c:v>45474.916666665813</c:v>
                      </c:pt>
                      <c:pt idx="265">
                        <c:v>45474.920138888032</c:v>
                      </c:pt>
                      <c:pt idx="266">
                        <c:v>45474.923611110251</c:v>
                      </c:pt>
                      <c:pt idx="267">
                        <c:v>45474.92708333247</c:v>
                      </c:pt>
                      <c:pt idx="268">
                        <c:v>45474.930555554689</c:v>
                      </c:pt>
                      <c:pt idx="269">
                        <c:v>45474.934027776908</c:v>
                      </c:pt>
                      <c:pt idx="270">
                        <c:v>45474.937499999127</c:v>
                      </c:pt>
                      <c:pt idx="271">
                        <c:v>45474.940972221346</c:v>
                      </c:pt>
                      <c:pt idx="272">
                        <c:v>45474.944444443565</c:v>
                      </c:pt>
                      <c:pt idx="273">
                        <c:v>45474.947916665784</c:v>
                      </c:pt>
                      <c:pt idx="274">
                        <c:v>45474.951388888003</c:v>
                      </c:pt>
                      <c:pt idx="275">
                        <c:v>45474.954861110222</c:v>
                      </c:pt>
                      <c:pt idx="276">
                        <c:v>45474.958333332441</c:v>
                      </c:pt>
                      <c:pt idx="277">
                        <c:v>45474.96180555466</c:v>
                      </c:pt>
                      <c:pt idx="278">
                        <c:v>45474.965277776879</c:v>
                      </c:pt>
                      <c:pt idx="279">
                        <c:v>45474.968749999098</c:v>
                      </c:pt>
                      <c:pt idx="280">
                        <c:v>45474.972222221317</c:v>
                      </c:pt>
                      <c:pt idx="281">
                        <c:v>45474.975694443536</c:v>
                      </c:pt>
                      <c:pt idx="282">
                        <c:v>45474.979166665755</c:v>
                      </c:pt>
                      <c:pt idx="283">
                        <c:v>45474.982638887974</c:v>
                      </c:pt>
                      <c:pt idx="284">
                        <c:v>45474.986111110193</c:v>
                      </c:pt>
                      <c:pt idx="285">
                        <c:v>45474.989583332412</c:v>
                      </c:pt>
                      <c:pt idx="286">
                        <c:v>45474.993055554631</c:v>
                      </c:pt>
                      <c:pt idx="287">
                        <c:v>45474.99652777685</c:v>
                      </c:pt>
                    </c:numCache>
                  </c:numRef>
                </c:xVal>
                <c:yVal>
                  <c:numRef>
                    <c:extLst>
                      <c:ext uri="{02D57815-91ED-43cb-92C2-25804820EDAC}">
                        <c15:formulaRef>
                          <c15:sqref>TRLD!$N$3:$N$290</c15:sqref>
                        </c15:formulaRef>
                      </c:ext>
                    </c:extLst>
                    <c:numCache>
                      <c:formatCode>#,##0.0</c:formatCode>
                      <c:ptCount val="2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138.95833333333331</c:v>
                      </c:pt>
                      <c:pt idx="109">
                        <c:v>134.29166666666666</c:v>
                      </c:pt>
                      <c:pt idx="110">
                        <c:v>134.08333333333331</c:v>
                      </c:pt>
                      <c:pt idx="111">
                        <c:v>130.20833333333331</c:v>
                      </c:pt>
                      <c:pt idx="112">
                        <c:v>132.04166666666669</c:v>
                      </c:pt>
                      <c:pt idx="113">
                        <c:v>144.91666666666669</c:v>
                      </c:pt>
                      <c:pt idx="114">
                        <c:v>137.875</c:v>
                      </c:pt>
                      <c:pt idx="115">
                        <c:v>185.04350000000002</c:v>
                      </c:pt>
                      <c:pt idx="116">
                        <c:v>145.79166666666666</c:v>
                      </c:pt>
                      <c:pt idx="117">
                        <c:v>149.875</c:v>
                      </c:pt>
                      <c:pt idx="118">
                        <c:v>185.0036666666667</c:v>
                      </c:pt>
                      <c:pt idx="119">
                        <c:v>137.125</c:v>
                      </c:pt>
                      <c:pt idx="120">
                        <c:v>130</c:v>
                      </c:pt>
                      <c:pt idx="121">
                        <c:v>130</c:v>
                      </c:pt>
                      <c:pt idx="122">
                        <c:v>130</c:v>
                      </c:pt>
                      <c:pt idx="123">
                        <c:v>130</c:v>
                      </c:pt>
                      <c:pt idx="124">
                        <c:v>130</c:v>
                      </c:pt>
                      <c:pt idx="125">
                        <c:v>130.625</c:v>
                      </c:pt>
                      <c:pt idx="126">
                        <c:v>130</c:v>
                      </c:pt>
                      <c:pt idx="127">
                        <c:v>130.5</c:v>
                      </c:pt>
                      <c:pt idx="128">
                        <c:v>132.25</c:v>
                      </c:pt>
                      <c:pt idx="129">
                        <c:v>130</c:v>
                      </c:pt>
                      <c:pt idx="130">
                        <c:v>130</c:v>
                      </c:pt>
                      <c:pt idx="131">
                        <c:v>130</c:v>
                      </c:pt>
                      <c:pt idx="132">
                        <c:v>185.00350000000003</c:v>
                      </c:pt>
                      <c:pt idx="133">
                        <c:v>185.03383333333335</c:v>
                      </c:pt>
                      <c:pt idx="134">
                        <c:v>200</c:v>
                      </c:pt>
                      <c:pt idx="135">
                        <c:v>130</c:v>
                      </c:pt>
                      <c:pt idx="136">
                        <c:v>130</c:v>
                      </c:pt>
                      <c:pt idx="137">
                        <c:v>130</c:v>
                      </c:pt>
                      <c:pt idx="138">
                        <c:v>130</c:v>
                      </c:pt>
                      <c:pt idx="139">
                        <c:v>130</c:v>
                      </c:pt>
                      <c:pt idx="140">
                        <c:v>130</c:v>
                      </c:pt>
                      <c:pt idx="141">
                        <c:v>130</c:v>
                      </c:pt>
                      <c:pt idx="142">
                        <c:v>136.79166666666666</c:v>
                      </c:pt>
                      <c:pt idx="143">
                        <c:v>136.95833333333331</c:v>
                      </c:pt>
                      <c:pt idx="144">
                        <c:v>135.25</c:v>
                      </c:pt>
                      <c:pt idx="145">
                        <c:v>130</c:v>
                      </c:pt>
                      <c:pt idx="146">
                        <c:v>137.91666666666669</c:v>
                      </c:pt>
                      <c:pt idx="147">
                        <c:v>130</c:v>
                      </c:pt>
                      <c:pt idx="148">
                        <c:v>138.33333333333331</c:v>
                      </c:pt>
                      <c:pt idx="149">
                        <c:v>133.45833333333331</c:v>
                      </c:pt>
                      <c:pt idx="150">
                        <c:v>137.33333333333331</c:v>
                      </c:pt>
                      <c:pt idx="151">
                        <c:v>137.125</c:v>
                      </c:pt>
                      <c:pt idx="152">
                        <c:v>142.375</c:v>
                      </c:pt>
                      <c:pt idx="153">
                        <c:v>137.45833333333331</c:v>
                      </c:pt>
                      <c:pt idx="154">
                        <c:v>145.58333333333331</c:v>
                      </c:pt>
                      <c:pt idx="155">
                        <c:v>185.0216666666667</c:v>
                      </c:pt>
                      <c:pt idx="156">
                        <c:v>137.54166666666669</c:v>
                      </c:pt>
                      <c:pt idx="157">
                        <c:v>135.79166666666666</c:v>
                      </c:pt>
                      <c:pt idx="158">
                        <c:v>130</c:v>
                      </c:pt>
                      <c:pt idx="159">
                        <c:v>138.625</c:v>
                      </c:pt>
                      <c:pt idx="160">
                        <c:v>138.70833333333331</c:v>
                      </c:pt>
                      <c:pt idx="161">
                        <c:v>139</c:v>
                      </c:pt>
                      <c:pt idx="162">
                        <c:v>185.01733333333337</c:v>
                      </c:pt>
                      <c:pt idx="163">
                        <c:v>200</c:v>
                      </c:pt>
                      <c:pt idx="164">
                        <c:v>185.02716666666669</c:v>
                      </c:pt>
                      <c:pt idx="165">
                        <c:v>200</c:v>
                      </c:pt>
                      <c:pt idx="166">
                        <c:v>200</c:v>
                      </c:pt>
                      <c:pt idx="167">
                        <c:v>185.03150000000002</c:v>
                      </c:pt>
                      <c:pt idx="168">
                        <c:v>185.05233333333337</c:v>
                      </c:pt>
                      <c:pt idx="169">
                        <c:v>200</c:v>
                      </c:pt>
                      <c:pt idx="170">
                        <c:v>200</c:v>
                      </c:pt>
                      <c:pt idx="171">
                        <c:v>200</c:v>
                      </c:pt>
                      <c:pt idx="172">
                        <c:v>200</c:v>
                      </c:pt>
                      <c:pt idx="173">
                        <c:v>200</c:v>
                      </c:pt>
                      <c:pt idx="174">
                        <c:v>200</c:v>
                      </c:pt>
                      <c:pt idx="175">
                        <c:v>200</c:v>
                      </c:pt>
                      <c:pt idx="176">
                        <c:v>200</c:v>
                      </c:pt>
                      <c:pt idx="177">
                        <c:v>200</c:v>
                      </c:pt>
                      <c:pt idx="178">
                        <c:v>200</c:v>
                      </c:pt>
                      <c:pt idx="179">
                        <c:v>200</c:v>
                      </c:pt>
                      <c:pt idx="180">
                        <c:v>200</c:v>
                      </c:pt>
                      <c:pt idx="181">
                        <c:v>200</c:v>
                      </c:pt>
                      <c:pt idx="182">
                        <c:v>200</c:v>
                      </c:pt>
                      <c:pt idx="183">
                        <c:v>200</c:v>
                      </c:pt>
                      <c:pt idx="184">
                        <c:v>200</c:v>
                      </c:pt>
                      <c:pt idx="185">
                        <c:v>200</c:v>
                      </c:pt>
                      <c:pt idx="186">
                        <c:v>200</c:v>
                      </c:pt>
                      <c:pt idx="187">
                        <c:v>200</c:v>
                      </c:pt>
                      <c:pt idx="188">
                        <c:v>200</c:v>
                      </c:pt>
                      <c:pt idx="189">
                        <c:v>200</c:v>
                      </c:pt>
                      <c:pt idx="190">
                        <c:v>200</c:v>
                      </c:pt>
                      <c:pt idx="191">
                        <c:v>185.08533333333335</c:v>
                      </c:pt>
                      <c:pt idx="192">
                        <c:v>200</c:v>
                      </c:pt>
                      <c:pt idx="193">
                        <c:v>185.06933333333336</c:v>
                      </c:pt>
                      <c:pt idx="194">
                        <c:v>185.07383333333337</c:v>
                      </c:pt>
                      <c:pt idx="195">
                        <c:v>130</c:v>
                      </c:pt>
                      <c:pt idx="196">
                        <c:v>200</c:v>
                      </c:pt>
                      <c:pt idx="197">
                        <c:v>200</c:v>
                      </c:pt>
                      <c:pt idx="198">
                        <c:v>200</c:v>
                      </c:pt>
                      <c:pt idx="199">
                        <c:v>148.54166666666666</c:v>
                      </c:pt>
                      <c:pt idx="200">
                        <c:v>200</c:v>
                      </c:pt>
                      <c:pt idx="201">
                        <c:v>200</c:v>
                      </c:pt>
                      <c:pt idx="202">
                        <c:v>200</c:v>
                      </c:pt>
                      <c:pt idx="203">
                        <c:v>200</c:v>
                      </c:pt>
                      <c:pt idx="204">
                        <c:v>200</c:v>
                      </c:pt>
                      <c:pt idx="205">
                        <c:v>200</c:v>
                      </c:pt>
                      <c:pt idx="206">
                        <c:v>200</c:v>
                      </c:pt>
                      <c:pt idx="207">
                        <c:v>200</c:v>
                      </c:pt>
                      <c:pt idx="208">
                        <c:v>185.01883333333336</c:v>
                      </c:pt>
                      <c:pt idx="209">
                        <c:v>185.09200000000001</c:v>
                      </c:pt>
                      <c:pt idx="210">
                        <c:v>135.125</c:v>
                      </c:pt>
                      <c:pt idx="211">
                        <c:v>130</c:v>
                      </c:pt>
                      <c:pt idx="212">
                        <c:v>130</c:v>
                      </c:pt>
                      <c:pt idx="213">
                        <c:v>130</c:v>
                      </c:pt>
                      <c:pt idx="214">
                        <c:v>130</c:v>
                      </c:pt>
                      <c:pt idx="215">
                        <c:v>130</c:v>
                      </c:pt>
                      <c:pt idx="216">
                        <c:v>130</c:v>
                      </c:pt>
                      <c:pt idx="217">
                        <c:v>130</c:v>
                      </c:pt>
                      <c:pt idx="218">
                        <c:v>130</c:v>
                      </c:pt>
                      <c:pt idx="219">
                        <c:v>141.375</c:v>
                      </c:pt>
                      <c:pt idx="220">
                        <c:v>142.95833333333331</c:v>
                      </c:pt>
                      <c:pt idx="221">
                        <c:v>185.06483333333335</c:v>
                      </c:pt>
                      <c:pt idx="222">
                        <c:v>200</c:v>
                      </c:pt>
                      <c:pt idx="223">
                        <c:v>185.05733333333336</c:v>
                      </c:pt>
                      <c:pt idx="224">
                        <c:v>185.06366666666671</c:v>
                      </c:pt>
                      <c:pt idx="225">
                        <c:v>185.05683333333337</c:v>
                      </c:pt>
                      <c:pt idx="226">
                        <c:v>200</c:v>
                      </c:pt>
                      <c:pt idx="227">
                        <c:v>200</c:v>
                      </c:pt>
                      <c:pt idx="228">
                        <c:v>185.08716666666669</c:v>
                      </c:pt>
                      <c:pt idx="229">
                        <c:v>185.04516666666669</c:v>
                      </c:pt>
                      <c:pt idx="230">
                        <c:v>185.09666666666669</c:v>
                      </c:pt>
                      <c:pt idx="231">
                        <c:v>185.05100000000002</c:v>
                      </c:pt>
                      <c:pt idx="232">
                        <c:v>200</c:v>
                      </c:pt>
                      <c:pt idx="233">
                        <c:v>185.08933333333334</c:v>
                      </c:pt>
                      <c:pt idx="234">
                        <c:v>185.07400000000001</c:v>
                      </c:pt>
                      <c:pt idx="235">
                        <c:v>185.08633333333336</c:v>
                      </c:pt>
                      <c:pt idx="236">
                        <c:v>185.02700000000002</c:v>
                      </c:pt>
                      <c:pt idx="237">
                        <c:v>185.08533333333335</c:v>
                      </c:pt>
                      <c:pt idx="238">
                        <c:v>185.06833333333336</c:v>
                      </c:pt>
                      <c:pt idx="239">
                        <c:v>200</c:v>
                      </c:pt>
                      <c:pt idx="240">
                        <c:v>149.95833333333331</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yVal>
                <c:smooth val="0"/>
                <c:extLst>
                  <c:ext xmlns:c16="http://schemas.microsoft.com/office/drawing/2014/chart" uri="{C3380CC4-5D6E-409C-BE32-E72D297353CC}">
                    <c16:uniqueId val="{00000000-73B0-4DAE-827F-1AB653608813}"/>
                  </c:ext>
                </c:extLst>
              </c15:ser>
            </c15:filteredScatterSeries>
            <c15:filteredScatterSeries>
              <c15:ser>
                <c:idx val="3"/>
                <c:order val="3"/>
                <c:tx>
                  <c:strRef>
                    <c:extLst xmlns:c15="http://schemas.microsoft.com/office/drawing/2012/chart">
                      <c:ext xmlns:c15="http://schemas.microsoft.com/office/drawing/2012/chart" uri="{02D57815-91ED-43cb-92C2-25804820EDAC}">
                        <c15:formulaRef>
                          <c15:sqref>TRLD!$E$2</c15:sqref>
                        </c15:formulaRef>
                      </c:ext>
                    </c:extLst>
                    <c:strCache>
                      <c:ptCount val="1"/>
                      <c:pt idx="0">
                        <c:v>Basepoint MW</c:v>
                      </c:pt>
                    </c:strCache>
                  </c:strRef>
                </c:tx>
                <c:spPr>
                  <a:ln w="19050" cap="rnd">
                    <a:solidFill>
                      <a:schemeClr val="accent4"/>
                    </a:solidFill>
                    <a:round/>
                  </a:ln>
                  <a:effectLst/>
                </c:spPr>
                <c:marker>
                  <c:symbol val="none"/>
                </c:marker>
                <c:xVal>
                  <c:numRef>
                    <c:extLst xmlns:c15="http://schemas.microsoft.com/office/drawing/2012/chart">
                      <c:ext xmlns:c15="http://schemas.microsoft.com/office/drawing/2012/chart" uri="{02D57815-91ED-43cb-92C2-25804820EDAC}">
                        <c15:formulaRef>
                          <c15:sqref>TRLD!$A$3:$A$290</c15:sqref>
                        </c15:formulaRef>
                      </c:ext>
                    </c:extLst>
                    <c:numCache>
                      <c:formatCode>m/d/yyyy\ h:mm</c:formatCode>
                      <c:ptCount val="288"/>
                      <c:pt idx="0">
                        <c:v>45474</c:v>
                      </c:pt>
                      <c:pt idx="1">
                        <c:v>45474.003472222219</c:v>
                      </c:pt>
                      <c:pt idx="2">
                        <c:v>45474.006944444438</c:v>
                      </c:pt>
                      <c:pt idx="3">
                        <c:v>45474.010416666657</c:v>
                      </c:pt>
                      <c:pt idx="4">
                        <c:v>45474.013888888876</c:v>
                      </c:pt>
                      <c:pt idx="5">
                        <c:v>45474.017361111095</c:v>
                      </c:pt>
                      <c:pt idx="6">
                        <c:v>45474.020833333314</c:v>
                      </c:pt>
                      <c:pt idx="7">
                        <c:v>45474.024305555533</c:v>
                      </c:pt>
                      <c:pt idx="8">
                        <c:v>45474.027777777752</c:v>
                      </c:pt>
                      <c:pt idx="9">
                        <c:v>45474.031249999971</c:v>
                      </c:pt>
                      <c:pt idx="10">
                        <c:v>45474.03472222219</c:v>
                      </c:pt>
                      <c:pt idx="11">
                        <c:v>45474.038194444409</c:v>
                      </c:pt>
                      <c:pt idx="12">
                        <c:v>45474.041666666628</c:v>
                      </c:pt>
                      <c:pt idx="13">
                        <c:v>45474.045138888847</c:v>
                      </c:pt>
                      <c:pt idx="14">
                        <c:v>45474.048611111066</c:v>
                      </c:pt>
                      <c:pt idx="15">
                        <c:v>45474.052083333285</c:v>
                      </c:pt>
                      <c:pt idx="16">
                        <c:v>45474.055555555504</c:v>
                      </c:pt>
                      <c:pt idx="17">
                        <c:v>45474.059027777723</c:v>
                      </c:pt>
                      <c:pt idx="18">
                        <c:v>45474.062499999942</c:v>
                      </c:pt>
                      <c:pt idx="19">
                        <c:v>45474.065972222161</c:v>
                      </c:pt>
                      <c:pt idx="20">
                        <c:v>45474.06944444438</c:v>
                      </c:pt>
                      <c:pt idx="21">
                        <c:v>45474.072916666599</c:v>
                      </c:pt>
                      <c:pt idx="22">
                        <c:v>45474.076388888818</c:v>
                      </c:pt>
                      <c:pt idx="23">
                        <c:v>45474.079861111037</c:v>
                      </c:pt>
                      <c:pt idx="24">
                        <c:v>45474.083333333256</c:v>
                      </c:pt>
                      <c:pt idx="25">
                        <c:v>45474.086805555475</c:v>
                      </c:pt>
                      <c:pt idx="26">
                        <c:v>45474.090277777694</c:v>
                      </c:pt>
                      <c:pt idx="27">
                        <c:v>45474.093749999913</c:v>
                      </c:pt>
                      <c:pt idx="28">
                        <c:v>45474.097222222132</c:v>
                      </c:pt>
                      <c:pt idx="29">
                        <c:v>45474.100694444351</c:v>
                      </c:pt>
                      <c:pt idx="30">
                        <c:v>45474.10416666657</c:v>
                      </c:pt>
                      <c:pt idx="31">
                        <c:v>45474.107638888789</c:v>
                      </c:pt>
                      <c:pt idx="32">
                        <c:v>45474.111111111008</c:v>
                      </c:pt>
                      <c:pt idx="33">
                        <c:v>45474.114583333227</c:v>
                      </c:pt>
                      <c:pt idx="34">
                        <c:v>45474.118055555446</c:v>
                      </c:pt>
                      <c:pt idx="35">
                        <c:v>45474.121527777665</c:v>
                      </c:pt>
                      <c:pt idx="36">
                        <c:v>45474.124999999884</c:v>
                      </c:pt>
                      <c:pt idx="37">
                        <c:v>45474.128472222103</c:v>
                      </c:pt>
                      <c:pt idx="38">
                        <c:v>45474.131944444322</c:v>
                      </c:pt>
                      <c:pt idx="39">
                        <c:v>45474.135416666541</c:v>
                      </c:pt>
                      <c:pt idx="40">
                        <c:v>45474.13888888876</c:v>
                      </c:pt>
                      <c:pt idx="41">
                        <c:v>45474.142361110979</c:v>
                      </c:pt>
                      <c:pt idx="42">
                        <c:v>45474.145833333198</c:v>
                      </c:pt>
                      <c:pt idx="43">
                        <c:v>45474.149305555417</c:v>
                      </c:pt>
                      <c:pt idx="44">
                        <c:v>45474.152777777635</c:v>
                      </c:pt>
                      <c:pt idx="45">
                        <c:v>45474.156249999854</c:v>
                      </c:pt>
                      <c:pt idx="46">
                        <c:v>45474.159722222073</c:v>
                      </c:pt>
                      <c:pt idx="47">
                        <c:v>45474.163194444292</c:v>
                      </c:pt>
                      <c:pt idx="48">
                        <c:v>45474.166666666511</c:v>
                      </c:pt>
                      <c:pt idx="49">
                        <c:v>45474.17013888873</c:v>
                      </c:pt>
                      <c:pt idx="50">
                        <c:v>45474.173611110949</c:v>
                      </c:pt>
                      <c:pt idx="51">
                        <c:v>45474.177083333168</c:v>
                      </c:pt>
                      <c:pt idx="52">
                        <c:v>45474.180555555387</c:v>
                      </c:pt>
                      <c:pt idx="53">
                        <c:v>45474.184027777606</c:v>
                      </c:pt>
                      <c:pt idx="54">
                        <c:v>45474.187499999825</c:v>
                      </c:pt>
                      <c:pt idx="55">
                        <c:v>45474.190972222044</c:v>
                      </c:pt>
                      <c:pt idx="56">
                        <c:v>45474.194444444263</c:v>
                      </c:pt>
                      <c:pt idx="57">
                        <c:v>45474.197916666482</c:v>
                      </c:pt>
                      <c:pt idx="58">
                        <c:v>45474.201388888701</c:v>
                      </c:pt>
                      <c:pt idx="59">
                        <c:v>45474.20486111092</c:v>
                      </c:pt>
                      <c:pt idx="60">
                        <c:v>45474.208333333139</c:v>
                      </c:pt>
                      <c:pt idx="61">
                        <c:v>45474.211805555358</c:v>
                      </c:pt>
                      <c:pt idx="62">
                        <c:v>45474.215277777577</c:v>
                      </c:pt>
                      <c:pt idx="63">
                        <c:v>45474.218749999796</c:v>
                      </c:pt>
                      <c:pt idx="64">
                        <c:v>45474.222222222015</c:v>
                      </c:pt>
                      <c:pt idx="65">
                        <c:v>45474.225694444234</c:v>
                      </c:pt>
                      <c:pt idx="66">
                        <c:v>45474.229166666453</c:v>
                      </c:pt>
                      <c:pt idx="67">
                        <c:v>45474.232638888672</c:v>
                      </c:pt>
                      <c:pt idx="68">
                        <c:v>45474.236111110891</c:v>
                      </c:pt>
                      <c:pt idx="69">
                        <c:v>45474.23958333311</c:v>
                      </c:pt>
                      <c:pt idx="70">
                        <c:v>45474.243055555329</c:v>
                      </c:pt>
                      <c:pt idx="71">
                        <c:v>45474.246527777548</c:v>
                      </c:pt>
                      <c:pt idx="72">
                        <c:v>45474.249999999767</c:v>
                      </c:pt>
                      <c:pt idx="73">
                        <c:v>45474.253472221986</c:v>
                      </c:pt>
                      <c:pt idx="74">
                        <c:v>45474.256944444205</c:v>
                      </c:pt>
                      <c:pt idx="75">
                        <c:v>45474.260416666424</c:v>
                      </c:pt>
                      <c:pt idx="76">
                        <c:v>45474.263888888643</c:v>
                      </c:pt>
                      <c:pt idx="77">
                        <c:v>45474.267361110862</c:v>
                      </c:pt>
                      <c:pt idx="78">
                        <c:v>45474.270833333081</c:v>
                      </c:pt>
                      <c:pt idx="79">
                        <c:v>45474.2743055553</c:v>
                      </c:pt>
                      <c:pt idx="80">
                        <c:v>45474.277777777519</c:v>
                      </c:pt>
                      <c:pt idx="81">
                        <c:v>45474.281249999738</c:v>
                      </c:pt>
                      <c:pt idx="82">
                        <c:v>45474.284722221957</c:v>
                      </c:pt>
                      <c:pt idx="83">
                        <c:v>45474.288194444176</c:v>
                      </c:pt>
                      <c:pt idx="84">
                        <c:v>45474.291666666395</c:v>
                      </c:pt>
                      <c:pt idx="85">
                        <c:v>45474.295138888614</c:v>
                      </c:pt>
                      <c:pt idx="86">
                        <c:v>45474.298611110833</c:v>
                      </c:pt>
                      <c:pt idx="87">
                        <c:v>45474.302083333052</c:v>
                      </c:pt>
                      <c:pt idx="88">
                        <c:v>45474.305555555271</c:v>
                      </c:pt>
                      <c:pt idx="89">
                        <c:v>45474.30902777749</c:v>
                      </c:pt>
                      <c:pt idx="90">
                        <c:v>45474.312499999709</c:v>
                      </c:pt>
                      <c:pt idx="91">
                        <c:v>45474.315972221928</c:v>
                      </c:pt>
                      <c:pt idx="92">
                        <c:v>45474.319444444147</c:v>
                      </c:pt>
                      <c:pt idx="93">
                        <c:v>45474.322916666366</c:v>
                      </c:pt>
                      <c:pt idx="94">
                        <c:v>45474.326388888585</c:v>
                      </c:pt>
                      <c:pt idx="95">
                        <c:v>45474.329861110804</c:v>
                      </c:pt>
                      <c:pt idx="96">
                        <c:v>45474.333333333023</c:v>
                      </c:pt>
                      <c:pt idx="97">
                        <c:v>45474.336805555242</c:v>
                      </c:pt>
                      <c:pt idx="98">
                        <c:v>45474.340277777461</c:v>
                      </c:pt>
                      <c:pt idx="99">
                        <c:v>45474.34374999968</c:v>
                      </c:pt>
                      <c:pt idx="100">
                        <c:v>45474.347222221899</c:v>
                      </c:pt>
                      <c:pt idx="101">
                        <c:v>45474.350694444118</c:v>
                      </c:pt>
                      <c:pt idx="102">
                        <c:v>45474.354166666337</c:v>
                      </c:pt>
                      <c:pt idx="103">
                        <c:v>45474.357638888556</c:v>
                      </c:pt>
                      <c:pt idx="104">
                        <c:v>45474.361111110775</c:v>
                      </c:pt>
                      <c:pt idx="105">
                        <c:v>45474.364583332994</c:v>
                      </c:pt>
                      <c:pt idx="106">
                        <c:v>45474.368055555213</c:v>
                      </c:pt>
                      <c:pt idx="107">
                        <c:v>45474.371527777432</c:v>
                      </c:pt>
                      <c:pt idx="108">
                        <c:v>45474.374999999651</c:v>
                      </c:pt>
                      <c:pt idx="109">
                        <c:v>45474.37847222187</c:v>
                      </c:pt>
                      <c:pt idx="110">
                        <c:v>45474.381944444089</c:v>
                      </c:pt>
                      <c:pt idx="111">
                        <c:v>45474.385416666308</c:v>
                      </c:pt>
                      <c:pt idx="112">
                        <c:v>45474.388888888527</c:v>
                      </c:pt>
                      <c:pt idx="113">
                        <c:v>45474.392361110746</c:v>
                      </c:pt>
                      <c:pt idx="114">
                        <c:v>45474.395833332965</c:v>
                      </c:pt>
                      <c:pt idx="115">
                        <c:v>45474.399305555184</c:v>
                      </c:pt>
                      <c:pt idx="116">
                        <c:v>45474.402777777403</c:v>
                      </c:pt>
                      <c:pt idx="117">
                        <c:v>45474.406249999622</c:v>
                      </c:pt>
                      <c:pt idx="118">
                        <c:v>45474.409722221841</c:v>
                      </c:pt>
                      <c:pt idx="119">
                        <c:v>45474.41319444406</c:v>
                      </c:pt>
                      <c:pt idx="120">
                        <c:v>45474.416666666279</c:v>
                      </c:pt>
                      <c:pt idx="121">
                        <c:v>45474.420138888498</c:v>
                      </c:pt>
                      <c:pt idx="122">
                        <c:v>45474.423611110717</c:v>
                      </c:pt>
                      <c:pt idx="123">
                        <c:v>45474.427083332936</c:v>
                      </c:pt>
                      <c:pt idx="124">
                        <c:v>45474.430555555155</c:v>
                      </c:pt>
                      <c:pt idx="125">
                        <c:v>45474.434027777374</c:v>
                      </c:pt>
                      <c:pt idx="126">
                        <c:v>45474.437499999593</c:v>
                      </c:pt>
                      <c:pt idx="127">
                        <c:v>45474.440972221812</c:v>
                      </c:pt>
                      <c:pt idx="128">
                        <c:v>45474.444444444031</c:v>
                      </c:pt>
                      <c:pt idx="129">
                        <c:v>45474.44791666625</c:v>
                      </c:pt>
                      <c:pt idx="130">
                        <c:v>45474.451388888469</c:v>
                      </c:pt>
                      <c:pt idx="131">
                        <c:v>45474.454861110687</c:v>
                      </c:pt>
                      <c:pt idx="132">
                        <c:v>45474.458333332906</c:v>
                      </c:pt>
                      <c:pt idx="133">
                        <c:v>45474.461805555125</c:v>
                      </c:pt>
                      <c:pt idx="134">
                        <c:v>45474.465277777344</c:v>
                      </c:pt>
                      <c:pt idx="135">
                        <c:v>45474.468749999563</c:v>
                      </c:pt>
                      <c:pt idx="136">
                        <c:v>45474.472222221782</c:v>
                      </c:pt>
                      <c:pt idx="137">
                        <c:v>45474.475694444001</c:v>
                      </c:pt>
                      <c:pt idx="138">
                        <c:v>45474.47916666622</c:v>
                      </c:pt>
                      <c:pt idx="139">
                        <c:v>45474.482638888439</c:v>
                      </c:pt>
                      <c:pt idx="140">
                        <c:v>45474.486111110658</c:v>
                      </c:pt>
                      <c:pt idx="141">
                        <c:v>45474.489583332877</c:v>
                      </c:pt>
                      <c:pt idx="142">
                        <c:v>45474.493055555096</c:v>
                      </c:pt>
                      <c:pt idx="143">
                        <c:v>45474.496527777315</c:v>
                      </c:pt>
                      <c:pt idx="144">
                        <c:v>45474.499999999534</c:v>
                      </c:pt>
                      <c:pt idx="145">
                        <c:v>45474.503472221753</c:v>
                      </c:pt>
                      <c:pt idx="146">
                        <c:v>45474.506944443972</c:v>
                      </c:pt>
                      <c:pt idx="147">
                        <c:v>45474.510416666191</c:v>
                      </c:pt>
                      <c:pt idx="148">
                        <c:v>45474.51388888841</c:v>
                      </c:pt>
                      <c:pt idx="149">
                        <c:v>45474.517361110629</c:v>
                      </c:pt>
                      <c:pt idx="150">
                        <c:v>45474.520833332848</c:v>
                      </c:pt>
                      <c:pt idx="151">
                        <c:v>45474.524305555067</c:v>
                      </c:pt>
                      <c:pt idx="152">
                        <c:v>45474.527777777286</c:v>
                      </c:pt>
                      <c:pt idx="153">
                        <c:v>45474.531249999505</c:v>
                      </c:pt>
                      <c:pt idx="154">
                        <c:v>45474.534722221724</c:v>
                      </c:pt>
                      <c:pt idx="155">
                        <c:v>45474.538194443943</c:v>
                      </c:pt>
                      <c:pt idx="156">
                        <c:v>45474.541666666162</c:v>
                      </c:pt>
                      <c:pt idx="157">
                        <c:v>45474.545138888381</c:v>
                      </c:pt>
                      <c:pt idx="158">
                        <c:v>45474.5486111106</c:v>
                      </c:pt>
                      <c:pt idx="159">
                        <c:v>45474.552083332819</c:v>
                      </c:pt>
                      <c:pt idx="160">
                        <c:v>45474.555555555038</c:v>
                      </c:pt>
                      <c:pt idx="161">
                        <c:v>45474.559027777257</c:v>
                      </c:pt>
                      <c:pt idx="162">
                        <c:v>45474.562499999476</c:v>
                      </c:pt>
                      <c:pt idx="163">
                        <c:v>45474.565972221695</c:v>
                      </c:pt>
                      <c:pt idx="164">
                        <c:v>45474.569444443914</c:v>
                      </c:pt>
                      <c:pt idx="165">
                        <c:v>45474.572916666133</c:v>
                      </c:pt>
                      <c:pt idx="166">
                        <c:v>45474.576388888352</c:v>
                      </c:pt>
                      <c:pt idx="167">
                        <c:v>45474.579861110571</c:v>
                      </c:pt>
                      <c:pt idx="168">
                        <c:v>45474.58333333279</c:v>
                      </c:pt>
                      <c:pt idx="169">
                        <c:v>45474.586805555009</c:v>
                      </c:pt>
                      <c:pt idx="170">
                        <c:v>45474.590277777228</c:v>
                      </c:pt>
                      <c:pt idx="171">
                        <c:v>45474.593749999447</c:v>
                      </c:pt>
                      <c:pt idx="172">
                        <c:v>45474.597222221666</c:v>
                      </c:pt>
                      <c:pt idx="173">
                        <c:v>45474.600694443885</c:v>
                      </c:pt>
                      <c:pt idx="174">
                        <c:v>45474.604166666104</c:v>
                      </c:pt>
                      <c:pt idx="175">
                        <c:v>45474.607638888323</c:v>
                      </c:pt>
                      <c:pt idx="176">
                        <c:v>45474.611111110542</c:v>
                      </c:pt>
                      <c:pt idx="177">
                        <c:v>45474.614583332761</c:v>
                      </c:pt>
                      <c:pt idx="178">
                        <c:v>45474.61805555498</c:v>
                      </c:pt>
                      <c:pt idx="179">
                        <c:v>45474.621527777199</c:v>
                      </c:pt>
                      <c:pt idx="180">
                        <c:v>45474.624999999418</c:v>
                      </c:pt>
                      <c:pt idx="181">
                        <c:v>45474.628472221637</c:v>
                      </c:pt>
                      <c:pt idx="182">
                        <c:v>45474.631944443856</c:v>
                      </c:pt>
                      <c:pt idx="183">
                        <c:v>45474.635416666075</c:v>
                      </c:pt>
                      <c:pt idx="184">
                        <c:v>45474.638888888294</c:v>
                      </c:pt>
                      <c:pt idx="185">
                        <c:v>45474.642361110513</c:v>
                      </c:pt>
                      <c:pt idx="186">
                        <c:v>45474.645833332732</c:v>
                      </c:pt>
                      <c:pt idx="187">
                        <c:v>45474.649305554951</c:v>
                      </c:pt>
                      <c:pt idx="188">
                        <c:v>45474.65277777717</c:v>
                      </c:pt>
                      <c:pt idx="189">
                        <c:v>45474.656249999389</c:v>
                      </c:pt>
                      <c:pt idx="190">
                        <c:v>45474.659722221608</c:v>
                      </c:pt>
                      <c:pt idx="191">
                        <c:v>45474.663194443827</c:v>
                      </c:pt>
                      <c:pt idx="192">
                        <c:v>45474.666666666046</c:v>
                      </c:pt>
                      <c:pt idx="193">
                        <c:v>45474.670138888265</c:v>
                      </c:pt>
                      <c:pt idx="194">
                        <c:v>45474.673611110484</c:v>
                      </c:pt>
                      <c:pt idx="195">
                        <c:v>45474.677083332703</c:v>
                      </c:pt>
                      <c:pt idx="196">
                        <c:v>45474.680555554922</c:v>
                      </c:pt>
                      <c:pt idx="197">
                        <c:v>45474.684027777141</c:v>
                      </c:pt>
                      <c:pt idx="198">
                        <c:v>45474.68749999936</c:v>
                      </c:pt>
                      <c:pt idx="199">
                        <c:v>45474.690972221579</c:v>
                      </c:pt>
                      <c:pt idx="200">
                        <c:v>45474.694444443798</c:v>
                      </c:pt>
                      <c:pt idx="201">
                        <c:v>45474.697916666017</c:v>
                      </c:pt>
                      <c:pt idx="202">
                        <c:v>45474.701388888236</c:v>
                      </c:pt>
                      <c:pt idx="203">
                        <c:v>45474.704861110455</c:v>
                      </c:pt>
                      <c:pt idx="204">
                        <c:v>45474.708333332674</c:v>
                      </c:pt>
                      <c:pt idx="205">
                        <c:v>45474.711805554893</c:v>
                      </c:pt>
                      <c:pt idx="206">
                        <c:v>45474.715277777112</c:v>
                      </c:pt>
                      <c:pt idx="207">
                        <c:v>45474.718749999331</c:v>
                      </c:pt>
                      <c:pt idx="208">
                        <c:v>45474.72222222155</c:v>
                      </c:pt>
                      <c:pt idx="209">
                        <c:v>45474.725694443769</c:v>
                      </c:pt>
                      <c:pt idx="210">
                        <c:v>45474.729166665988</c:v>
                      </c:pt>
                      <c:pt idx="211">
                        <c:v>45474.732638888207</c:v>
                      </c:pt>
                      <c:pt idx="212">
                        <c:v>45474.736111110426</c:v>
                      </c:pt>
                      <c:pt idx="213">
                        <c:v>45474.739583332645</c:v>
                      </c:pt>
                      <c:pt idx="214">
                        <c:v>45474.743055554864</c:v>
                      </c:pt>
                      <c:pt idx="215">
                        <c:v>45474.746527777083</c:v>
                      </c:pt>
                      <c:pt idx="216">
                        <c:v>45474.749999999302</c:v>
                      </c:pt>
                      <c:pt idx="217">
                        <c:v>45474.75347222152</c:v>
                      </c:pt>
                      <c:pt idx="218">
                        <c:v>45474.756944443739</c:v>
                      </c:pt>
                      <c:pt idx="219">
                        <c:v>45474.760416665958</c:v>
                      </c:pt>
                      <c:pt idx="220">
                        <c:v>45474.763888888177</c:v>
                      </c:pt>
                      <c:pt idx="221">
                        <c:v>45474.767361110396</c:v>
                      </c:pt>
                      <c:pt idx="222">
                        <c:v>45474.770833332615</c:v>
                      </c:pt>
                      <c:pt idx="223">
                        <c:v>45474.774305554834</c:v>
                      </c:pt>
                      <c:pt idx="224">
                        <c:v>45474.777777777053</c:v>
                      </c:pt>
                      <c:pt idx="225">
                        <c:v>45474.781249999272</c:v>
                      </c:pt>
                      <c:pt idx="226">
                        <c:v>45474.784722221491</c:v>
                      </c:pt>
                      <c:pt idx="227">
                        <c:v>45474.78819444371</c:v>
                      </c:pt>
                      <c:pt idx="228">
                        <c:v>45474.791666665929</c:v>
                      </c:pt>
                      <c:pt idx="229">
                        <c:v>45474.795138888148</c:v>
                      </c:pt>
                      <c:pt idx="230">
                        <c:v>45474.798611110367</c:v>
                      </c:pt>
                      <c:pt idx="231">
                        <c:v>45474.802083332586</c:v>
                      </c:pt>
                      <c:pt idx="232">
                        <c:v>45474.805555554805</c:v>
                      </c:pt>
                      <c:pt idx="233">
                        <c:v>45474.809027777024</c:v>
                      </c:pt>
                      <c:pt idx="234">
                        <c:v>45474.812499999243</c:v>
                      </c:pt>
                      <c:pt idx="235">
                        <c:v>45474.815972221462</c:v>
                      </c:pt>
                      <c:pt idx="236">
                        <c:v>45474.819444443681</c:v>
                      </c:pt>
                      <c:pt idx="237">
                        <c:v>45474.8229166659</c:v>
                      </c:pt>
                      <c:pt idx="238">
                        <c:v>45474.826388888119</c:v>
                      </c:pt>
                      <c:pt idx="239">
                        <c:v>45474.829861110338</c:v>
                      </c:pt>
                      <c:pt idx="240">
                        <c:v>45474.833333332557</c:v>
                      </c:pt>
                      <c:pt idx="241">
                        <c:v>45474.836805554776</c:v>
                      </c:pt>
                      <c:pt idx="242">
                        <c:v>45474.840277776995</c:v>
                      </c:pt>
                      <c:pt idx="243">
                        <c:v>45474.843749999214</c:v>
                      </c:pt>
                      <c:pt idx="244">
                        <c:v>45474.847222221433</c:v>
                      </c:pt>
                      <c:pt idx="245">
                        <c:v>45474.850694443652</c:v>
                      </c:pt>
                      <c:pt idx="246">
                        <c:v>45474.854166665871</c:v>
                      </c:pt>
                      <c:pt idx="247">
                        <c:v>45474.85763888809</c:v>
                      </c:pt>
                      <c:pt idx="248">
                        <c:v>45474.861111110309</c:v>
                      </c:pt>
                      <c:pt idx="249">
                        <c:v>45474.864583332528</c:v>
                      </c:pt>
                      <c:pt idx="250">
                        <c:v>45474.868055554747</c:v>
                      </c:pt>
                      <c:pt idx="251">
                        <c:v>45474.871527776966</c:v>
                      </c:pt>
                      <c:pt idx="252">
                        <c:v>45474.874999999185</c:v>
                      </c:pt>
                      <c:pt idx="253">
                        <c:v>45474.878472221404</c:v>
                      </c:pt>
                      <c:pt idx="254">
                        <c:v>45474.881944443623</c:v>
                      </c:pt>
                      <c:pt idx="255">
                        <c:v>45474.885416665842</c:v>
                      </c:pt>
                      <c:pt idx="256">
                        <c:v>45474.888888888061</c:v>
                      </c:pt>
                      <c:pt idx="257">
                        <c:v>45474.89236111028</c:v>
                      </c:pt>
                      <c:pt idx="258">
                        <c:v>45474.895833332499</c:v>
                      </c:pt>
                      <c:pt idx="259">
                        <c:v>45474.899305554718</c:v>
                      </c:pt>
                      <c:pt idx="260">
                        <c:v>45474.902777776937</c:v>
                      </c:pt>
                      <c:pt idx="261">
                        <c:v>45474.906249999156</c:v>
                      </c:pt>
                      <c:pt idx="262">
                        <c:v>45474.909722221375</c:v>
                      </c:pt>
                      <c:pt idx="263">
                        <c:v>45474.913194443594</c:v>
                      </c:pt>
                      <c:pt idx="264">
                        <c:v>45474.916666665813</c:v>
                      </c:pt>
                      <c:pt idx="265">
                        <c:v>45474.920138888032</c:v>
                      </c:pt>
                      <c:pt idx="266">
                        <c:v>45474.923611110251</c:v>
                      </c:pt>
                      <c:pt idx="267">
                        <c:v>45474.92708333247</c:v>
                      </c:pt>
                      <c:pt idx="268">
                        <c:v>45474.930555554689</c:v>
                      </c:pt>
                      <c:pt idx="269">
                        <c:v>45474.934027776908</c:v>
                      </c:pt>
                      <c:pt idx="270">
                        <c:v>45474.937499999127</c:v>
                      </c:pt>
                      <c:pt idx="271">
                        <c:v>45474.940972221346</c:v>
                      </c:pt>
                      <c:pt idx="272">
                        <c:v>45474.944444443565</c:v>
                      </c:pt>
                      <c:pt idx="273">
                        <c:v>45474.947916665784</c:v>
                      </c:pt>
                      <c:pt idx="274">
                        <c:v>45474.951388888003</c:v>
                      </c:pt>
                      <c:pt idx="275">
                        <c:v>45474.954861110222</c:v>
                      </c:pt>
                      <c:pt idx="276">
                        <c:v>45474.958333332441</c:v>
                      </c:pt>
                      <c:pt idx="277">
                        <c:v>45474.96180555466</c:v>
                      </c:pt>
                      <c:pt idx="278">
                        <c:v>45474.965277776879</c:v>
                      </c:pt>
                      <c:pt idx="279">
                        <c:v>45474.968749999098</c:v>
                      </c:pt>
                      <c:pt idx="280">
                        <c:v>45474.972222221317</c:v>
                      </c:pt>
                      <c:pt idx="281">
                        <c:v>45474.975694443536</c:v>
                      </c:pt>
                      <c:pt idx="282">
                        <c:v>45474.979166665755</c:v>
                      </c:pt>
                      <c:pt idx="283">
                        <c:v>45474.982638887974</c:v>
                      </c:pt>
                      <c:pt idx="284">
                        <c:v>45474.986111110193</c:v>
                      </c:pt>
                      <c:pt idx="285">
                        <c:v>45474.989583332412</c:v>
                      </c:pt>
                      <c:pt idx="286">
                        <c:v>45474.993055554631</c:v>
                      </c:pt>
                      <c:pt idx="287">
                        <c:v>45474.99652777685</c:v>
                      </c:pt>
                    </c:numCache>
                  </c:numRef>
                </c:xVal>
                <c:yVal>
                  <c:numRef>
                    <c:extLst xmlns:c15="http://schemas.microsoft.com/office/drawing/2012/chart">
                      <c:ext xmlns:c15="http://schemas.microsoft.com/office/drawing/2012/chart" uri="{02D57815-91ED-43cb-92C2-25804820EDAC}">
                        <c15:formulaRef>
                          <c15:sqref>TRLD!$E$3:$E$290</c15:sqref>
                        </c15:formulaRef>
                      </c:ext>
                    </c:extLst>
                    <c:numCache>
                      <c:formatCode>#,##0.0</c:formatCode>
                      <c:ptCount val="288"/>
                    </c:numCache>
                  </c:numRef>
                </c:yVal>
                <c:smooth val="0"/>
                <c:extLst xmlns:c15="http://schemas.microsoft.com/office/drawing/2012/chart">
                  <c:ext xmlns:c16="http://schemas.microsoft.com/office/drawing/2014/chart" uri="{C3380CC4-5D6E-409C-BE32-E72D297353CC}">
                    <c16:uniqueId val="{00000003-79DC-404B-9A50-FC62537B75DA}"/>
                  </c:ext>
                </c:extLst>
              </c15:ser>
            </c15:filteredScatterSeries>
          </c:ext>
        </c:extLst>
      </c:scatterChart>
      <c:valAx>
        <c:axId val="555137168"/>
        <c:scaling>
          <c:orientation val="minMax"/>
          <c:max val="45475"/>
          <c:min val="45474"/>
        </c:scaling>
        <c:delete val="0"/>
        <c:axPos val="b"/>
        <c:majorGridlines>
          <c:spPr>
            <a:ln w="9525" cap="flat" cmpd="sng" algn="ctr">
              <a:solidFill>
                <a:schemeClr val="tx1">
                  <a:lumMod val="15000"/>
                  <a:lumOff val="85000"/>
                </a:schemeClr>
              </a:solidFill>
              <a:round/>
            </a:ln>
            <a:effectLst/>
          </c:spPr>
        </c:majorGridlines>
        <c:numFmt formatCode="m/d/yyyy\ h:mm"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5138152"/>
        <c:crosses val="autoZero"/>
        <c:crossBetween val="midCat"/>
        <c:majorUnit val="8.3350000000000007E-2"/>
      </c:valAx>
      <c:valAx>
        <c:axId val="555138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Power MW) or Energy (MWh)</a:t>
                </a:r>
              </a:p>
            </c:rich>
          </c:tx>
          <c:layout>
            <c:manualLayout>
              <c:xMode val="edge"/>
              <c:yMode val="edge"/>
              <c:x val="1.5006485237563295E-2"/>
              <c:y val="0.3713345005409290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513716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133348</xdr:rowOff>
    </xdr:from>
    <xdr:to>
      <xdr:col>27</xdr:col>
      <xdr:colOff>428625</xdr:colOff>
      <xdr:row>59</xdr:row>
      <xdr:rowOff>152400</xdr:rowOff>
    </xdr:to>
    <xdr:sp macro="" textlink="">
      <xdr:nvSpPr>
        <xdr:cNvPr id="3" name="TextBox 2"/>
        <xdr:cNvSpPr txBox="1"/>
      </xdr:nvSpPr>
      <xdr:spPr>
        <a:xfrm>
          <a:off x="247650" y="323848"/>
          <a:ext cx="16640175" cy="11068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i="0" u="none" strike="noStrike" baseline="0" smtClean="0">
              <a:solidFill>
                <a:schemeClr val="dk1"/>
              </a:solidFill>
              <a:latin typeface="+mn-lt"/>
              <a:ea typeface="+mn-ea"/>
              <a:cs typeface="+mn-cs"/>
            </a:rPr>
            <a:t>Introduction:</a:t>
          </a:r>
        </a:p>
        <a:p>
          <a:pPr rtl="0"/>
          <a:r>
            <a:rPr lang="en-US" sz="1100" b="0" i="0" u="none" strike="noStrike" baseline="0" smtClean="0">
              <a:solidFill>
                <a:schemeClr val="dk1"/>
              </a:solidFill>
              <a:latin typeface="+mn-lt"/>
              <a:ea typeface="+mn-ea"/>
              <a:cs typeface="+mn-cs"/>
            </a:rPr>
            <a:t>This file contains the </a:t>
          </a:r>
          <a:r>
            <a:rPr lang="en-US" sz="1100" b="0" i="0" u="none" strike="noStrike" baseline="0" smtClean="0">
              <a:solidFill>
                <a:sysClr val="windowText" lastClr="000000"/>
              </a:solidFill>
              <a:latin typeface="+mn-lt"/>
              <a:ea typeface="+mn-ea"/>
              <a:cs typeface="+mn-cs"/>
            </a:rPr>
            <a:t>calculations needed to determine the new Tracking Ramp Limited Desired (TRLD) metric.</a:t>
          </a:r>
        </a:p>
        <a:p>
          <a:pPr rtl="0"/>
          <a:r>
            <a:rPr lang="en-US" sz="1100" b="0" i="0" u="none" strike="noStrike" baseline="0" smtClean="0">
              <a:solidFill>
                <a:sysClr val="windowText" lastClr="000000"/>
              </a:solidFill>
              <a:latin typeface="+mn-lt"/>
              <a:ea typeface="+mn-ea"/>
              <a:cs typeface="+mn-cs"/>
            </a:rPr>
            <a:t>The file requires certain inputs highlighted in blue in order for the calculation to work.</a:t>
          </a:r>
        </a:p>
        <a:p>
          <a:pPr rtl="0"/>
          <a:r>
            <a:rPr lang="en-US" sz="1100" b="0" i="0" u="none" strike="noStrike" baseline="0" smtClean="0">
              <a:solidFill>
                <a:sysClr val="windowText" lastClr="000000"/>
              </a:solidFill>
              <a:latin typeface="+mn-lt"/>
              <a:ea typeface="+mn-ea"/>
              <a:cs typeface="+mn-cs"/>
            </a:rPr>
            <a:t>Any value highlighted in blue can be modified/replaced.</a:t>
          </a:r>
        </a:p>
        <a:p>
          <a:pPr rtl="0"/>
          <a:r>
            <a:rPr lang="en-US" sz="1100" b="0" i="0" u="none" strike="noStrike" baseline="0" smtClean="0">
              <a:solidFill>
                <a:sysClr val="windowText" lastClr="000000"/>
              </a:solidFill>
              <a:latin typeface="+mn-lt"/>
              <a:ea typeface="+mn-ea"/>
              <a:cs typeface="+mn-cs"/>
            </a:rPr>
            <a:t>There are two sets of inputs:</a:t>
          </a:r>
        </a:p>
        <a:p>
          <a:pPr rtl="0"/>
          <a:r>
            <a:rPr lang="en-US" sz="1100" b="0" i="0" u="none" strike="noStrike" baseline="0" smtClean="0">
              <a:solidFill>
                <a:schemeClr val="dk1"/>
              </a:solidFill>
              <a:latin typeface="+mn-lt"/>
              <a:ea typeface="+mn-ea"/>
              <a:cs typeface="+mn-cs"/>
            </a:rPr>
            <a:t>1. In the TRLD tab, the file requires interval data for: RT LMP, RT Generation MWh, SCED Basepoint MW, Economic Maximum MW and Economic Minimum MW.</a:t>
          </a:r>
        </a:p>
        <a:p>
          <a:pPr rtl="0"/>
          <a:r>
            <a:rPr lang="en-US" sz="1100" b="0" i="0" u="none" strike="noStrike" baseline="0" smtClean="0">
              <a:solidFill>
                <a:schemeClr val="dk1"/>
              </a:solidFill>
              <a:latin typeface="+mn-lt"/>
              <a:ea typeface="+mn-ea"/>
              <a:cs typeface="+mn-cs"/>
            </a:rPr>
            <a:t>2. In the Inputs tab, the file requires</a:t>
          </a:r>
        </a:p>
        <a:p>
          <a:pPr rtl="0"/>
          <a:r>
            <a:rPr lang="en-US" sz="1100" b="0" i="0" u="none" strike="noStrike" baseline="0" smtClean="0">
              <a:solidFill>
                <a:schemeClr val="dk1"/>
              </a:solidFill>
              <a:latin typeface="+mn-lt"/>
              <a:ea typeface="+mn-ea"/>
              <a:cs typeface="+mn-cs"/>
            </a:rPr>
            <a:t>	a. An incremental offer curve (up to 10 segments and defined as a sloped curve).</a:t>
          </a:r>
        </a:p>
        <a:p>
          <a:pPr rtl="0"/>
          <a:r>
            <a:rPr lang="en-US" sz="1100" b="0" i="0" u="none" strike="noStrike" baseline="0" smtClean="0">
              <a:solidFill>
                <a:schemeClr val="dk1"/>
              </a:solidFill>
              <a:latin typeface="+mn-lt"/>
              <a:ea typeface="+mn-ea"/>
              <a:cs typeface="+mn-cs"/>
            </a:rPr>
            <a:t>	b. The start (t0) and end (released time) for the TRLD calculation, where t0 is the time at which the unit should be online or dispatchable.</a:t>
          </a:r>
        </a:p>
        <a:p>
          <a:pPr rtl="0"/>
          <a:r>
            <a:rPr lang="en-US" sz="1100" b="0" i="0" u="none" strike="noStrike" baseline="0" smtClean="0">
              <a:solidFill>
                <a:schemeClr val="dk1"/>
              </a:solidFill>
              <a:latin typeface="+mn-lt"/>
              <a:ea typeface="+mn-ea"/>
              <a:cs typeface="+mn-cs"/>
            </a:rPr>
            <a:t>	c.  A ramp rate curve (up to 3 segments).</a:t>
          </a:r>
          <a:br>
            <a:rPr lang="en-US" sz="1100" b="0" i="0" u="none" strike="noStrike" baseline="0" smtClean="0">
              <a:solidFill>
                <a:schemeClr val="dk1"/>
              </a:solidFill>
              <a:latin typeface="+mn-lt"/>
              <a:ea typeface="+mn-ea"/>
              <a:cs typeface="+mn-cs"/>
            </a:rPr>
          </a:br>
          <a:endParaRPr lang="en-US" sz="1100" b="0" i="0" u="none" strike="noStrike" baseline="0" smtClean="0">
            <a:solidFill>
              <a:schemeClr val="dk1"/>
            </a:solidFill>
            <a:latin typeface="+mn-lt"/>
            <a:ea typeface="+mn-ea"/>
            <a:cs typeface="+mn-cs"/>
          </a:endParaRPr>
        </a:p>
        <a:p>
          <a:pPr rtl="0"/>
          <a:r>
            <a:rPr lang="en-US" sz="1100" b="1" i="0" u="none" strike="noStrike" baseline="0" smtClean="0">
              <a:solidFill>
                <a:schemeClr val="dk1"/>
              </a:solidFill>
              <a:latin typeface="+mn-lt"/>
              <a:ea typeface="+mn-ea"/>
              <a:cs typeface="+mn-cs"/>
            </a:rPr>
            <a:t>TRLD States:</a:t>
          </a:r>
        </a:p>
        <a:p>
          <a:pPr rtl="0"/>
          <a:r>
            <a:rPr lang="en-US" sz="1100" b="0" i="0" u="none" strike="noStrike" baseline="0" smtClean="0">
              <a:solidFill>
                <a:schemeClr val="dk1"/>
              </a:solidFill>
              <a:latin typeface="+mn-lt"/>
              <a:ea typeface="+mn-ea"/>
              <a:cs typeface="+mn-cs"/>
            </a:rPr>
            <a:t>TRLD has four states:</a:t>
          </a:r>
        </a:p>
        <a:p>
          <a:pPr rtl="0"/>
          <a:r>
            <a:rPr lang="en-US" sz="1100" b="0" i="0" u="none" strike="noStrike" baseline="0" smtClean="0">
              <a:solidFill>
                <a:schemeClr val="dk1"/>
              </a:solidFill>
              <a:latin typeface="+mn-lt"/>
              <a:ea typeface="+mn-ea"/>
              <a:cs typeface="+mn-cs"/>
            </a:rPr>
            <a:t>1. Before t0: Prior to t0, TRLD MW is not calculated, TRLD MWh is equal to RT Generation MWh.</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u="none" strike="noStrike" baseline="0" smtClean="0">
              <a:solidFill>
                <a:schemeClr val="dk1"/>
              </a:solidFill>
              <a:latin typeface="+mn-lt"/>
              <a:ea typeface="+mn-ea"/>
              <a:cs typeface="+mn-cs"/>
            </a:rPr>
            <a:t>2. At t0: At t0, TRLD will be calculated based on this formula: MAX [ MIN [ LMP Desired , SCED Basepoint ] , Eco Min ]</a:t>
          </a:r>
        </a:p>
        <a:p>
          <a:pPr rtl="0"/>
          <a:r>
            <a:rPr lang="en-US" sz="1100" b="0" i="0" u="none" strike="noStrike" baseline="0" smtClean="0">
              <a:solidFill>
                <a:schemeClr val="dk1"/>
              </a:solidFill>
              <a:latin typeface="+mn-lt"/>
              <a:ea typeface="+mn-ea"/>
              <a:cs typeface="+mn-cs"/>
            </a:rPr>
            <a:t>3. TRLD: After the immediate interval after t0 and until the unit is released, TRLD will be calculated starting from the previous TRLD and ramping the unit up or down based on the RT LMP. More detail below.</a:t>
          </a:r>
        </a:p>
        <a:p>
          <a:pPr rtl="0"/>
          <a:r>
            <a:rPr lang="en-US" sz="1100" b="0" i="0" u="none" strike="noStrike" baseline="0" smtClean="0">
              <a:solidFill>
                <a:schemeClr val="dk1"/>
              </a:solidFill>
              <a:latin typeface="+mn-lt"/>
              <a:ea typeface="+mn-ea"/>
              <a:cs typeface="+mn-cs"/>
            </a:rPr>
            <a:t>4. Post TRLD: Once the unit is released, TRLD will be ramped down to Economic Minimum and TRLD will be set to RT Generation MWh once RT Generation MWh is below the unit's Economic Minimum.</a:t>
          </a:r>
        </a:p>
        <a:p>
          <a:pPr rtl="0"/>
          <a:endParaRPr lang="en-US" sz="1100" b="0" i="0" u="none" strike="noStrike" baseline="0" smtClean="0">
            <a:solidFill>
              <a:schemeClr val="dk1"/>
            </a:solidFill>
            <a:latin typeface="+mn-lt"/>
            <a:ea typeface="+mn-ea"/>
            <a:cs typeface="+mn-cs"/>
          </a:endParaRPr>
        </a:p>
        <a:p>
          <a:pPr rtl="0"/>
          <a:r>
            <a:rPr lang="en-US" sz="1100" b="1" i="0" u="none" strike="noStrike" baseline="0" smtClean="0">
              <a:solidFill>
                <a:schemeClr val="dk1"/>
              </a:solidFill>
              <a:latin typeface="+mn-lt"/>
              <a:ea typeface="+mn-ea"/>
              <a:cs typeface="+mn-cs"/>
            </a:rPr>
            <a:t>TRLD Calculation:</a:t>
          </a:r>
        </a:p>
        <a:p>
          <a:pPr rtl="0"/>
          <a:r>
            <a:rPr lang="en-US" sz="1100" b="0" i="0" u="none" strike="noStrike" baseline="0" smtClean="0">
              <a:solidFill>
                <a:schemeClr val="dk1"/>
              </a:solidFill>
              <a:latin typeface="+mn-lt"/>
              <a:ea typeface="+mn-ea"/>
              <a:cs typeface="+mn-cs"/>
            </a:rPr>
            <a:t>There are two TRLD calculations. One, TRLD MW, calculates the desired MW output (in power). A second, TRLD MWh, calculates the desired MWh output (in energy).</a:t>
          </a:r>
        </a:p>
        <a:p>
          <a:pPr rtl="0"/>
          <a:r>
            <a:rPr lang="en-US" sz="1100" b="0" i="0" u="none" strike="noStrike" baseline="0" smtClean="0">
              <a:solidFill>
                <a:schemeClr val="dk1"/>
              </a:solidFill>
              <a:latin typeface="+mn-lt"/>
              <a:ea typeface="+mn-ea"/>
              <a:cs typeface="+mn-cs"/>
            </a:rPr>
            <a:t>TRLD MWh equals the average between the TRLD MW desired at the start of the 5-minute interval and the TRLD MW desired at the end of the 5-minute interval.</a:t>
          </a:r>
        </a:p>
        <a:p>
          <a:pPr rtl="0"/>
          <a:endParaRPr lang="en-US" sz="1100" b="0" i="0" u="none" strike="noStrike" baseline="0" smtClean="0">
            <a:solidFill>
              <a:schemeClr val="dk1"/>
            </a:solidFill>
            <a:latin typeface="+mn-lt"/>
            <a:ea typeface="+mn-ea"/>
            <a:cs typeface="+mn-cs"/>
          </a:endParaRPr>
        </a:p>
        <a:p>
          <a:pPr rtl="0"/>
          <a:r>
            <a:rPr lang="en-US" sz="1100" b="1" i="0" u="none" strike="noStrike" baseline="0" smtClean="0">
              <a:solidFill>
                <a:schemeClr val="dk1"/>
              </a:solidFill>
              <a:latin typeface="+mn-lt"/>
              <a:ea typeface="+mn-ea"/>
              <a:cs typeface="+mn-cs"/>
            </a:rPr>
            <a:t>TRLD MW Calculation:</a:t>
          </a:r>
        </a:p>
        <a:p>
          <a:pPr rtl="0"/>
          <a:r>
            <a:rPr lang="en-US" sz="1100" b="0" i="0" u="none" strike="noStrike" baseline="0" smtClean="0">
              <a:solidFill>
                <a:schemeClr val="dk1"/>
              </a:solidFill>
              <a:latin typeface="+mn-lt"/>
              <a:ea typeface="+mn-ea"/>
              <a:cs typeface="+mn-cs"/>
            </a:rPr>
            <a:t>During commitment, the unit will be dispatched based on the SCED (Dispatch Run) LMP.</a:t>
          </a:r>
        </a:p>
        <a:p>
          <a:pPr rtl="0"/>
          <a:r>
            <a:rPr lang="en-US" sz="1100" b="0" i="0" u="none" strike="noStrike" baseline="0" smtClean="0">
              <a:solidFill>
                <a:schemeClr val="dk1"/>
              </a:solidFill>
              <a:latin typeface="+mn-lt"/>
              <a:ea typeface="+mn-ea"/>
              <a:cs typeface="+mn-cs"/>
            </a:rPr>
            <a:t>TRLD MW</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 TRLD MW</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 Ramp</a:t>
          </a:r>
          <a:r>
            <a:rPr lang="en-US" sz="1100" b="0" i="0" u="none" strike="noStrike" baseline="-25000" smtClean="0">
              <a:solidFill>
                <a:schemeClr val="dk1"/>
              </a:solidFill>
              <a:latin typeface="+mn-lt"/>
              <a:ea typeface="+mn-ea"/>
              <a:cs typeface="+mn-cs"/>
            </a:rPr>
            <a:t>t</a:t>
          </a:r>
        </a:p>
        <a:p>
          <a:pPr rtl="0"/>
          <a:r>
            <a:rPr lang="en-US" sz="1100" b="0" i="0" u="none" strike="noStrike" baseline="0" smtClean="0">
              <a:solidFill>
                <a:schemeClr val="dk1"/>
              </a:solidFill>
              <a:latin typeface="+mn-lt"/>
              <a:ea typeface="+mn-ea"/>
              <a:cs typeface="+mn-cs"/>
            </a:rPr>
            <a:t>Where Ramp equals:</a:t>
          </a:r>
        </a:p>
        <a:p>
          <a:pPr rtl="0"/>
          <a:r>
            <a:rPr lang="en-US" sz="1100" b="0" i="0" u="none" strike="noStrike" baseline="0" smtClean="0">
              <a:solidFill>
                <a:schemeClr val="dk1"/>
              </a:solidFill>
              <a:latin typeface="+mn-lt"/>
              <a:ea typeface="+mn-ea"/>
              <a:cs typeface="+mn-cs"/>
            </a:rPr>
            <a:t>	When LMP Desired MW</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&gt; TRLD MW</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Ramp = MIN( 5 minute ramp up capability, LMP Desired</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 TRLD</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a:t>
          </a:r>
        </a:p>
        <a:p>
          <a:pPr rtl="0"/>
          <a:r>
            <a:rPr lang="en-US" sz="1100" b="0" i="0" u="none" strike="noStrike" baseline="0" smtClean="0">
              <a:solidFill>
                <a:schemeClr val="dk1"/>
              </a:solidFill>
              <a:latin typeface="+mn-lt"/>
              <a:ea typeface="+mn-ea"/>
              <a:cs typeface="+mn-cs"/>
            </a:rPr>
            <a:t>	When LMP Desired MW</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&lt; TRLD MW</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Ramp = MIN( 5 minute ramp down capability, TRLD</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 LMP Desired</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a:t>
          </a:r>
        </a:p>
        <a:p>
          <a:pPr rtl="0"/>
          <a:r>
            <a:rPr lang="en-US" sz="1100" b="0" i="0" u="none" strike="noStrike" baseline="0" smtClean="0">
              <a:solidFill>
                <a:schemeClr val="dk1"/>
              </a:solidFill>
              <a:latin typeface="+mn-lt"/>
              <a:ea typeface="+mn-ea"/>
              <a:cs typeface="+mn-cs"/>
            </a:rPr>
            <a:t>Capping the Ramp term at (LMP Desired</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 TRLD</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ensures that the calculated TRLD does not exceed the LMP Desired.</a:t>
          </a:r>
        </a:p>
        <a:p>
          <a:pPr rtl="0"/>
          <a:r>
            <a:rPr lang="en-US" sz="1100" b="0" i="0" u="none" strike="noStrike" baseline="0" smtClean="0">
              <a:solidFill>
                <a:schemeClr val="dk1"/>
              </a:solidFill>
              <a:latin typeface="+mn-lt"/>
              <a:ea typeface="+mn-ea"/>
              <a:cs typeface="+mn-cs"/>
            </a:rPr>
            <a:t>LMP Desired equals the point on the incremental energy offer curve equal to the dispatch run LMP, bounded by eco min and eco max.</a:t>
          </a:r>
        </a:p>
        <a:p>
          <a:pPr rtl="0"/>
          <a:endParaRPr lang="en-US" sz="1100" b="0" i="0" u="none" strike="noStrike" baseline="0" smtClean="0">
            <a:solidFill>
              <a:schemeClr val="dk1"/>
            </a:solidFill>
            <a:latin typeface="+mn-lt"/>
            <a:ea typeface="+mn-ea"/>
            <a:cs typeface="+mn-cs"/>
          </a:endParaRPr>
        </a:p>
        <a:p>
          <a:pPr rtl="0"/>
          <a:r>
            <a:rPr lang="en-US" sz="1100" b="1" i="0" u="none" strike="noStrike" baseline="0" smtClean="0">
              <a:solidFill>
                <a:schemeClr val="dk1"/>
              </a:solidFill>
              <a:latin typeface="+mn-lt"/>
              <a:ea typeface="+mn-ea"/>
              <a:cs typeface="+mn-cs"/>
            </a:rPr>
            <a:t>LMP Desired MW Calculation</a:t>
          </a:r>
        </a:p>
        <a:p>
          <a:pPr rtl="0"/>
          <a:r>
            <a:rPr lang="en-US" sz="1100" b="0" i="0" u="none" strike="noStrike" baseline="0" smtClean="0">
              <a:solidFill>
                <a:schemeClr val="dk1"/>
              </a:solidFill>
              <a:latin typeface="+mn-lt"/>
              <a:ea typeface="+mn-ea"/>
              <a:cs typeface="+mn-cs"/>
            </a:rPr>
            <a:t>The LMP Desired MW is the first calculation needed to determine the desired direction for the unit's output. For example, an LMP Desired MW (at t) above the TRLD MW of the previous target time (t-1) means that the unit should be ramped up. Conversely, </a:t>
          </a:r>
          <a:r>
            <a:rPr lang="en-US" sz="1100" b="0" i="0" baseline="0">
              <a:solidFill>
                <a:schemeClr val="dk1"/>
              </a:solidFill>
              <a:effectLst/>
              <a:latin typeface="+mn-lt"/>
              <a:ea typeface="+mn-ea"/>
              <a:cs typeface="+mn-cs"/>
            </a:rPr>
            <a:t>an LMP Desired MW (at t) below the TRLD MW of the previous target time (t-1) means that the unit should be ramped down.</a:t>
          </a:r>
          <a:endParaRPr lang="en-US" sz="800" b="0" i="0" u="none" strike="noStrike" baseline="0" smtClean="0">
            <a:solidFill>
              <a:schemeClr val="dk1"/>
            </a:solidFill>
            <a:latin typeface="+mn-lt"/>
            <a:ea typeface="+mn-ea"/>
            <a:cs typeface="+mn-cs"/>
          </a:endParaRPr>
        </a:p>
        <a:p>
          <a:pPr rtl="0"/>
          <a:endParaRPr lang="en-US" sz="1100" b="1" i="0" u="none" strike="noStrike" baseline="0" smtClean="0">
            <a:solidFill>
              <a:schemeClr val="dk1"/>
            </a:solidFill>
            <a:latin typeface="+mn-lt"/>
            <a:ea typeface="+mn-ea"/>
            <a:cs typeface="+mn-cs"/>
          </a:endParaRPr>
        </a:p>
        <a:p>
          <a:pPr rtl="0"/>
          <a:r>
            <a:rPr lang="en-US" sz="1100" b="0" i="0" u="none" strike="noStrike" baseline="0" smtClean="0">
              <a:solidFill>
                <a:schemeClr val="dk1"/>
              </a:solidFill>
              <a:latin typeface="+mn-lt"/>
              <a:ea typeface="+mn-ea"/>
              <a:cs typeface="+mn-cs"/>
            </a:rPr>
            <a:t>The LMP Desired MW is calculated in column N. Columns O through X are used to determine the LMP Desired MW based on the MW segment and the offer for such MW segment. The LMP Desired MW is limited by the unit's eco max and eco min. The LMP Desired MW cannot be lower than eco min and the LMP Desired MW cannot be higher than eco max.</a:t>
          </a:r>
        </a:p>
        <a:p>
          <a:pPr rtl="0"/>
          <a:endParaRPr lang="en-US" sz="1100" b="0" i="0" u="none" strike="noStrike" baseline="0" smtClean="0">
            <a:solidFill>
              <a:schemeClr val="dk1"/>
            </a:solidFill>
            <a:latin typeface="+mn-lt"/>
            <a:ea typeface="+mn-ea"/>
            <a:cs typeface="+mn-cs"/>
          </a:endParaRPr>
        </a:p>
        <a:p>
          <a:pPr rtl="0"/>
          <a:r>
            <a:rPr lang="en-US" sz="1100" b="1" i="0" u="none" strike="noStrike" baseline="0" smtClean="0">
              <a:solidFill>
                <a:schemeClr val="dk1"/>
              </a:solidFill>
              <a:latin typeface="+mn-lt"/>
              <a:ea typeface="+mn-ea"/>
              <a:cs typeface="+mn-cs"/>
            </a:rPr>
            <a:t>Unlimited Ramp Request</a:t>
          </a:r>
        </a:p>
        <a:p>
          <a:pPr rtl="0"/>
          <a:r>
            <a:rPr lang="en-US" sz="1100" b="0" i="0" u="none" strike="noStrike" baseline="0" smtClean="0">
              <a:solidFill>
                <a:schemeClr val="dk1"/>
              </a:solidFill>
              <a:latin typeface="+mn-lt"/>
              <a:ea typeface="+mn-ea"/>
              <a:cs typeface="+mn-cs"/>
            </a:rPr>
            <a:t>This is the amount of MW that the system would want from the unit assuming unlimited ramp rate.</a:t>
          </a:r>
        </a:p>
        <a:p>
          <a:pPr rtl="0"/>
          <a:endParaRPr lang="en-US" sz="1100" b="0" i="0" u="none" strike="noStrike" baseline="0" smtClean="0">
            <a:solidFill>
              <a:schemeClr val="dk1"/>
            </a:solidFill>
            <a:latin typeface="+mn-lt"/>
            <a:ea typeface="+mn-ea"/>
            <a:cs typeface="+mn-cs"/>
          </a:endParaRPr>
        </a:p>
        <a:p>
          <a:pPr rtl="0"/>
          <a:r>
            <a:rPr lang="en-US" sz="1100" b="1" i="0" u="none" strike="noStrike" baseline="0" smtClean="0">
              <a:solidFill>
                <a:schemeClr val="dk1"/>
              </a:solidFill>
              <a:latin typeface="+mn-lt"/>
              <a:ea typeface="+mn-ea"/>
              <a:cs typeface="+mn-cs"/>
            </a:rPr>
            <a:t>5 minute ramp up/down capability</a:t>
          </a:r>
        </a:p>
        <a:p>
          <a:pPr rtl="0"/>
          <a:r>
            <a:rPr lang="en-US" sz="1100" b="0" i="0" u="none" strike="noStrike" baseline="0" smtClean="0">
              <a:solidFill>
                <a:schemeClr val="dk1"/>
              </a:solidFill>
              <a:latin typeface="+mn-lt"/>
              <a:ea typeface="+mn-ea"/>
              <a:cs typeface="+mn-cs"/>
            </a:rPr>
            <a:t>In the simplest case, when a unit has a single ramp rate, the 5 minute ramping capability equals 5 minutes times the single ramp rate.</a:t>
          </a:r>
        </a:p>
        <a:p>
          <a:pPr rtl="0"/>
          <a:r>
            <a:rPr lang="en-US" sz="1100" b="0" i="0" u="none" strike="noStrike" baseline="0" smtClean="0">
              <a:solidFill>
                <a:schemeClr val="dk1"/>
              </a:solidFill>
              <a:latin typeface="+mn-lt"/>
              <a:ea typeface="+mn-ea"/>
              <a:cs typeface="+mn-cs"/>
            </a:rPr>
            <a:t>For units that use ramp rate curves (aka segmented ramp rates), the calculation requires determining which ramp rate applies and for how long.</a:t>
          </a:r>
        </a:p>
        <a:p>
          <a:pPr rtl="0"/>
          <a:endParaRPr lang="en-US" sz="1100" b="0" i="0" u="none" strike="noStrike" baseline="0" smtClean="0">
            <a:solidFill>
              <a:schemeClr val="dk1"/>
            </a:solidFill>
            <a:latin typeface="+mn-lt"/>
            <a:ea typeface="+mn-ea"/>
            <a:cs typeface="+mn-cs"/>
          </a:endParaRPr>
        </a:p>
        <a:p>
          <a:pPr rtl="0"/>
          <a:r>
            <a:rPr lang="en-US" sz="1100" b="0" i="0" u="none" strike="noStrike" baseline="0" smtClean="0">
              <a:solidFill>
                <a:schemeClr val="dk1"/>
              </a:solidFill>
              <a:latin typeface="+mn-lt"/>
              <a:ea typeface="+mn-ea"/>
              <a:cs typeface="+mn-cs"/>
            </a:rPr>
            <a:t>To show the effect of segmented ramp rates, please refer to rows 172, 173 and 174 (highlighted in </a:t>
          </a:r>
          <a:r>
            <a:rPr lang="en-US" sz="1100" b="0" i="0" u="none" strike="noStrike" baseline="0" smtClean="0">
              <a:solidFill>
                <a:srgbClr val="FF0000"/>
              </a:solidFill>
              <a:latin typeface="+mn-lt"/>
              <a:ea typeface="+mn-ea"/>
              <a:cs typeface="+mn-cs"/>
            </a:rPr>
            <a:t>red</a:t>
          </a:r>
          <a:r>
            <a:rPr lang="en-US" sz="1100" b="0" i="0" u="none" strike="noStrike" baseline="0" smtClean="0">
              <a:solidFill>
                <a:schemeClr val="dk1"/>
              </a:solidFill>
              <a:latin typeface="+mn-lt"/>
              <a:ea typeface="+mn-ea"/>
              <a:cs typeface="+mn-cs"/>
            </a:rPr>
            <a:t>) in the TRLD tab:</a:t>
          </a:r>
        </a:p>
        <a:p>
          <a:pPr rtl="0"/>
          <a:endParaRPr lang="en-US" sz="1100" b="0" i="0" u="none" strike="noStrike" baseline="0" smtClean="0">
            <a:solidFill>
              <a:schemeClr val="dk1"/>
            </a:solidFill>
            <a:latin typeface="+mn-lt"/>
            <a:ea typeface="+mn-ea"/>
            <a:cs typeface="+mn-cs"/>
          </a:endParaRPr>
        </a:p>
        <a:p>
          <a:pPr rtl="0"/>
          <a:r>
            <a:rPr lang="en-US" sz="1100" b="0" i="0" u="none" strike="noStrike" baseline="0" smtClean="0">
              <a:solidFill>
                <a:schemeClr val="dk1"/>
              </a:solidFill>
              <a:latin typeface="+mn-lt"/>
              <a:ea typeface="+mn-ea"/>
              <a:cs typeface="+mn-cs"/>
            </a:rPr>
            <a:t>	1. In row 172 (target time 14:05), TRLD MW is 179 MW. Based on the RT LMP of row 173 (target time 14:10), the unit is desired at 200 MW (column N) but that does not account for the ramp rate constraint. The unit has a 1 MW/minute ramp rate between 0 and 185 MW. 	Therefore, from the 179 MW starting point, the unit can only reach 184 MW. Therefore the TRLD in row </a:t>
          </a:r>
          <a:r>
            <a:rPr lang="en-US" sz="1100" b="0" i="0" baseline="0">
              <a:solidFill>
                <a:schemeClr val="dk1"/>
              </a:solidFill>
              <a:effectLst/>
              <a:latin typeface="+mn-lt"/>
              <a:ea typeface="+mn-ea"/>
              <a:cs typeface="+mn-cs"/>
            </a:rPr>
            <a:t>173 (target time 14:10) is 184 MW. </a:t>
          </a:r>
        </a:p>
        <a:p>
          <a:pPr rtl="0"/>
          <a:endParaRPr lang="en-US" sz="1100" b="0" i="0" baseline="0">
            <a:solidFill>
              <a:schemeClr val="dk1"/>
            </a:solidFill>
            <a:effectLst/>
            <a:latin typeface="+mn-lt"/>
            <a:ea typeface="+mn-ea"/>
            <a:cs typeface="+mn-cs"/>
          </a:endParaRPr>
        </a:p>
        <a:p>
          <a:pPr rtl="0"/>
          <a:r>
            <a:rPr lang="en-US" sz="1100" b="0" i="0" u="none" strike="noStrike" baseline="0" smtClean="0">
              <a:solidFill>
                <a:schemeClr val="dk1"/>
              </a:solidFill>
              <a:effectLst/>
              <a:latin typeface="+mn-lt"/>
              <a:ea typeface="+mn-ea"/>
              <a:cs typeface="+mn-cs"/>
            </a:rPr>
            <a:t>	2. In row 173 </a:t>
          </a:r>
          <a:r>
            <a:rPr lang="en-US" sz="1100" b="0" i="0" baseline="0">
              <a:solidFill>
                <a:schemeClr val="dk1"/>
              </a:solidFill>
              <a:effectLst/>
              <a:latin typeface="+mn-lt"/>
              <a:ea typeface="+mn-ea"/>
              <a:cs typeface="+mn-cs"/>
            </a:rPr>
            <a:t>(target time 14:10), TRLD MW is 184 MW. Based on the RT LMP of row 174 (target time 14:15), the unit is desired at 200 MW (column N) but that does not account for the ramp rate constraint. The unit has a 1 MW/minute ramp rate between 0 and 185 MW 	and a 0.2 MW/minute ramp rate above 185 MW . Therefore, from the 184 MW starting point, the unit only has 1 MW at the 1 MW/minute ramp rate. It takes the unit 1 minute (column AE) to reach the next MW segment of the ramp rate curve (185 MW). Once the unit 	reaches 185 MW, the slower ramp rate of 0.2 MW/minute is used. Because the unit spent 1 minute to reach 185 MW, it only has 4 minutes left (column AZ) to ramp up. At a 0.2 MW/minute ramp rate, that equates to 0.8 MW of ramping capability in 4 minutes. Adding the 1 	MW of ramping capability in 1 minute plus the 0.8 MW of ramping capability in 4 minutes results in a total of 1.8 MW ramping capability in 5 minutes (column L).</a:t>
          </a:r>
        </a:p>
        <a:p>
          <a:pPr rtl="0"/>
          <a:endParaRPr lang="en-US" sz="1100" b="0" i="0" u="none" strike="noStrike" baseline="0" smtClean="0">
            <a:solidFill>
              <a:schemeClr val="dk1"/>
            </a:solidFill>
            <a:effectLst/>
            <a:latin typeface="+mn-lt"/>
            <a:ea typeface="+mn-ea"/>
            <a:cs typeface="+mn-cs"/>
          </a:endParaRPr>
        </a:p>
        <a:p>
          <a:pPr rtl="0"/>
          <a:r>
            <a:rPr lang="en-US" sz="1100" b="1" i="0" u="none" strike="noStrike" baseline="0" smtClean="0">
              <a:solidFill>
                <a:schemeClr val="dk1"/>
              </a:solidFill>
              <a:effectLst/>
              <a:latin typeface="+mn-lt"/>
              <a:ea typeface="+mn-ea"/>
              <a:cs typeface="+mn-cs"/>
            </a:rPr>
            <a:t>Post TRLD Calculation</a:t>
          </a:r>
        </a:p>
        <a:p>
          <a:pPr rtl="0"/>
          <a:r>
            <a:rPr lang="en-US" sz="1100" b="0" i="0" u="none" strike="noStrike" baseline="0" smtClean="0">
              <a:solidFill>
                <a:schemeClr val="dk1"/>
              </a:solidFill>
              <a:effectLst/>
              <a:latin typeface="+mn-lt"/>
              <a:ea typeface="+mn-ea"/>
              <a:cs typeface="+mn-cs"/>
            </a:rPr>
            <a:t>Once the unit is released (determined by the effective time of the release log), TRLD MW will ramp down to eco min using the following equation:</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u="none" strike="noStrike" baseline="0" smtClean="0">
              <a:solidFill>
                <a:schemeClr val="dk1"/>
              </a:solidFill>
              <a:latin typeface="+mn-lt"/>
              <a:ea typeface="+mn-ea"/>
              <a:cs typeface="+mn-cs"/>
            </a:rPr>
            <a:t>	TRLD MW</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MAX [ TRLD MW</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 Down Ramp , Eco Min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u="none" strike="noStrike" baseline="0" smtClean="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u="none" strike="noStrike" baseline="0" smtClean="0">
              <a:solidFill>
                <a:schemeClr val="dk1"/>
              </a:solidFill>
              <a:latin typeface="+mn-lt"/>
              <a:ea typeface="+mn-ea"/>
              <a:cs typeface="+mn-cs"/>
            </a:rPr>
            <a:t>TRLD in MW terms will be bounded by eco min (i.e. TRLD MW will not go below eco min). But TRLD in MWh terms can be below eco min if the unit's output (in MWh) is below eco min. TRLD in MWh terms will be calculated using the following equation:</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u="none" strike="noStrike" baseline="0" smtClean="0">
              <a:solidFill>
                <a:schemeClr val="dk1"/>
              </a:solidFill>
              <a:latin typeface="+mn-lt"/>
              <a:ea typeface="+mn-ea"/>
              <a:cs typeface="+mn-cs"/>
            </a:rPr>
            <a:t>	TRLD MWh</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 MIN [ (TRLD MW</a:t>
          </a:r>
          <a:r>
            <a:rPr lang="en-US" sz="1100" b="0" i="0" u="none" strike="noStrike" baseline="-25000" smtClean="0">
              <a:solidFill>
                <a:schemeClr val="dk1"/>
              </a:solidFill>
              <a:latin typeface="+mn-lt"/>
              <a:ea typeface="+mn-ea"/>
              <a:cs typeface="+mn-cs"/>
            </a:rPr>
            <a:t>t</a:t>
          </a:r>
          <a:r>
            <a:rPr lang="en-US" sz="1100" b="0" i="0" u="none" strike="noStrike" baseline="0" smtClean="0">
              <a:solidFill>
                <a:schemeClr val="dk1"/>
              </a:solidFill>
              <a:latin typeface="+mn-lt"/>
              <a:ea typeface="+mn-ea"/>
              <a:cs typeface="+mn-cs"/>
            </a:rPr>
            <a:t> + TRLD MW</a:t>
          </a:r>
          <a:r>
            <a:rPr lang="en-US" sz="1100" b="0" i="0" u="none" strike="noStrike" baseline="-25000" smtClean="0">
              <a:solidFill>
                <a:schemeClr val="dk1"/>
              </a:solidFill>
              <a:latin typeface="+mn-lt"/>
              <a:ea typeface="+mn-ea"/>
              <a:cs typeface="+mn-cs"/>
            </a:rPr>
            <a:t>t+1</a:t>
          </a:r>
          <a:r>
            <a:rPr lang="en-US" sz="1100" b="0" i="0" u="none" strike="noStrike" baseline="0" smtClean="0">
              <a:solidFill>
                <a:schemeClr val="dk1"/>
              </a:solidFill>
              <a:latin typeface="+mn-lt"/>
              <a:ea typeface="+mn-ea"/>
              <a:cs typeface="+mn-cs"/>
            </a:rPr>
            <a:t>) / 2 , RT Gen MWh).</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u="none" strike="noStrike" baseline="0" smtClean="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0" u="none" strike="noStrike" baseline="0" smtClean="0">
              <a:solidFill>
                <a:schemeClr val="dk1"/>
              </a:solidFill>
              <a:latin typeface="+mn-lt"/>
              <a:ea typeface="+mn-ea"/>
              <a:cs typeface="+mn-cs"/>
            </a:rPr>
            <a:t>TRLD MWh is the metric used in balancing operating reserve credits and deviation charges. TRLD MW will not be used as the compensation is based on energy (MWh) and not power (MW) as well as the determination of following dispatch for purposes of calculating deviations.</a:t>
          </a:r>
        </a:p>
      </xdr:txBody>
    </xdr:sp>
    <xdr:clientData/>
  </xdr:twoCellAnchor>
  <xdr:twoCellAnchor>
    <xdr:from>
      <xdr:col>3</xdr:col>
      <xdr:colOff>247650</xdr:colOff>
      <xdr:row>3</xdr:row>
      <xdr:rowOff>142874</xdr:rowOff>
    </xdr:from>
    <xdr:to>
      <xdr:col>5</xdr:col>
      <xdr:colOff>133350</xdr:colOff>
      <xdr:row>4</xdr:row>
      <xdr:rowOff>133349</xdr:rowOff>
    </xdr:to>
    <xdr:sp macro="" textlink="">
      <xdr:nvSpPr>
        <xdr:cNvPr id="4" name="Rectangle 3"/>
        <xdr:cNvSpPr/>
      </xdr:nvSpPr>
      <xdr:spPr>
        <a:xfrm>
          <a:off x="2076450" y="714374"/>
          <a:ext cx="1104900" cy="180975"/>
        </a:xfrm>
        <a:prstGeom prst="rect">
          <a:avLst/>
        </a:prstGeom>
        <a:solidFill>
          <a:schemeClr val="accent1">
            <a:lumMod val="40000"/>
            <a:lumOff val="6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314325</xdr:colOff>
      <xdr:row>4</xdr:row>
      <xdr:rowOff>123824</xdr:rowOff>
    </xdr:from>
    <xdr:to>
      <xdr:col>3</xdr:col>
      <xdr:colOff>200025</xdr:colOff>
      <xdr:row>5</xdr:row>
      <xdr:rowOff>114299</xdr:rowOff>
    </xdr:to>
    <xdr:sp macro="" textlink="">
      <xdr:nvSpPr>
        <xdr:cNvPr id="5" name="Rectangle 4"/>
        <xdr:cNvSpPr/>
      </xdr:nvSpPr>
      <xdr:spPr>
        <a:xfrm>
          <a:off x="923925" y="885824"/>
          <a:ext cx="1104900" cy="180975"/>
        </a:xfrm>
        <a:prstGeom prst="rect">
          <a:avLst/>
        </a:prstGeom>
        <a:solidFill>
          <a:schemeClr val="accent1">
            <a:lumMod val="40000"/>
            <a:lumOff val="6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10991850" cy="7981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67" sqref="D67"/>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290"/>
  <sheetViews>
    <sheetView zoomScale="85" zoomScaleNormal="85" workbookViewId="0">
      <pane ySplit="2" topLeftCell="A186" activePane="bottomLeft" state="frozen"/>
      <selection pane="bottomLeft" activeCell="AB4" sqref="AB4"/>
    </sheetView>
  </sheetViews>
  <sheetFormatPr defaultRowHeight="15" x14ac:dyDescent="0.25"/>
  <cols>
    <col min="1" max="1" width="15.140625" style="1" bestFit="1" customWidth="1"/>
    <col min="2" max="2" width="7" bestFit="1" customWidth="1"/>
    <col min="3" max="3" width="6.7109375" bestFit="1" customWidth="1"/>
    <col min="4" max="4" width="5.7109375" bestFit="1" customWidth="1"/>
    <col min="5" max="5" width="5.5703125" bestFit="1" customWidth="1"/>
    <col min="6" max="6" width="7.28515625" bestFit="1" customWidth="1"/>
    <col min="7" max="7" width="5.7109375" bestFit="1" customWidth="1"/>
    <col min="8" max="9" width="5.7109375" style="5" bestFit="1" customWidth="1"/>
    <col min="10" max="13" width="6.140625" style="5" customWidth="1"/>
    <col min="14" max="14" width="6.28515625" style="5" customWidth="1"/>
    <col min="15" max="24" width="6.85546875" style="5" customWidth="1"/>
    <col min="25" max="34" width="4.42578125" bestFit="1" customWidth="1"/>
    <col min="35" max="35" width="4.28515625" bestFit="1" customWidth="1"/>
    <col min="36" max="38" width="6.85546875" bestFit="1" customWidth="1"/>
    <col min="39" max="42" width="4.42578125" bestFit="1" customWidth="1"/>
    <col min="43" max="47" width="8.5703125" bestFit="1" customWidth="1"/>
    <col min="48" max="50" width="4.42578125" bestFit="1" customWidth="1"/>
    <col min="51" max="51" width="4.28515625" bestFit="1" customWidth="1"/>
    <col min="52" max="53" width="6.85546875" bestFit="1" customWidth="1"/>
    <col min="54" max="56" width="8.5703125" bestFit="1" customWidth="1"/>
    <col min="57" max="57" width="8.7109375" style="4" bestFit="1" customWidth="1"/>
    <col min="58" max="64" width="4.42578125" bestFit="1" customWidth="1"/>
    <col min="65" max="65" width="5.85546875" bestFit="1" customWidth="1"/>
    <col min="66" max="66" width="4.42578125" bestFit="1" customWidth="1"/>
    <col min="67" max="67" width="6.85546875" bestFit="1" customWidth="1"/>
    <col min="68" max="68" width="4.28515625" bestFit="1" customWidth="1"/>
    <col min="69" max="71" width="6.85546875" bestFit="1" customWidth="1"/>
    <col min="72" max="75" width="4.42578125" bestFit="1" customWidth="1"/>
    <col min="76" max="80" width="8.5703125" bestFit="1" customWidth="1"/>
    <col min="81" max="82" width="4.42578125" bestFit="1" customWidth="1"/>
    <col min="83" max="83" width="6.85546875" bestFit="1" customWidth="1"/>
    <col min="84" max="84" width="4.28515625" bestFit="1" customWidth="1"/>
    <col min="85" max="86" width="6.85546875" bestFit="1" customWidth="1"/>
    <col min="87" max="89" width="8.5703125" bestFit="1" customWidth="1"/>
    <col min="90" max="90" width="8.7109375" style="4" bestFit="1" customWidth="1"/>
    <col min="91" max="91" width="5.7109375" customWidth="1"/>
    <col min="92" max="100" width="7.7109375" bestFit="1" customWidth="1"/>
    <col min="101" max="101" width="6.140625" customWidth="1"/>
    <col min="102" max="105" width="8.42578125" bestFit="1" customWidth="1"/>
    <col min="106" max="106" width="5.7109375" bestFit="1" customWidth="1"/>
    <col min="107" max="110" width="8.42578125" bestFit="1" customWidth="1"/>
  </cols>
  <sheetData>
    <row r="1" spans="1:110" x14ac:dyDescent="0.25">
      <c r="B1" s="1"/>
      <c r="C1" s="17"/>
      <c r="D1" s="18"/>
      <c r="E1" s="18"/>
      <c r="F1" s="18"/>
      <c r="G1" s="18"/>
      <c r="N1" s="50" t="s">
        <v>61</v>
      </c>
      <c r="O1" s="50"/>
      <c r="P1" s="50"/>
      <c r="Q1" s="50"/>
      <c r="R1" s="50"/>
      <c r="S1" s="50"/>
      <c r="T1" s="50"/>
      <c r="U1" s="50"/>
      <c r="V1" s="50"/>
      <c r="W1" s="50"/>
      <c r="X1" s="50"/>
      <c r="Y1" s="51" t="s">
        <v>69</v>
      </c>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2" t="s">
        <v>70</v>
      </c>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3" t="s">
        <v>68</v>
      </c>
      <c r="CN1" s="53"/>
      <c r="CO1" s="53"/>
      <c r="CP1" s="53"/>
      <c r="CQ1" s="53"/>
      <c r="CR1" s="53"/>
      <c r="CS1" s="53"/>
      <c r="CT1" s="53"/>
      <c r="CU1" s="53"/>
      <c r="CV1" s="53"/>
      <c r="CW1" s="53" t="s">
        <v>67</v>
      </c>
      <c r="CX1" s="53"/>
      <c r="CY1" s="53"/>
      <c r="CZ1" s="53"/>
      <c r="DA1" s="53"/>
      <c r="DB1" s="53"/>
      <c r="DC1" s="53"/>
      <c r="DD1" s="53"/>
      <c r="DE1" s="53"/>
      <c r="DF1" s="53"/>
    </row>
    <row r="2" spans="1:110" s="24" customFormat="1" ht="137.25" customHeight="1" x14ac:dyDescent="0.25">
      <c r="A2" s="20" t="s">
        <v>23</v>
      </c>
      <c r="B2" s="20" t="s">
        <v>25</v>
      </c>
      <c r="C2" s="21" t="s">
        <v>24</v>
      </c>
      <c r="D2" s="22" t="s">
        <v>13</v>
      </c>
      <c r="E2" s="22" t="s">
        <v>17</v>
      </c>
      <c r="F2" s="22" t="s">
        <v>65</v>
      </c>
      <c r="G2" s="22" t="s">
        <v>66</v>
      </c>
      <c r="H2" s="23" t="s">
        <v>62</v>
      </c>
      <c r="I2" s="23" t="s">
        <v>16</v>
      </c>
      <c r="J2" s="23" t="s">
        <v>22</v>
      </c>
      <c r="K2" s="23" t="s">
        <v>18</v>
      </c>
      <c r="L2" s="47" t="s">
        <v>71</v>
      </c>
      <c r="M2" s="47" t="s">
        <v>72</v>
      </c>
      <c r="N2" s="30" t="s">
        <v>0</v>
      </c>
      <c r="O2" s="30" t="s">
        <v>3</v>
      </c>
      <c r="P2" s="30" t="s">
        <v>4</v>
      </c>
      <c r="Q2" s="30" t="s">
        <v>5</v>
      </c>
      <c r="R2" s="30" t="s">
        <v>6</v>
      </c>
      <c r="S2" s="30" t="s">
        <v>7</v>
      </c>
      <c r="T2" s="30" t="s">
        <v>8</v>
      </c>
      <c r="U2" s="30" t="s">
        <v>9</v>
      </c>
      <c r="V2" s="30" t="s">
        <v>10</v>
      </c>
      <c r="W2" s="30" t="s">
        <v>11</v>
      </c>
      <c r="X2" s="30" t="s">
        <v>12</v>
      </c>
      <c r="Y2" s="33" t="s">
        <v>26</v>
      </c>
      <c r="Z2" s="33" t="s">
        <v>27</v>
      </c>
      <c r="AA2" s="33" t="s">
        <v>28</v>
      </c>
      <c r="AB2" s="33" t="s">
        <v>29</v>
      </c>
      <c r="AC2" s="33" t="s">
        <v>30</v>
      </c>
      <c r="AD2" s="33" t="s">
        <v>31</v>
      </c>
      <c r="AE2" s="33" t="s">
        <v>32</v>
      </c>
      <c r="AF2" s="33" t="s">
        <v>33</v>
      </c>
      <c r="AG2" s="33" t="s">
        <v>34</v>
      </c>
      <c r="AH2" s="33" t="s">
        <v>35</v>
      </c>
      <c r="AI2" s="33" t="s">
        <v>36</v>
      </c>
      <c r="AJ2" s="34" t="s">
        <v>37</v>
      </c>
      <c r="AK2" s="34" t="s">
        <v>38</v>
      </c>
      <c r="AL2" s="34" t="s">
        <v>39</v>
      </c>
      <c r="AM2" s="33" t="s">
        <v>40</v>
      </c>
      <c r="AN2" s="33" t="s">
        <v>41</v>
      </c>
      <c r="AO2" s="33" t="s">
        <v>42</v>
      </c>
      <c r="AP2" s="33" t="s">
        <v>55</v>
      </c>
      <c r="AQ2" s="34" t="s">
        <v>56</v>
      </c>
      <c r="AR2" s="33" t="s">
        <v>27</v>
      </c>
      <c r="AS2" s="33" t="s">
        <v>28</v>
      </c>
      <c r="AT2" s="33" t="s">
        <v>30</v>
      </c>
      <c r="AU2" s="33" t="s">
        <v>31</v>
      </c>
      <c r="AV2" s="33" t="s">
        <v>33</v>
      </c>
      <c r="AW2" s="33" t="s">
        <v>34</v>
      </c>
      <c r="AX2" s="33" t="s">
        <v>35</v>
      </c>
      <c r="AY2" s="33" t="s">
        <v>36</v>
      </c>
      <c r="AZ2" s="34" t="s">
        <v>38</v>
      </c>
      <c r="BA2" s="34" t="s">
        <v>39</v>
      </c>
      <c r="BB2" s="33" t="s">
        <v>41</v>
      </c>
      <c r="BC2" s="33" t="s">
        <v>42</v>
      </c>
      <c r="BD2" s="33" t="s">
        <v>57</v>
      </c>
      <c r="BE2" s="35" t="s">
        <v>59</v>
      </c>
      <c r="BF2" s="40" t="s">
        <v>26</v>
      </c>
      <c r="BG2" s="40" t="s">
        <v>27</v>
      </c>
      <c r="BH2" s="40" t="s">
        <v>28</v>
      </c>
      <c r="BI2" s="40" t="s">
        <v>43</v>
      </c>
      <c r="BJ2" s="40" t="s">
        <v>44</v>
      </c>
      <c r="BK2" s="40" t="s">
        <v>45</v>
      </c>
      <c r="BL2" s="40" t="s">
        <v>46</v>
      </c>
      <c r="BM2" s="40" t="s">
        <v>47</v>
      </c>
      <c r="BN2" s="40" t="s">
        <v>48</v>
      </c>
      <c r="BO2" s="41" t="s">
        <v>49</v>
      </c>
      <c r="BP2" s="40" t="s">
        <v>36</v>
      </c>
      <c r="BQ2" s="41" t="s">
        <v>50</v>
      </c>
      <c r="BR2" s="41" t="s">
        <v>51</v>
      </c>
      <c r="BS2" s="41" t="s">
        <v>52</v>
      </c>
      <c r="BT2" s="40" t="s">
        <v>40</v>
      </c>
      <c r="BU2" s="40" t="s">
        <v>41</v>
      </c>
      <c r="BV2" s="40" t="s">
        <v>42</v>
      </c>
      <c r="BW2" s="40" t="s">
        <v>53</v>
      </c>
      <c r="BX2" s="41" t="s">
        <v>54</v>
      </c>
      <c r="BY2" s="40" t="s">
        <v>26</v>
      </c>
      <c r="BZ2" s="40" t="s">
        <v>27</v>
      </c>
      <c r="CA2" s="40" t="s">
        <v>43</v>
      </c>
      <c r="CB2" s="40" t="s">
        <v>44</v>
      </c>
      <c r="CC2" s="40" t="s">
        <v>46</v>
      </c>
      <c r="CD2" s="40" t="s">
        <v>47</v>
      </c>
      <c r="CE2" s="41" t="s">
        <v>49</v>
      </c>
      <c r="CF2" s="40" t="s">
        <v>36</v>
      </c>
      <c r="CG2" s="41" t="s">
        <v>50</v>
      </c>
      <c r="CH2" s="41" t="s">
        <v>51</v>
      </c>
      <c r="CI2" s="40" t="s">
        <v>40</v>
      </c>
      <c r="CJ2" s="40" t="s">
        <v>41</v>
      </c>
      <c r="CK2" s="40" t="s">
        <v>58</v>
      </c>
      <c r="CL2" s="42" t="s">
        <v>60</v>
      </c>
      <c r="CM2" s="23" t="s">
        <v>3</v>
      </c>
      <c r="CN2" s="23" t="s">
        <v>4</v>
      </c>
      <c r="CO2" s="23" t="s">
        <v>5</v>
      </c>
      <c r="CP2" s="23" t="s">
        <v>6</v>
      </c>
      <c r="CQ2" s="23" t="s">
        <v>7</v>
      </c>
      <c r="CR2" s="23" t="s">
        <v>8</v>
      </c>
      <c r="CS2" s="23" t="s">
        <v>9</v>
      </c>
      <c r="CT2" s="23" t="s">
        <v>10</v>
      </c>
      <c r="CU2" s="23" t="s">
        <v>11</v>
      </c>
      <c r="CV2" s="23" t="s">
        <v>12</v>
      </c>
      <c r="CW2" s="23" t="s">
        <v>3</v>
      </c>
      <c r="CX2" s="23" t="s">
        <v>4</v>
      </c>
      <c r="CY2" s="23" t="s">
        <v>5</v>
      </c>
      <c r="CZ2" s="23" t="s">
        <v>6</v>
      </c>
      <c r="DA2" s="23" t="s">
        <v>7</v>
      </c>
      <c r="DB2" s="23" t="s">
        <v>8</v>
      </c>
      <c r="DC2" s="23" t="s">
        <v>9</v>
      </c>
      <c r="DD2" s="23" t="s">
        <v>10</v>
      </c>
      <c r="DE2" s="23" t="s">
        <v>11</v>
      </c>
      <c r="DF2" s="23" t="s">
        <v>12</v>
      </c>
    </row>
    <row r="3" spans="1:110" x14ac:dyDescent="0.25">
      <c r="A3" s="2">
        <v>45474</v>
      </c>
      <c r="B3" s="3" t="str">
        <f>IF(ROUND(A3,6)&lt;ROUND(Inputs!$B$7,6),"Pre t0",IF(ROUND(A3,6)=ROUND(Inputs!$B$7,6),"t0",IF(AND(A3&gt;Inputs!$B$7,A3&lt;Inputs!$B$8),"TRLD","Post t0")))</f>
        <v>Pre t0</v>
      </c>
      <c r="C3" s="17">
        <v>30.54</v>
      </c>
      <c r="D3" s="19">
        <v>0</v>
      </c>
      <c r="E3" s="19"/>
      <c r="F3" s="19">
        <v>200</v>
      </c>
      <c r="G3" s="19">
        <v>130</v>
      </c>
      <c r="H3" s="7">
        <f>IF(B3="Pre t0",D3,IF(B3="t0",AVERAGE(I3:I4),IF(B3="TRLD",AVERAGE(I3:I4),IF(B3="Post t0",MIN(AVERAGE(I3:I4),D3),0))))</f>
        <v>0</v>
      </c>
      <c r="I3" s="7">
        <f>IF(B3="Pre t0",0,IF(B3="t0",MAX(MIN(TRLD!N3,E3),G3),IF(B3="TRLD",I2+J3,IF(B3="Post t0",MAX(I2+M3,G3)))))</f>
        <v>0</v>
      </c>
      <c r="J3" s="7" t="e">
        <f t="shared" ref="J3:J66" si="0">MAX(MIN(K3,L3),M3)</f>
        <v>#VALUE!</v>
      </c>
      <c r="K3" s="7" t="e">
        <f t="shared" ref="K3:K66" si="1">IF(N3&gt;I2,N3-I2,IF(N3&lt;I2,N3-I2,0))</f>
        <v>#VALUE!</v>
      </c>
      <c r="L3" s="7" t="e">
        <f t="shared" ref="L3:L66" si="2">+BE3</f>
        <v>#VALUE!</v>
      </c>
      <c r="M3" s="8" t="e">
        <f t="shared" ref="M3:M66" si="3">+CL3</f>
        <v>#VALUE!</v>
      </c>
      <c r="N3" s="31">
        <f t="shared" ref="N3:N66" si="4">IF(OR(B3="Pre t0",B3="Post t0"),0,IF(C3&lt;MAX($CW3:$DF3),G3,IF(C3&gt;MIN($CM3:$CV3),F3,SUM(O3:X3))))</f>
        <v>0</v>
      </c>
      <c r="O3" s="31">
        <f>IF(AND($C3&gt;=Inputs!B$4,$C3&lt;Inputs!C$4),FORECAST($C3,Inputs!B$3:C$3,Inputs!B$4:C$4),0)</f>
        <v>0</v>
      </c>
      <c r="P3" s="31">
        <f>IF(AND($C3&gt;=Inputs!C$4,$C3&lt;Inputs!D$4),FORECAST($C3,Inputs!C$3:D$3,Inputs!C$4:D$4),0)</f>
        <v>0</v>
      </c>
      <c r="Q3" s="31">
        <f>IF(AND($C3&gt;=Inputs!D$4,$C3&lt;Inputs!E$4),FORECAST($C3,Inputs!D$3:E$3,Inputs!D$4:E$4),0)</f>
        <v>0</v>
      </c>
      <c r="R3" s="31">
        <f>IF(AND($C3&gt;=Inputs!E$4,$C3&lt;Inputs!F$4),FORECAST($C3,Inputs!E$3:F$3,Inputs!E$4:F$4),0)</f>
        <v>0</v>
      </c>
      <c r="S3" s="31">
        <f>IF(AND($C3&gt;=Inputs!F$4,$C3&lt;Inputs!G$4),FORECAST($C3,Inputs!F$3:G$3,Inputs!F$4:G$4),0)</f>
        <v>0</v>
      </c>
      <c r="T3" s="31">
        <f>IF(AND($C3&gt;=Inputs!G$4,$C3&lt;Inputs!H$4),FORECAST($C3,Inputs!G$3:H$3,Inputs!G$4:H$4),0)</f>
        <v>0</v>
      </c>
      <c r="U3" s="31">
        <f>IF(AND($C3&gt;=Inputs!H$4,$C3&lt;Inputs!I$4),FORECAST($C3,Inputs!H$3:I$3,Inputs!H$4:I$4),0)</f>
        <v>0</v>
      </c>
      <c r="V3" s="31">
        <f>IF(AND($C3&gt;=Inputs!I$4,$C3&lt;Inputs!J$4),FORECAST($C3,Inputs!I$3:J$3,Inputs!I$4:J$4),0)</f>
        <v>185.00900000000001</v>
      </c>
      <c r="W3" s="31">
        <f>IF(AND($C3&gt;=Inputs!J$4,$C3&lt;Inputs!K$4),FORECAST($C3,Inputs!J$3:K$3,Inputs!J$4:K$4),0)</f>
        <v>0</v>
      </c>
      <c r="X3" s="31">
        <f>IF(AND($C3&gt;=Inputs!K$4,Inputs!K$4&lt;&gt;""),F3,0)</f>
        <v>0</v>
      </c>
      <c r="Y3" s="36">
        <f>IF($I2&lt;Inputs!B$13,Inputs!B$14,0)</f>
        <v>0</v>
      </c>
      <c r="Z3" s="36">
        <f>IF(AND($I2&gt;=Inputs!B$13,$I2&lt;Inputs!C$13),Inputs!C$14,0)</f>
        <v>0</v>
      </c>
      <c r="AA3" s="36">
        <f>IF(AND($I2&gt;=Inputs!C$13,$I2&lt;Inputs!D$13),Inputs!D$14,0)</f>
        <v>0</v>
      </c>
      <c r="AB3" s="36">
        <f>IF(AND($I2&lt;Inputs!B$13),Inputs!B$13,0)</f>
        <v>0</v>
      </c>
      <c r="AC3" s="36">
        <f>IF(AND($I2&gt;=Inputs!B$13,$I2&lt;Inputs!C$13),Inputs!C$13,0)</f>
        <v>0</v>
      </c>
      <c r="AD3" s="36">
        <f>IF(AND($I2&gt;=Inputs!C$13,$I2&lt;Inputs!D$13),Inputs!D$13,0)</f>
        <v>0</v>
      </c>
      <c r="AE3" s="36">
        <f t="shared" ref="AE3:AE66" si="5">IFERROR((AB3-$I2)/Y3,0)</f>
        <v>0</v>
      </c>
      <c r="AF3" s="36">
        <f t="shared" ref="AF3:AF66" si="6">IFERROR((AC3-$I2)/Z3,0)</f>
        <v>0</v>
      </c>
      <c r="AG3" s="36">
        <f t="shared" ref="AG3:AG66" si="7">IFERROR((AD3-$I2)/AA3,0)</f>
        <v>0</v>
      </c>
      <c r="AH3" s="36">
        <f t="shared" ref="AH3:AH66" si="8">SUM(AE3:AG3)</f>
        <v>0</v>
      </c>
      <c r="AI3" s="36" t="str">
        <f t="shared" ref="AI3:AI66" si="9">IF(AH3=0,"No",IF(AH3&gt;5,"No","Yes"))</f>
        <v>No</v>
      </c>
      <c r="AJ3" s="36">
        <f t="shared" ref="AJ3:AJ66" si="10">MIN(AE3,5)</f>
        <v>0</v>
      </c>
      <c r="AK3" s="36">
        <f t="shared" ref="AK3:AK66" si="11">MIN(AF3,5)</f>
        <v>0</v>
      </c>
      <c r="AL3" s="36">
        <f t="shared" ref="AL3:AL66" si="12">MIN(AG3,5)</f>
        <v>0</v>
      </c>
      <c r="AM3" s="36">
        <f t="shared" ref="AM3:AM66" si="13">+AJ3*Y3</f>
        <v>0</v>
      </c>
      <c r="AN3" s="36">
        <f t="shared" ref="AN3:AN66" si="14">+AK3*Z3</f>
        <v>0</v>
      </c>
      <c r="AO3" s="36">
        <f t="shared" ref="AO3:AO66" si="15">+AL3*AA3</f>
        <v>0</v>
      </c>
      <c r="AP3" s="36">
        <f t="shared" ref="AP3:AP66" si="16">SUM(AM3:AO3)</f>
        <v>0</v>
      </c>
      <c r="AQ3" s="36" t="e">
        <f t="shared" ref="AQ3:AQ66" si="17">+AP3+I2</f>
        <v>#VALUE!</v>
      </c>
      <c r="AR3" s="36" t="e">
        <f>IF(AND($AQ3&gt;=Inputs!B$13,$AQ3&lt;Inputs!C$13),Inputs!C$14,0)</f>
        <v>#VALUE!</v>
      </c>
      <c r="AS3" s="36" t="e">
        <f>IF(AND($AQ3&gt;=Inputs!C$13,$AQ3&lt;Inputs!D$13),Inputs!D$14,0)</f>
        <v>#VALUE!</v>
      </c>
      <c r="AT3" s="36" t="e">
        <f>IF(AND($AQ3&gt;=Inputs!B$13,$AQ3&lt;Inputs!C$13),Inputs!C$13,0)</f>
        <v>#VALUE!</v>
      </c>
      <c r="AU3" s="36" t="e">
        <f>IF(AND($AQ3&gt;=Inputs!C$13,$AQ3&lt;Inputs!D$13),Inputs!D$13,0)</f>
        <v>#VALUE!</v>
      </c>
      <c r="AV3" s="36">
        <f t="shared" ref="AV3:AV66" si="18">IFERROR((AT3-AQ3)/AR3,0)</f>
        <v>0</v>
      </c>
      <c r="AW3" s="36">
        <f>IFERROR((AU3-#REF!)/AS3,0)</f>
        <v>0</v>
      </c>
      <c r="AX3" s="36">
        <f t="shared" ref="AX3:AX66" si="19">SUM(AV3:AW3)</f>
        <v>0</v>
      </c>
      <c r="AY3" s="36" t="str">
        <f t="shared" ref="AY3:AY66" si="20">IF(AX3=0,"No",IF(AX3&gt;5,"No","Yes"))</f>
        <v>No</v>
      </c>
      <c r="AZ3" s="36">
        <f t="shared" ref="AZ3:AZ66" si="21">MIN(AV3,MAX(5-$AH3,0))</f>
        <v>0</v>
      </c>
      <c r="BA3" s="36">
        <f t="shared" ref="BA3:BA66" si="22">MIN(AW3,MAX(5-$AH3,0))</f>
        <v>0</v>
      </c>
      <c r="BB3" s="36" t="e">
        <f t="shared" ref="BB3:BB66" si="23">+AZ3*AR3</f>
        <v>#VALUE!</v>
      </c>
      <c r="BC3" s="36" t="e">
        <f t="shared" ref="BC3:BC66" si="24">+BA3*AS3</f>
        <v>#VALUE!</v>
      </c>
      <c r="BD3" s="36" t="e">
        <f t="shared" ref="BD3:BD66" si="25">SUM(BB3:BC3)</f>
        <v>#VALUE!</v>
      </c>
      <c r="BE3" s="37" t="e">
        <f t="shared" ref="BE3:BE66" si="26">+BD3+AP3</f>
        <v>#VALUE!</v>
      </c>
      <c r="BF3" s="43">
        <f>IF($I2&lt;=Inputs!B$13,Inputs!B$14,0)</f>
        <v>0</v>
      </c>
      <c r="BG3" s="43">
        <f>IF(AND($I2&gt;Inputs!B$13,$I2&lt;=Inputs!C$13),Inputs!C$14,0)</f>
        <v>0</v>
      </c>
      <c r="BH3" s="43">
        <f>IF(AND($I2&gt;Inputs!C$13,$I2&lt;=Inputs!D$13),Inputs!D$14,0)</f>
        <v>0</v>
      </c>
      <c r="BI3" s="43">
        <f>IF(AND($I2&lt;Inputs!B$13),0,0)</f>
        <v>0</v>
      </c>
      <c r="BJ3" s="43">
        <f>IF(AND($I2&gt;=Inputs!B$13,$I2&lt;Inputs!C$13),Inputs!B$13,0)</f>
        <v>0</v>
      </c>
      <c r="BK3" s="43">
        <f>IF(AND($I2&gt;=Inputs!C$13,$I2&lt;Inputs!D$13),Inputs!C$13,0)</f>
        <v>0</v>
      </c>
      <c r="BL3" s="43">
        <f t="shared" ref="BL3:BL66" si="27">IFERROR(($I2-BI3)/BF3,0)</f>
        <v>0</v>
      </c>
      <c r="BM3" s="43">
        <f t="shared" ref="BM3:BM66" si="28">IFERROR(($I2-BJ3)/BG3,0)</f>
        <v>0</v>
      </c>
      <c r="BN3" s="43">
        <f t="shared" ref="BN3:BN66" si="29">IFERROR(($I2-BK3)/BH3,0)</f>
        <v>0</v>
      </c>
      <c r="BO3" s="43">
        <f t="shared" ref="BO3:BO66" si="30">SUM(BL3:BN3)</f>
        <v>0</v>
      </c>
      <c r="BP3" s="43" t="str">
        <f t="shared" ref="BP3:BP66" si="31">IF(BO3=0,"No",IF(BO3&gt;5,"No","Yes"))</f>
        <v>No</v>
      </c>
      <c r="BQ3" s="43">
        <f t="shared" ref="BQ3:BQ66" si="32">MIN(BL3,5)</f>
        <v>0</v>
      </c>
      <c r="BR3" s="43">
        <f t="shared" ref="BR3:BR66" si="33">MIN(BM3,5)</f>
        <v>0</v>
      </c>
      <c r="BS3" s="43">
        <f t="shared" ref="BS3:BS66" si="34">MIN(BN3,5)</f>
        <v>0</v>
      </c>
      <c r="BT3" s="43">
        <f t="shared" ref="BT3:BT66" si="35">-BQ3*BF3</f>
        <v>0</v>
      </c>
      <c r="BU3" s="43">
        <f t="shared" ref="BU3:BU66" si="36">-BR3*BG3</f>
        <v>0</v>
      </c>
      <c r="BV3" s="43">
        <f t="shared" ref="BV3:BV66" si="37">-BS3*BH3</f>
        <v>0</v>
      </c>
      <c r="BW3" s="43">
        <f t="shared" ref="BW3:BW66" si="38">SUM(BT3:BV3)</f>
        <v>0</v>
      </c>
      <c r="BX3" s="43" t="e">
        <f t="shared" ref="BX3:BX66" si="39">+BW3+I2</f>
        <v>#VALUE!</v>
      </c>
      <c r="BY3" s="43" t="e">
        <f>IF(AND($BX3&gt;Inputs!B$13,$BX3&lt;=Inputs!C$13),Inputs!C$14,0)</f>
        <v>#VALUE!</v>
      </c>
      <c r="BZ3" s="43" t="e">
        <f>IF(AND($BX3&gt;Inputs!C$13,$BX3&lt;=Inputs!D$13),Inputs!D$14,0)</f>
        <v>#VALUE!</v>
      </c>
      <c r="CA3" s="43" t="e">
        <f>IF(AND($BX3&gt;Inputs!B$13,$BX3&lt;=Inputs!C$13),Inputs!B$13,0)</f>
        <v>#VALUE!</v>
      </c>
      <c r="CB3" s="43" t="e">
        <f>IF(AND($BX3&gt;Inputs!C$13,$BX3&lt;=Inputs!D$13),Inputs!C$13,0)</f>
        <v>#VALUE!</v>
      </c>
      <c r="CC3" s="43">
        <f t="shared" ref="CC3:CC66" si="40">IFERROR(($BX3-CA3)/BY3,0)</f>
        <v>0</v>
      </c>
      <c r="CD3" s="43">
        <f t="shared" ref="CD3:CD66" si="41">IFERROR(($BX3-CB3)/BZ3,0)</f>
        <v>0</v>
      </c>
      <c r="CE3" s="43">
        <f t="shared" ref="CE3:CE66" si="42">SUM(CC3:CD3)</f>
        <v>0</v>
      </c>
      <c r="CF3" s="43" t="str">
        <f t="shared" ref="CF3:CF66" si="43">IF(CE3=0,"No",IF(CE3&gt;5,"No","Yes"))</f>
        <v>No</v>
      </c>
      <c r="CG3" s="43">
        <f t="shared" ref="CG3:CG66" si="44">MIN(CC3,MAX(5-$BO3,0))</f>
        <v>0</v>
      </c>
      <c r="CH3" s="43">
        <f t="shared" ref="CH3:CH66" si="45">MIN(CD3,MAX(5-$BO3,0))</f>
        <v>0</v>
      </c>
      <c r="CI3" s="43" t="e">
        <f t="shared" ref="CI3:CI66" si="46">-CG3*BY3</f>
        <v>#VALUE!</v>
      </c>
      <c r="CJ3" s="43" t="e">
        <f t="shared" ref="CJ3:CJ66" si="47">-CH3*BZ3</f>
        <v>#VALUE!</v>
      </c>
      <c r="CK3" s="43" t="e">
        <f t="shared" ref="CK3:CK66" si="48">SUM(CI3:CJ3)</f>
        <v>#VALUE!</v>
      </c>
      <c r="CL3" s="44" t="e">
        <f t="shared" ref="CL3:CL66" si="49">+CK3+BW3</f>
        <v>#VALUE!</v>
      </c>
      <c r="CM3" s="9">
        <f>IF(AND($F3&gt;=Inputs!B$3,$F3&lt;Inputs!C$3),FORECAST($F3,Inputs!B$4:C$4,Inputs!B$3:C$3),9999)</f>
        <v>9999</v>
      </c>
      <c r="CN3" s="9">
        <f>IF(AND($F3&gt;=Inputs!C$3,$F3&lt;Inputs!D$3),FORECAST($F3,Inputs!C$4:D$4,Inputs!C$3:D$3),9999)</f>
        <v>9999</v>
      </c>
      <c r="CO3" s="9">
        <f>IF(AND($F3&gt;=Inputs!D$3,$F3&lt;Inputs!E$3),FORECAST($F3,Inputs!D$4:E$4,Inputs!D$3:E$3),9999)</f>
        <v>9999</v>
      </c>
      <c r="CP3" s="9">
        <f>IF(AND($F3&gt;=Inputs!E$3,$F3&lt;Inputs!F$3),FORECAST($F3,Inputs!E$4:F$4,Inputs!E$3:F$3),9999)</f>
        <v>9999</v>
      </c>
      <c r="CQ3" s="9">
        <f>IF(AND($F3&gt;=Inputs!F$3,$F3&lt;Inputs!G$3),FORECAST($F3,Inputs!F$4:G$4,Inputs!F$3:G$3),9999)</f>
        <v>9999</v>
      </c>
      <c r="CR3" s="9">
        <f>IF(AND($F3&gt;=Inputs!G$3,$F3&lt;Inputs!H$3),FORECAST($F3,Inputs!G$4:H$4,Inputs!G$3:H$3),9999)</f>
        <v>9999</v>
      </c>
      <c r="CS3" s="9">
        <f>IF(AND($F3&gt;=Inputs!H$3,$F3&lt;Inputs!I$3),FORECAST($F3,Inputs!H$4:I$4,Inputs!H$3:I$3),9999)</f>
        <v>9999</v>
      </c>
      <c r="CT3" s="9">
        <f>IF(AND($F3&gt;=Inputs!I$3,$F3&lt;Inputs!J$3),FORECAST($F3,Inputs!I$4:J$4,Inputs!I$3:J$3),9999)</f>
        <v>9999</v>
      </c>
      <c r="CU3" s="9">
        <f>IF(AND($F3&gt;=Inputs!J$3,$F3&lt;Inputs!K$3),FORECAST($F3,Inputs!J$4:K$4,Inputs!J$3:K$3),9999)</f>
        <v>9999</v>
      </c>
      <c r="CV3" s="9">
        <f>IF(AND($F3&gt;=Inputs!K$3,$F3&lt;Inputs!L$3),FORECAST($F3,Inputs!K$4:L$4,Inputs!K$3:L$3),9999)</f>
        <v>9999</v>
      </c>
      <c r="CW3" s="9">
        <f>IF(AND($G3&gt;=Inputs!B$3,$G3&lt;Inputs!C$3),FORECAST($G3,Inputs!B$4:C$4,Inputs!B$3:C$3),-9999)</f>
        <v>-9999</v>
      </c>
      <c r="CX3" s="9">
        <f>IF(AND($G3&gt;=Inputs!C$3,$G3&lt;Inputs!D$3),FORECAST($G3,Inputs!C$4:D$4,Inputs!C$3:D$3),-9999)</f>
        <v>-9999</v>
      </c>
      <c r="CY3" s="9">
        <f>IF(AND($G3&gt;=Inputs!D$3,$G3&lt;Inputs!E$3),FORECAST($G3,Inputs!D$4:E$4,Inputs!D$3:E$3),-9999)</f>
        <v>-9999</v>
      </c>
      <c r="CZ3" s="9">
        <f>IF(AND($G3&gt;=Inputs!E$3,$G3&lt;Inputs!F$3),FORECAST($G3,Inputs!E$4:F$4,Inputs!E$3:F$3),-9999)</f>
        <v>-9999</v>
      </c>
      <c r="DA3" s="9">
        <f>IF(AND($G3&gt;=Inputs!F$3,$G3&lt;Inputs!G$3),FORECAST($G3,Inputs!F$4:G$4,Inputs!F$3:G$3),-9999)</f>
        <v>-9999</v>
      </c>
      <c r="DB3" s="9">
        <f>IF(AND($G3&gt;=Inputs!G$3,$G3&lt;Inputs!H$3),FORECAST($G3,Inputs!G$4:H$4,Inputs!G$3:H$3),-9999)</f>
        <v>25.2</v>
      </c>
      <c r="DC3" s="9">
        <f>IF(AND($G3&gt;=Inputs!H$3,$G3&lt;Inputs!I$3),FORECAST($G3,Inputs!H$4:I$4,Inputs!H$3:I$3),-9999)</f>
        <v>-9999</v>
      </c>
      <c r="DD3" s="9">
        <f>IF(AND($G3&gt;=Inputs!I$3,$G3&lt;Inputs!J$3),FORECAST($G3,Inputs!I$4:J$4,Inputs!I$3:J$3),-9999)</f>
        <v>-9999</v>
      </c>
      <c r="DE3" s="9">
        <f>IF(AND($G3&gt;=Inputs!J$3,$G3&lt;Inputs!K$3),FORECAST($G3,Inputs!J$4:K$4,Inputs!J$3:K$3),-9999)</f>
        <v>-9999</v>
      </c>
      <c r="DF3" s="9">
        <f>IF(AND($G3&gt;=Inputs!K$3,$G3&lt;Inputs!L$3),FORECAST($G3,Inputs!K$4:L$4,Inputs!K$3:L$3),-9999)</f>
        <v>-9999</v>
      </c>
    </row>
    <row r="4" spans="1:110" x14ac:dyDescent="0.25">
      <c r="A4" s="2">
        <f>A3+(5/(24*60))</f>
        <v>45474.003472222219</v>
      </c>
      <c r="B4" s="3" t="str">
        <f>IF(ROUND(A4,6)&lt;ROUND(Inputs!$B$7,6),"Pre t0",IF(ROUND(A4,6)=ROUND(Inputs!$B$7,6),"t0",IF(AND(A4&gt;Inputs!$B$7,A4&lt;Inputs!$B$8),"TRLD","Post t0")))</f>
        <v>Pre t0</v>
      </c>
      <c r="C4" s="17">
        <v>31.79</v>
      </c>
      <c r="D4" s="19">
        <v>0</v>
      </c>
      <c r="E4" s="19"/>
      <c r="F4" s="19">
        <v>200</v>
      </c>
      <c r="G4" s="19">
        <v>130</v>
      </c>
      <c r="H4" s="7">
        <f t="shared" ref="H4:H67" si="50">IF(B4="Pre t0",D4,IF(B4="t0",AVERAGE(I4:I5),IF(B4="TRLD",AVERAGE(I4:I5),IF(B4="Post t0",MIN(AVERAGE(I4:I5),D4),0))))</f>
        <v>0</v>
      </c>
      <c r="I4" s="7">
        <f>IF(B4="Pre t0",0,IF(B4="t0",MAX(MIN(TRLD!N4,E4),G4),IF(B4="TRLD",I3+J4,IF(B4="Post t0",MAX(I3+M4,G4)))))</f>
        <v>0</v>
      </c>
      <c r="J4" s="7">
        <f t="shared" si="0"/>
        <v>0</v>
      </c>
      <c r="K4" s="7">
        <f t="shared" si="1"/>
        <v>0</v>
      </c>
      <c r="L4" s="7">
        <f t="shared" si="2"/>
        <v>5</v>
      </c>
      <c r="M4" s="8">
        <f t="shared" si="3"/>
        <v>0</v>
      </c>
      <c r="N4" s="31">
        <f t="shared" si="4"/>
        <v>0</v>
      </c>
      <c r="O4" s="31">
        <f>IF(AND($C4&gt;=Inputs!B$4,$C4&lt;Inputs!C$4),FORECAST($C4,Inputs!B$3:C$3,Inputs!B$4:C$4),0)</f>
        <v>0</v>
      </c>
      <c r="P4" s="31">
        <f>IF(AND($C4&gt;=Inputs!C$4,$C4&lt;Inputs!D$4),FORECAST($C4,Inputs!C$3:D$3,Inputs!C$4:D$4),0)</f>
        <v>0</v>
      </c>
      <c r="Q4" s="31">
        <f>IF(AND($C4&gt;=Inputs!D$4,$C4&lt;Inputs!E$4),FORECAST($C4,Inputs!D$3:E$3,Inputs!D$4:E$4),0)</f>
        <v>0</v>
      </c>
      <c r="R4" s="31">
        <f>IF(AND($C4&gt;=Inputs!E$4,$C4&lt;Inputs!F$4),FORECAST($C4,Inputs!E$3:F$3,Inputs!E$4:F$4),0)</f>
        <v>0</v>
      </c>
      <c r="S4" s="31">
        <f>IF(AND($C4&gt;=Inputs!F$4,$C4&lt;Inputs!G$4),FORECAST($C4,Inputs!F$3:G$3,Inputs!F$4:G$4),0)</f>
        <v>0</v>
      </c>
      <c r="T4" s="31">
        <f>IF(AND($C4&gt;=Inputs!G$4,$C4&lt;Inputs!H$4),FORECAST($C4,Inputs!G$3:H$3,Inputs!G$4:H$4),0)</f>
        <v>0</v>
      </c>
      <c r="U4" s="31">
        <f>IF(AND($C4&gt;=Inputs!H$4,$C4&lt;Inputs!I$4),FORECAST($C4,Inputs!H$3:I$3,Inputs!H$4:I$4),0)</f>
        <v>0</v>
      </c>
      <c r="V4" s="31">
        <f>IF(AND($C4&gt;=Inputs!I$4,$C4&lt;Inputs!J$4),FORECAST($C4,Inputs!I$3:J$3,Inputs!I$4:J$4),0)</f>
        <v>185.02983333333336</v>
      </c>
      <c r="W4" s="31">
        <f>IF(AND($C4&gt;=Inputs!J$4,$C4&lt;Inputs!K$4),FORECAST($C4,Inputs!J$3:K$3,Inputs!J$4:K$4),0)</f>
        <v>0</v>
      </c>
      <c r="X4" s="31">
        <f>IF(AND($C4&gt;=Inputs!K$4,Inputs!K$4&lt;&gt;""),F4,0)</f>
        <v>0</v>
      </c>
      <c r="Y4" s="36">
        <f>IF($I3&lt;Inputs!B$13,Inputs!B$14,0)</f>
        <v>1</v>
      </c>
      <c r="Z4" s="36">
        <f>IF(AND($I3&gt;=Inputs!B$13,$I3&lt;Inputs!C$13),Inputs!C$14,0)</f>
        <v>0</v>
      </c>
      <c r="AA4" s="36">
        <f>IF(AND($I3&gt;=Inputs!C$13,$I3&lt;Inputs!D$13),Inputs!D$14,0)</f>
        <v>0</v>
      </c>
      <c r="AB4" s="36">
        <f>IF(AND($I3&lt;Inputs!B$13),Inputs!B$13,0)</f>
        <v>185</v>
      </c>
      <c r="AC4" s="36">
        <f>IF(AND($I3&gt;=Inputs!B$13,$I3&lt;Inputs!C$13),Inputs!C$13,0)</f>
        <v>0</v>
      </c>
      <c r="AD4" s="36">
        <f>IF(AND($I3&gt;=Inputs!C$13,$I3&lt;Inputs!D$13),Inputs!D$13,0)</f>
        <v>0</v>
      </c>
      <c r="AE4" s="36">
        <f t="shared" si="5"/>
        <v>185</v>
      </c>
      <c r="AF4" s="36">
        <f t="shared" si="6"/>
        <v>0</v>
      </c>
      <c r="AG4" s="36">
        <f t="shared" si="7"/>
        <v>0</v>
      </c>
      <c r="AH4" s="36">
        <f t="shared" si="8"/>
        <v>185</v>
      </c>
      <c r="AI4" s="36" t="str">
        <f t="shared" si="9"/>
        <v>No</v>
      </c>
      <c r="AJ4" s="36">
        <f t="shared" si="10"/>
        <v>5</v>
      </c>
      <c r="AK4" s="36">
        <f t="shared" si="11"/>
        <v>0</v>
      </c>
      <c r="AL4" s="36">
        <f t="shared" si="12"/>
        <v>0</v>
      </c>
      <c r="AM4" s="36">
        <f t="shared" si="13"/>
        <v>5</v>
      </c>
      <c r="AN4" s="36">
        <f t="shared" si="14"/>
        <v>0</v>
      </c>
      <c r="AO4" s="36">
        <f t="shared" si="15"/>
        <v>0</v>
      </c>
      <c r="AP4" s="36">
        <f t="shared" si="16"/>
        <v>5</v>
      </c>
      <c r="AQ4" s="36">
        <f t="shared" si="17"/>
        <v>5</v>
      </c>
      <c r="AR4" s="36">
        <f>IF(AND($AQ4&gt;=Inputs!B$13,$AQ4&lt;Inputs!C$13),Inputs!C$14,0)</f>
        <v>0</v>
      </c>
      <c r="AS4" s="36">
        <f>IF(AND($AQ4&gt;=Inputs!C$13,$AQ4&lt;Inputs!D$13),Inputs!D$14,0)</f>
        <v>0</v>
      </c>
      <c r="AT4" s="36">
        <f>IF(AND($AQ4&gt;=Inputs!B$13,$AQ4&lt;Inputs!C$13),Inputs!C$13,0)</f>
        <v>0</v>
      </c>
      <c r="AU4" s="36">
        <f>IF(AND($AQ4&gt;=Inputs!C$13,$AQ4&lt;Inputs!D$13),Inputs!D$13,0)</f>
        <v>0</v>
      </c>
      <c r="AV4" s="36">
        <f t="shared" si="18"/>
        <v>0</v>
      </c>
      <c r="AW4" s="36">
        <f>IFERROR((AU4-#REF!)/AS4,0)</f>
        <v>0</v>
      </c>
      <c r="AX4" s="36">
        <f t="shared" si="19"/>
        <v>0</v>
      </c>
      <c r="AY4" s="36" t="str">
        <f t="shared" si="20"/>
        <v>No</v>
      </c>
      <c r="AZ4" s="36">
        <f t="shared" si="21"/>
        <v>0</v>
      </c>
      <c r="BA4" s="36">
        <f t="shared" si="22"/>
        <v>0</v>
      </c>
      <c r="BB4" s="36">
        <f t="shared" si="23"/>
        <v>0</v>
      </c>
      <c r="BC4" s="36">
        <f t="shared" si="24"/>
        <v>0</v>
      </c>
      <c r="BD4" s="36">
        <f t="shared" si="25"/>
        <v>0</v>
      </c>
      <c r="BE4" s="37">
        <f t="shared" si="26"/>
        <v>5</v>
      </c>
      <c r="BF4" s="43">
        <f>IF($I3&lt;=Inputs!B$13,Inputs!B$14,0)</f>
        <v>1</v>
      </c>
      <c r="BG4" s="43">
        <f>IF(AND($I3&gt;Inputs!B$13,$I3&lt;=Inputs!C$13),Inputs!C$14,0)</f>
        <v>0</v>
      </c>
      <c r="BH4" s="43">
        <f>IF(AND($I3&gt;Inputs!C$13,$I3&lt;=Inputs!D$13),Inputs!D$14,0)</f>
        <v>0</v>
      </c>
      <c r="BI4" s="43">
        <f>IF(AND($I3&lt;Inputs!B$13),0,0)</f>
        <v>0</v>
      </c>
      <c r="BJ4" s="43">
        <f>IF(AND($I3&gt;=Inputs!B$13,$I3&lt;Inputs!C$13),Inputs!B$13,0)</f>
        <v>0</v>
      </c>
      <c r="BK4" s="43">
        <f>IF(AND($I3&gt;=Inputs!C$13,$I3&lt;Inputs!D$13),Inputs!C$13,0)</f>
        <v>0</v>
      </c>
      <c r="BL4" s="43">
        <f t="shared" si="27"/>
        <v>0</v>
      </c>
      <c r="BM4" s="43">
        <f t="shared" si="28"/>
        <v>0</v>
      </c>
      <c r="BN4" s="43">
        <f t="shared" si="29"/>
        <v>0</v>
      </c>
      <c r="BO4" s="43">
        <f t="shared" si="30"/>
        <v>0</v>
      </c>
      <c r="BP4" s="43" t="str">
        <f t="shared" si="31"/>
        <v>No</v>
      </c>
      <c r="BQ4" s="43">
        <f t="shared" si="32"/>
        <v>0</v>
      </c>
      <c r="BR4" s="43">
        <f t="shared" si="33"/>
        <v>0</v>
      </c>
      <c r="BS4" s="43">
        <f t="shared" si="34"/>
        <v>0</v>
      </c>
      <c r="BT4" s="43">
        <f t="shared" si="35"/>
        <v>0</v>
      </c>
      <c r="BU4" s="43">
        <f t="shared" si="36"/>
        <v>0</v>
      </c>
      <c r="BV4" s="43">
        <f t="shared" si="37"/>
        <v>0</v>
      </c>
      <c r="BW4" s="43">
        <f t="shared" si="38"/>
        <v>0</v>
      </c>
      <c r="BX4" s="43">
        <f t="shared" si="39"/>
        <v>0</v>
      </c>
      <c r="BY4" s="43">
        <f>IF(AND($BX4&gt;Inputs!B$13,$BX4&lt;=Inputs!C$13),Inputs!C$14,0)</f>
        <v>0</v>
      </c>
      <c r="BZ4" s="43">
        <f>IF(AND($BX4&gt;Inputs!C$13,$BX4&lt;=Inputs!D$13),Inputs!D$14,0)</f>
        <v>0</v>
      </c>
      <c r="CA4" s="43">
        <f>IF(AND($BX4&gt;Inputs!B$13,$BX4&lt;=Inputs!C$13),Inputs!B$13,0)</f>
        <v>0</v>
      </c>
      <c r="CB4" s="43">
        <f>IF(AND($BX4&gt;Inputs!C$13,$BX4&lt;=Inputs!D$13),Inputs!C$13,0)</f>
        <v>0</v>
      </c>
      <c r="CC4" s="43">
        <f t="shared" si="40"/>
        <v>0</v>
      </c>
      <c r="CD4" s="43">
        <f t="shared" si="41"/>
        <v>0</v>
      </c>
      <c r="CE4" s="43">
        <f t="shared" si="42"/>
        <v>0</v>
      </c>
      <c r="CF4" s="43" t="str">
        <f t="shared" si="43"/>
        <v>No</v>
      </c>
      <c r="CG4" s="43">
        <f t="shared" si="44"/>
        <v>0</v>
      </c>
      <c r="CH4" s="43">
        <f t="shared" si="45"/>
        <v>0</v>
      </c>
      <c r="CI4" s="43">
        <f t="shared" si="46"/>
        <v>0</v>
      </c>
      <c r="CJ4" s="43">
        <f t="shared" si="47"/>
        <v>0</v>
      </c>
      <c r="CK4" s="43">
        <f t="shared" si="48"/>
        <v>0</v>
      </c>
      <c r="CL4" s="44">
        <f t="shared" si="49"/>
        <v>0</v>
      </c>
      <c r="CM4" s="9">
        <f>IF(AND($F4&gt;=Inputs!B$3,$F4&lt;Inputs!C$3),FORECAST($F4,Inputs!B$4:C$4,Inputs!B$3:C$3),9999)</f>
        <v>9999</v>
      </c>
      <c r="CN4" s="9">
        <f>IF(AND($F4&gt;=Inputs!C$3,$F4&lt;Inputs!D$3),FORECAST($F4,Inputs!C$4:D$4,Inputs!C$3:D$3),9999)</f>
        <v>9999</v>
      </c>
      <c r="CO4" s="9">
        <f>IF(AND($F4&gt;=Inputs!D$3,$F4&lt;Inputs!E$3),FORECAST($F4,Inputs!D$4:E$4,Inputs!D$3:E$3),9999)</f>
        <v>9999</v>
      </c>
      <c r="CP4" s="9">
        <f>IF(AND($F4&gt;=Inputs!E$3,$F4&lt;Inputs!F$3),FORECAST($F4,Inputs!E$4:F$4,Inputs!E$3:F$3),9999)</f>
        <v>9999</v>
      </c>
      <c r="CQ4" s="9">
        <f>IF(AND($F4&gt;=Inputs!F$3,$F4&lt;Inputs!G$3),FORECAST($F4,Inputs!F$4:G$4,Inputs!F$3:G$3),9999)</f>
        <v>9999</v>
      </c>
      <c r="CR4" s="9">
        <f>IF(AND($F4&gt;=Inputs!G$3,$F4&lt;Inputs!H$3),FORECAST($F4,Inputs!G$4:H$4,Inputs!G$3:H$3),9999)</f>
        <v>9999</v>
      </c>
      <c r="CS4" s="9">
        <f>IF(AND($F4&gt;=Inputs!H$3,$F4&lt;Inputs!I$3),FORECAST($F4,Inputs!H$4:I$4,Inputs!H$3:I$3),9999)</f>
        <v>9999</v>
      </c>
      <c r="CT4" s="9">
        <f>IF(AND($F4&gt;=Inputs!I$3,$F4&lt;Inputs!J$3),FORECAST($F4,Inputs!I$4:J$4,Inputs!I$3:J$3),9999)</f>
        <v>9999</v>
      </c>
      <c r="CU4" s="9">
        <f>IF(AND($F4&gt;=Inputs!J$3,$F4&lt;Inputs!K$3),FORECAST($F4,Inputs!J$4:K$4,Inputs!J$3:K$3),9999)</f>
        <v>9999</v>
      </c>
      <c r="CV4" s="9">
        <f>IF(AND($F4&gt;=Inputs!K$3,$F4&lt;Inputs!L$3),FORECAST($F4,Inputs!K$4:L$4,Inputs!K$3:L$3),9999)</f>
        <v>9999</v>
      </c>
      <c r="CW4" s="9">
        <f>IF(AND($G4&gt;=Inputs!B$3,$G4&lt;Inputs!C$3),FORECAST($G4,Inputs!B$4:C$4,Inputs!B$3:C$3),-9999)</f>
        <v>-9999</v>
      </c>
      <c r="CX4" s="9">
        <f>IF(AND($G4&gt;=Inputs!C$3,$G4&lt;Inputs!D$3),FORECAST($G4,Inputs!C$4:D$4,Inputs!C$3:D$3),-9999)</f>
        <v>-9999</v>
      </c>
      <c r="CY4" s="9">
        <f>IF(AND($G4&gt;=Inputs!D$3,$G4&lt;Inputs!E$3),FORECAST($G4,Inputs!D$4:E$4,Inputs!D$3:E$3),-9999)</f>
        <v>-9999</v>
      </c>
      <c r="CZ4" s="9">
        <f>IF(AND($G4&gt;=Inputs!E$3,$G4&lt;Inputs!F$3),FORECAST($G4,Inputs!E$4:F$4,Inputs!E$3:F$3),-9999)</f>
        <v>-9999</v>
      </c>
      <c r="DA4" s="9">
        <f>IF(AND($G4&gt;=Inputs!F$3,$G4&lt;Inputs!G$3),FORECAST($G4,Inputs!F$4:G$4,Inputs!F$3:G$3),-9999)</f>
        <v>-9999</v>
      </c>
      <c r="DB4" s="9">
        <f>IF(AND($G4&gt;=Inputs!G$3,$G4&lt;Inputs!H$3),FORECAST($G4,Inputs!G$4:H$4,Inputs!G$3:H$3),-9999)</f>
        <v>25.2</v>
      </c>
      <c r="DC4" s="9">
        <f>IF(AND($G4&gt;=Inputs!H$3,$G4&lt;Inputs!I$3),FORECAST($G4,Inputs!H$4:I$4,Inputs!H$3:I$3),-9999)</f>
        <v>-9999</v>
      </c>
      <c r="DD4" s="9">
        <f>IF(AND($G4&gt;=Inputs!I$3,$G4&lt;Inputs!J$3),FORECAST($G4,Inputs!I$4:J$4,Inputs!I$3:J$3),-9999)</f>
        <v>-9999</v>
      </c>
      <c r="DE4" s="9">
        <f>IF(AND($G4&gt;=Inputs!J$3,$G4&lt;Inputs!K$3),FORECAST($G4,Inputs!J$4:K$4,Inputs!J$3:K$3),-9999)</f>
        <v>-9999</v>
      </c>
      <c r="DF4" s="9">
        <f>IF(AND($G4&gt;=Inputs!K$3,$G4&lt;Inputs!L$3),FORECAST($G4,Inputs!K$4:L$4,Inputs!K$3:L$3),-9999)</f>
        <v>-9999</v>
      </c>
    </row>
    <row r="5" spans="1:110" x14ac:dyDescent="0.25">
      <c r="A5" s="2">
        <f t="shared" ref="A5:A68" si="51">A4+(5/(24*60))</f>
        <v>45474.006944444438</v>
      </c>
      <c r="B5" s="3" t="str">
        <f>IF(ROUND(A5,6)&lt;ROUND(Inputs!$B$7,6),"Pre t0",IF(ROUND(A5,6)=ROUND(Inputs!$B$7,6),"t0",IF(AND(A5&gt;Inputs!$B$7,A5&lt;Inputs!$B$8),"TRLD","Post t0")))</f>
        <v>Pre t0</v>
      </c>
      <c r="C5" s="17">
        <v>31.16</v>
      </c>
      <c r="D5" s="19">
        <v>0</v>
      </c>
      <c r="E5" s="19"/>
      <c r="F5" s="19">
        <v>200</v>
      </c>
      <c r="G5" s="19">
        <v>130</v>
      </c>
      <c r="H5" s="7">
        <f t="shared" si="50"/>
        <v>0</v>
      </c>
      <c r="I5" s="7">
        <f>IF(B5="Pre t0",0,IF(B5="t0",MAX(MIN(TRLD!N5,E5),G5),IF(B5="TRLD",I4+J5,IF(B5="Post t0",MAX(I4+M5,G5)))))</f>
        <v>0</v>
      </c>
      <c r="J5" s="7">
        <f t="shared" si="0"/>
        <v>0</v>
      </c>
      <c r="K5" s="7">
        <f t="shared" si="1"/>
        <v>0</v>
      </c>
      <c r="L5" s="7">
        <f t="shared" si="2"/>
        <v>5</v>
      </c>
      <c r="M5" s="8">
        <f t="shared" si="3"/>
        <v>0</v>
      </c>
      <c r="N5" s="31">
        <f t="shared" si="4"/>
        <v>0</v>
      </c>
      <c r="O5" s="31">
        <f>IF(AND($C5&gt;=Inputs!B$4,$C5&lt;Inputs!C$4),FORECAST($C5,Inputs!B$3:C$3,Inputs!B$4:C$4),0)</f>
        <v>0</v>
      </c>
      <c r="P5" s="31">
        <f>IF(AND($C5&gt;=Inputs!C$4,$C5&lt;Inputs!D$4),FORECAST($C5,Inputs!C$3:D$3,Inputs!C$4:D$4),0)</f>
        <v>0</v>
      </c>
      <c r="Q5" s="31">
        <f>IF(AND($C5&gt;=Inputs!D$4,$C5&lt;Inputs!E$4),FORECAST($C5,Inputs!D$3:E$3,Inputs!D$4:E$4),0)</f>
        <v>0</v>
      </c>
      <c r="R5" s="31">
        <f>IF(AND($C5&gt;=Inputs!E$4,$C5&lt;Inputs!F$4),FORECAST($C5,Inputs!E$3:F$3,Inputs!E$4:F$4),0)</f>
        <v>0</v>
      </c>
      <c r="S5" s="31">
        <f>IF(AND($C5&gt;=Inputs!F$4,$C5&lt;Inputs!G$4),FORECAST($C5,Inputs!F$3:G$3,Inputs!F$4:G$4),0)</f>
        <v>0</v>
      </c>
      <c r="T5" s="31">
        <f>IF(AND($C5&gt;=Inputs!G$4,$C5&lt;Inputs!H$4),FORECAST($C5,Inputs!G$3:H$3,Inputs!G$4:H$4),0)</f>
        <v>0</v>
      </c>
      <c r="U5" s="31">
        <f>IF(AND($C5&gt;=Inputs!H$4,$C5&lt;Inputs!I$4),FORECAST($C5,Inputs!H$3:I$3,Inputs!H$4:I$4),0)</f>
        <v>0</v>
      </c>
      <c r="V5" s="31">
        <f>IF(AND($C5&gt;=Inputs!I$4,$C5&lt;Inputs!J$4),FORECAST($C5,Inputs!I$3:J$3,Inputs!I$4:J$4),0)</f>
        <v>185.01933333333335</v>
      </c>
      <c r="W5" s="31">
        <f>IF(AND($C5&gt;=Inputs!J$4,$C5&lt;Inputs!K$4),FORECAST($C5,Inputs!J$3:K$3,Inputs!J$4:K$4),0)</f>
        <v>0</v>
      </c>
      <c r="X5" s="31">
        <f>IF(AND($C5&gt;=Inputs!K$4,Inputs!K$4&lt;&gt;""),F5,0)</f>
        <v>0</v>
      </c>
      <c r="Y5" s="36">
        <f>IF($I4&lt;Inputs!B$13,Inputs!B$14,0)</f>
        <v>1</v>
      </c>
      <c r="Z5" s="36">
        <f>IF(AND($I4&gt;=Inputs!B$13,$I4&lt;Inputs!C$13),Inputs!C$14,0)</f>
        <v>0</v>
      </c>
      <c r="AA5" s="36">
        <f>IF(AND($I4&gt;=Inputs!C$13,$I4&lt;Inputs!D$13),Inputs!D$14,0)</f>
        <v>0</v>
      </c>
      <c r="AB5" s="36">
        <f>IF(AND($I4&lt;Inputs!B$13),Inputs!B$13,0)</f>
        <v>185</v>
      </c>
      <c r="AC5" s="36">
        <f>IF(AND($I4&gt;=Inputs!B$13,$I4&lt;Inputs!C$13),Inputs!C$13,0)</f>
        <v>0</v>
      </c>
      <c r="AD5" s="36">
        <f>IF(AND($I4&gt;=Inputs!C$13,$I4&lt;Inputs!D$13),Inputs!D$13,0)</f>
        <v>0</v>
      </c>
      <c r="AE5" s="36">
        <f t="shared" si="5"/>
        <v>185</v>
      </c>
      <c r="AF5" s="36">
        <f t="shared" si="6"/>
        <v>0</v>
      </c>
      <c r="AG5" s="36">
        <f t="shared" si="7"/>
        <v>0</v>
      </c>
      <c r="AH5" s="36">
        <f t="shared" si="8"/>
        <v>185</v>
      </c>
      <c r="AI5" s="36" t="str">
        <f t="shared" si="9"/>
        <v>No</v>
      </c>
      <c r="AJ5" s="36">
        <f t="shared" si="10"/>
        <v>5</v>
      </c>
      <c r="AK5" s="36">
        <f t="shared" si="11"/>
        <v>0</v>
      </c>
      <c r="AL5" s="36">
        <f t="shared" si="12"/>
        <v>0</v>
      </c>
      <c r="AM5" s="36">
        <f t="shared" si="13"/>
        <v>5</v>
      </c>
      <c r="AN5" s="36">
        <f t="shared" si="14"/>
        <v>0</v>
      </c>
      <c r="AO5" s="36">
        <f t="shared" si="15"/>
        <v>0</v>
      </c>
      <c r="AP5" s="36">
        <f t="shared" si="16"/>
        <v>5</v>
      </c>
      <c r="AQ5" s="36">
        <f t="shared" si="17"/>
        <v>5</v>
      </c>
      <c r="AR5" s="36">
        <f>IF(AND($AQ5&gt;=Inputs!B$13,$AQ5&lt;Inputs!C$13),Inputs!C$14,0)</f>
        <v>0</v>
      </c>
      <c r="AS5" s="36">
        <f>IF(AND($AQ5&gt;=Inputs!C$13,$AQ5&lt;Inputs!D$13),Inputs!D$14,0)</f>
        <v>0</v>
      </c>
      <c r="AT5" s="36">
        <f>IF(AND($AQ5&gt;=Inputs!B$13,$AQ5&lt;Inputs!C$13),Inputs!C$13,0)</f>
        <v>0</v>
      </c>
      <c r="AU5" s="36">
        <f>IF(AND($AQ5&gt;=Inputs!C$13,$AQ5&lt;Inputs!D$13),Inputs!D$13,0)</f>
        <v>0</v>
      </c>
      <c r="AV5" s="36">
        <f t="shared" si="18"/>
        <v>0</v>
      </c>
      <c r="AW5" s="36">
        <f>IFERROR((AU5-#REF!)/AS5,0)</f>
        <v>0</v>
      </c>
      <c r="AX5" s="36">
        <f t="shared" si="19"/>
        <v>0</v>
      </c>
      <c r="AY5" s="36" t="str">
        <f t="shared" si="20"/>
        <v>No</v>
      </c>
      <c r="AZ5" s="36">
        <f t="shared" si="21"/>
        <v>0</v>
      </c>
      <c r="BA5" s="36">
        <f t="shared" si="22"/>
        <v>0</v>
      </c>
      <c r="BB5" s="36">
        <f t="shared" si="23"/>
        <v>0</v>
      </c>
      <c r="BC5" s="36">
        <f t="shared" si="24"/>
        <v>0</v>
      </c>
      <c r="BD5" s="36">
        <f t="shared" si="25"/>
        <v>0</v>
      </c>
      <c r="BE5" s="37">
        <f t="shared" si="26"/>
        <v>5</v>
      </c>
      <c r="BF5" s="43">
        <f>IF($I4&lt;=Inputs!B$13,Inputs!B$14,0)</f>
        <v>1</v>
      </c>
      <c r="BG5" s="43">
        <f>IF(AND($I4&gt;Inputs!B$13,$I4&lt;=Inputs!C$13),Inputs!C$14,0)</f>
        <v>0</v>
      </c>
      <c r="BH5" s="43">
        <f>IF(AND($I4&gt;Inputs!C$13,$I4&lt;=Inputs!D$13),Inputs!D$14,0)</f>
        <v>0</v>
      </c>
      <c r="BI5" s="43">
        <f>IF(AND($I4&lt;Inputs!B$13),0,0)</f>
        <v>0</v>
      </c>
      <c r="BJ5" s="43">
        <f>IF(AND($I4&gt;=Inputs!B$13,$I4&lt;Inputs!C$13),Inputs!B$13,0)</f>
        <v>0</v>
      </c>
      <c r="BK5" s="43">
        <f>IF(AND($I4&gt;=Inputs!C$13,$I4&lt;Inputs!D$13),Inputs!C$13,0)</f>
        <v>0</v>
      </c>
      <c r="BL5" s="43">
        <f t="shared" si="27"/>
        <v>0</v>
      </c>
      <c r="BM5" s="43">
        <f t="shared" si="28"/>
        <v>0</v>
      </c>
      <c r="BN5" s="43">
        <f t="shared" si="29"/>
        <v>0</v>
      </c>
      <c r="BO5" s="43">
        <f t="shared" si="30"/>
        <v>0</v>
      </c>
      <c r="BP5" s="43" t="str">
        <f t="shared" si="31"/>
        <v>No</v>
      </c>
      <c r="BQ5" s="43">
        <f t="shared" si="32"/>
        <v>0</v>
      </c>
      <c r="BR5" s="43">
        <f t="shared" si="33"/>
        <v>0</v>
      </c>
      <c r="BS5" s="43">
        <f t="shared" si="34"/>
        <v>0</v>
      </c>
      <c r="BT5" s="43">
        <f t="shared" si="35"/>
        <v>0</v>
      </c>
      <c r="BU5" s="43">
        <f t="shared" si="36"/>
        <v>0</v>
      </c>
      <c r="BV5" s="43">
        <f t="shared" si="37"/>
        <v>0</v>
      </c>
      <c r="BW5" s="43">
        <f t="shared" si="38"/>
        <v>0</v>
      </c>
      <c r="BX5" s="43">
        <f t="shared" si="39"/>
        <v>0</v>
      </c>
      <c r="BY5" s="43">
        <f>IF(AND($BX5&gt;Inputs!B$13,$BX5&lt;=Inputs!C$13),Inputs!C$14,0)</f>
        <v>0</v>
      </c>
      <c r="BZ5" s="43">
        <f>IF(AND($BX5&gt;Inputs!C$13,$BX5&lt;=Inputs!D$13),Inputs!D$14,0)</f>
        <v>0</v>
      </c>
      <c r="CA5" s="43">
        <f>IF(AND($BX5&gt;Inputs!B$13,$BX5&lt;=Inputs!C$13),Inputs!B$13,0)</f>
        <v>0</v>
      </c>
      <c r="CB5" s="43">
        <f>IF(AND($BX5&gt;Inputs!C$13,$BX5&lt;=Inputs!D$13),Inputs!C$13,0)</f>
        <v>0</v>
      </c>
      <c r="CC5" s="43">
        <f t="shared" si="40"/>
        <v>0</v>
      </c>
      <c r="CD5" s="43">
        <f t="shared" si="41"/>
        <v>0</v>
      </c>
      <c r="CE5" s="43">
        <f t="shared" si="42"/>
        <v>0</v>
      </c>
      <c r="CF5" s="43" t="str">
        <f t="shared" si="43"/>
        <v>No</v>
      </c>
      <c r="CG5" s="43">
        <f t="shared" si="44"/>
        <v>0</v>
      </c>
      <c r="CH5" s="43">
        <f t="shared" si="45"/>
        <v>0</v>
      </c>
      <c r="CI5" s="43">
        <f t="shared" si="46"/>
        <v>0</v>
      </c>
      <c r="CJ5" s="43">
        <f t="shared" si="47"/>
        <v>0</v>
      </c>
      <c r="CK5" s="43">
        <f t="shared" si="48"/>
        <v>0</v>
      </c>
      <c r="CL5" s="44">
        <f t="shared" si="49"/>
        <v>0</v>
      </c>
      <c r="CM5" s="9">
        <f>IF(AND($F5&gt;=Inputs!B$3,$F5&lt;Inputs!C$3),FORECAST($F5,Inputs!B$4:C$4,Inputs!B$3:C$3),9999)</f>
        <v>9999</v>
      </c>
      <c r="CN5" s="9">
        <f>IF(AND($F5&gt;=Inputs!C$3,$F5&lt;Inputs!D$3),FORECAST($F5,Inputs!C$4:D$4,Inputs!C$3:D$3),9999)</f>
        <v>9999</v>
      </c>
      <c r="CO5" s="9">
        <f>IF(AND($F5&gt;=Inputs!D$3,$F5&lt;Inputs!E$3),FORECAST($F5,Inputs!D$4:E$4,Inputs!D$3:E$3),9999)</f>
        <v>9999</v>
      </c>
      <c r="CP5" s="9">
        <f>IF(AND($F5&gt;=Inputs!E$3,$F5&lt;Inputs!F$3),FORECAST($F5,Inputs!E$4:F$4,Inputs!E$3:F$3),9999)</f>
        <v>9999</v>
      </c>
      <c r="CQ5" s="9">
        <f>IF(AND($F5&gt;=Inputs!F$3,$F5&lt;Inputs!G$3),FORECAST($F5,Inputs!F$4:G$4,Inputs!F$3:G$3),9999)</f>
        <v>9999</v>
      </c>
      <c r="CR5" s="9">
        <f>IF(AND($F5&gt;=Inputs!G$3,$F5&lt;Inputs!H$3),FORECAST($F5,Inputs!G$4:H$4,Inputs!G$3:H$3),9999)</f>
        <v>9999</v>
      </c>
      <c r="CS5" s="9">
        <f>IF(AND($F5&gt;=Inputs!H$3,$F5&lt;Inputs!I$3),FORECAST($F5,Inputs!H$4:I$4,Inputs!H$3:I$3),9999)</f>
        <v>9999</v>
      </c>
      <c r="CT5" s="9">
        <f>IF(AND($F5&gt;=Inputs!I$3,$F5&lt;Inputs!J$3),FORECAST($F5,Inputs!I$4:J$4,Inputs!I$3:J$3),9999)</f>
        <v>9999</v>
      </c>
      <c r="CU5" s="9">
        <f>IF(AND($F5&gt;=Inputs!J$3,$F5&lt;Inputs!K$3),FORECAST($F5,Inputs!J$4:K$4,Inputs!J$3:K$3),9999)</f>
        <v>9999</v>
      </c>
      <c r="CV5" s="9">
        <f>IF(AND($F5&gt;=Inputs!K$3,$F5&lt;Inputs!L$3),FORECAST($F5,Inputs!K$4:L$4,Inputs!K$3:L$3),9999)</f>
        <v>9999</v>
      </c>
      <c r="CW5" s="9">
        <f>IF(AND($G5&gt;=Inputs!B$3,$G5&lt;Inputs!C$3),FORECAST($G5,Inputs!B$4:C$4,Inputs!B$3:C$3),-9999)</f>
        <v>-9999</v>
      </c>
      <c r="CX5" s="9">
        <f>IF(AND($G5&gt;=Inputs!C$3,$G5&lt;Inputs!D$3),FORECAST($G5,Inputs!C$4:D$4,Inputs!C$3:D$3),-9999)</f>
        <v>-9999</v>
      </c>
      <c r="CY5" s="9">
        <f>IF(AND($G5&gt;=Inputs!D$3,$G5&lt;Inputs!E$3),FORECAST($G5,Inputs!D$4:E$4,Inputs!D$3:E$3),-9999)</f>
        <v>-9999</v>
      </c>
      <c r="CZ5" s="9">
        <f>IF(AND($G5&gt;=Inputs!E$3,$G5&lt;Inputs!F$3),FORECAST($G5,Inputs!E$4:F$4,Inputs!E$3:F$3),-9999)</f>
        <v>-9999</v>
      </c>
      <c r="DA5" s="9">
        <f>IF(AND($G5&gt;=Inputs!F$3,$G5&lt;Inputs!G$3),FORECAST($G5,Inputs!F$4:G$4,Inputs!F$3:G$3),-9999)</f>
        <v>-9999</v>
      </c>
      <c r="DB5" s="9">
        <f>IF(AND($G5&gt;=Inputs!G$3,$G5&lt;Inputs!H$3),FORECAST($G5,Inputs!G$4:H$4,Inputs!G$3:H$3),-9999)</f>
        <v>25.2</v>
      </c>
      <c r="DC5" s="9">
        <f>IF(AND($G5&gt;=Inputs!H$3,$G5&lt;Inputs!I$3),FORECAST($G5,Inputs!H$4:I$4,Inputs!H$3:I$3),-9999)</f>
        <v>-9999</v>
      </c>
      <c r="DD5" s="9">
        <f>IF(AND($G5&gt;=Inputs!I$3,$G5&lt;Inputs!J$3),FORECAST($G5,Inputs!I$4:J$4,Inputs!I$3:J$3),-9999)</f>
        <v>-9999</v>
      </c>
      <c r="DE5" s="9">
        <f>IF(AND($G5&gt;=Inputs!J$3,$G5&lt;Inputs!K$3),FORECAST($G5,Inputs!J$4:K$4,Inputs!J$3:K$3),-9999)</f>
        <v>-9999</v>
      </c>
      <c r="DF5" s="9">
        <f>IF(AND($G5&gt;=Inputs!K$3,$G5&lt;Inputs!L$3),FORECAST($G5,Inputs!K$4:L$4,Inputs!K$3:L$3),-9999)</f>
        <v>-9999</v>
      </c>
    </row>
    <row r="6" spans="1:110" x14ac:dyDescent="0.25">
      <c r="A6" s="2">
        <f t="shared" si="51"/>
        <v>45474.010416666657</v>
      </c>
      <c r="B6" s="3" t="str">
        <f>IF(ROUND(A6,6)&lt;ROUND(Inputs!$B$7,6),"Pre t0",IF(ROUND(A6,6)=ROUND(Inputs!$B$7,6),"t0",IF(AND(A6&gt;Inputs!$B$7,A6&lt;Inputs!$B$8),"TRLD","Post t0")))</f>
        <v>Pre t0</v>
      </c>
      <c r="C6" s="17">
        <v>27.95</v>
      </c>
      <c r="D6" s="19">
        <v>0</v>
      </c>
      <c r="E6" s="19"/>
      <c r="F6" s="19">
        <v>200</v>
      </c>
      <c r="G6" s="19">
        <v>130</v>
      </c>
      <c r="H6" s="7">
        <f t="shared" si="50"/>
        <v>0</v>
      </c>
      <c r="I6" s="7">
        <f>IF(B6="Pre t0",0,IF(B6="t0",MAX(MIN(TRLD!N6,E6),G6),IF(B6="TRLD",I5+J6,IF(B6="Post t0",MAX(I5+M6,G6)))))</f>
        <v>0</v>
      </c>
      <c r="J6" s="7">
        <f t="shared" si="0"/>
        <v>0</v>
      </c>
      <c r="K6" s="7">
        <f t="shared" si="1"/>
        <v>0</v>
      </c>
      <c r="L6" s="7">
        <f t="shared" si="2"/>
        <v>5</v>
      </c>
      <c r="M6" s="8">
        <f t="shared" si="3"/>
        <v>0</v>
      </c>
      <c r="N6" s="31">
        <f t="shared" si="4"/>
        <v>0</v>
      </c>
      <c r="O6" s="31">
        <f>IF(AND($C6&gt;=Inputs!B$4,$C6&lt;Inputs!C$4),FORECAST($C6,Inputs!B$3:C$3,Inputs!B$4:C$4),0)</f>
        <v>0</v>
      </c>
      <c r="P6" s="31">
        <f>IF(AND($C6&gt;=Inputs!C$4,$C6&lt;Inputs!D$4),FORECAST($C6,Inputs!C$3:D$3,Inputs!C$4:D$4),0)</f>
        <v>0</v>
      </c>
      <c r="Q6" s="31">
        <f>IF(AND($C6&gt;=Inputs!D$4,$C6&lt;Inputs!E$4),FORECAST($C6,Inputs!D$3:E$3,Inputs!D$4:E$4),0)</f>
        <v>0</v>
      </c>
      <c r="R6" s="31">
        <f>IF(AND($C6&gt;=Inputs!E$4,$C6&lt;Inputs!F$4),FORECAST($C6,Inputs!E$3:F$3,Inputs!E$4:F$4),0)</f>
        <v>0</v>
      </c>
      <c r="S6" s="31">
        <f>IF(AND($C6&gt;=Inputs!F$4,$C6&lt;Inputs!G$4),FORECAST($C6,Inputs!F$3:G$3,Inputs!F$4:G$4),0)</f>
        <v>0</v>
      </c>
      <c r="T6" s="31">
        <f>IF(AND($C6&gt;=Inputs!G$4,$C6&lt;Inputs!H$4),FORECAST($C6,Inputs!G$3:H$3,Inputs!G$4:H$4),0)</f>
        <v>141.45833333333331</v>
      </c>
      <c r="U6" s="31">
        <f>IF(AND($C6&gt;=Inputs!H$4,$C6&lt;Inputs!I$4),FORECAST($C6,Inputs!H$3:I$3,Inputs!H$4:I$4),0)</f>
        <v>0</v>
      </c>
      <c r="V6" s="31">
        <f>IF(AND($C6&gt;=Inputs!I$4,$C6&lt;Inputs!J$4),FORECAST($C6,Inputs!I$3:J$3,Inputs!I$4:J$4),0)</f>
        <v>0</v>
      </c>
      <c r="W6" s="31">
        <f>IF(AND($C6&gt;=Inputs!J$4,$C6&lt;Inputs!K$4),FORECAST($C6,Inputs!J$3:K$3,Inputs!J$4:K$4),0)</f>
        <v>0</v>
      </c>
      <c r="X6" s="31">
        <f>IF(AND($C6&gt;=Inputs!K$4,Inputs!K$4&lt;&gt;""),F6,0)</f>
        <v>0</v>
      </c>
      <c r="Y6" s="36">
        <f>IF($I5&lt;Inputs!B$13,Inputs!B$14,0)</f>
        <v>1</v>
      </c>
      <c r="Z6" s="36">
        <f>IF(AND($I5&gt;=Inputs!B$13,$I5&lt;Inputs!C$13),Inputs!C$14,0)</f>
        <v>0</v>
      </c>
      <c r="AA6" s="36">
        <f>IF(AND($I5&gt;=Inputs!C$13,$I5&lt;Inputs!D$13),Inputs!D$14,0)</f>
        <v>0</v>
      </c>
      <c r="AB6" s="36">
        <f>IF(AND($I5&lt;Inputs!B$13),Inputs!B$13,0)</f>
        <v>185</v>
      </c>
      <c r="AC6" s="36">
        <f>IF(AND($I5&gt;=Inputs!B$13,$I5&lt;Inputs!C$13),Inputs!C$13,0)</f>
        <v>0</v>
      </c>
      <c r="AD6" s="36">
        <f>IF(AND($I5&gt;=Inputs!C$13,$I5&lt;Inputs!D$13),Inputs!D$13,0)</f>
        <v>0</v>
      </c>
      <c r="AE6" s="36">
        <f t="shared" si="5"/>
        <v>185</v>
      </c>
      <c r="AF6" s="36">
        <f t="shared" si="6"/>
        <v>0</v>
      </c>
      <c r="AG6" s="36">
        <f t="shared" si="7"/>
        <v>0</v>
      </c>
      <c r="AH6" s="36">
        <f t="shared" si="8"/>
        <v>185</v>
      </c>
      <c r="AI6" s="36" t="str">
        <f t="shared" si="9"/>
        <v>No</v>
      </c>
      <c r="AJ6" s="36">
        <f t="shared" si="10"/>
        <v>5</v>
      </c>
      <c r="AK6" s="36">
        <f t="shared" si="11"/>
        <v>0</v>
      </c>
      <c r="AL6" s="36">
        <f t="shared" si="12"/>
        <v>0</v>
      </c>
      <c r="AM6" s="36">
        <f t="shared" si="13"/>
        <v>5</v>
      </c>
      <c r="AN6" s="36">
        <f t="shared" si="14"/>
        <v>0</v>
      </c>
      <c r="AO6" s="36">
        <f t="shared" si="15"/>
        <v>0</v>
      </c>
      <c r="AP6" s="36">
        <f t="shared" si="16"/>
        <v>5</v>
      </c>
      <c r="AQ6" s="36">
        <f t="shared" si="17"/>
        <v>5</v>
      </c>
      <c r="AR6" s="36">
        <f>IF(AND($AQ6&gt;=Inputs!B$13,$AQ6&lt;Inputs!C$13),Inputs!C$14,0)</f>
        <v>0</v>
      </c>
      <c r="AS6" s="36">
        <f>IF(AND($AQ6&gt;=Inputs!C$13,$AQ6&lt;Inputs!D$13),Inputs!D$14,0)</f>
        <v>0</v>
      </c>
      <c r="AT6" s="36">
        <f>IF(AND($AQ6&gt;=Inputs!B$13,$AQ6&lt;Inputs!C$13),Inputs!C$13,0)</f>
        <v>0</v>
      </c>
      <c r="AU6" s="36">
        <f>IF(AND($AQ6&gt;=Inputs!C$13,$AQ6&lt;Inputs!D$13),Inputs!D$13,0)</f>
        <v>0</v>
      </c>
      <c r="AV6" s="36">
        <f t="shared" si="18"/>
        <v>0</v>
      </c>
      <c r="AW6" s="36">
        <f>IFERROR((AU6-#REF!)/AS6,0)</f>
        <v>0</v>
      </c>
      <c r="AX6" s="36">
        <f t="shared" si="19"/>
        <v>0</v>
      </c>
      <c r="AY6" s="36" t="str">
        <f t="shared" si="20"/>
        <v>No</v>
      </c>
      <c r="AZ6" s="36">
        <f t="shared" si="21"/>
        <v>0</v>
      </c>
      <c r="BA6" s="36">
        <f t="shared" si="22"/>
        <v>0</v>
      </c>
      <c r="BB6" s="36">
        <f t="shared" si="23"/>
        <v>0</v>
      </c>
      <c r="BC6" s="36">
        <f t="shared" si="24"/>
        <v>0</v>
      </c>
      <c r="BD6" s="36">
        <f t="shared" si="25"/>
        <v>0</v>
      </c>
      <c r="BE6" s="37">
        <f t="shared" si="26"/>
        <v>5</v>
      </c>
      <c r="BF6" s="43">
        <f>IF($I5&lt;=Inputs!B$13,Inputs!B$14,0)</f>
        <v>1</v>
      </c>
      <c r="BG6" s="43">
        <f>IF(AND($I5&gt;Inputs!B$13,$I5&lt;=Inputs!C$13),Inputs!C$14,0)</f>
        <v>0</v>
      </c>
      <c r="BH6" s="43">
        <f>IF(AND($I5&gt;Inputs!C$13,$I5&lt;=Inputs!D$13),Inputs!D$14,0)</f>
        <v>0</v>
      </c>
      <c r="BI6" s="43">
        <f>IF(AND($I5&lt;Inputs!B$13),0,0)</f>
        <v>0</v>
      </c>
      <c r="BJ6" s="43">
        <f>IF(AND($I5&gt;=Inputs!B$13,$I5&lt;Inputs!C$13),Inputs!B$13,0)</f>
        <v>0</v>
      </c>
      <c r="BK6" s="43">
        <f>IF(AND($I5&gt;=Inputs!C$13,$I5&lt;Inputs!D$13),Inputs!C$13,0)</f>
        <v>0</v>
      </c>
      <c r="BL6" s="43">
        <f t="shared" si="27"/>
        <v>0</v>
      </c>
      <c r="BM6" s="43">
        <f t="shared" si="28"/>
        <v>0</v>
      </c>
      <c r="BN6" s="43">
        <f t="shared" si="29"/>
        <v>0</v>
      </c>
      <c r="BO6" s="43">
        <f t="shared" si="30"/>
        <v>0</v>
      </c>
      <c r="BP6" s="43" t="str">
        <f t="shared" si="31"/>
        <v>No</v>
      </c>
      <c r="BQ6" s="43">
        <f t="shared" si="32"/>
        <v>0</v>
      </c>
      <c r="BR6" s="43">
        <f t="shared" si="33"/>
        <v>0</v>
      </c>
      <c r="BS6" s="43">
        <f t="shared" si="34"/>
        <v>0</v>
      </c>
      <c r="BT6" s="43">
        <f t="shared" si="35"/>
        <v>0</v>
      </c>
      <c r="BU6" s="43">
        <f t="shared" si="36"/>
        <v>0</v>
      </c>
      <c r="BV6" s="43">
        <f t="shared" si="37"/>
        <v>0</v>
      </c>
      <c r="BW6" s="43">
        <f t="shared" si="38"/>
        <v>0</v>
      </c>
      <c r="BX6" s="43">
        <f t="shared" si="39"/>
        <v>0</v>
      </c>
      <c r="BY6" s="43">
        <f>IF(AND($BX6&gt;Inputs!B$13,$BX6&lt;=Inputs!C$13),Inputs!C$14,0)</f>
        <v>0</v>
      </c>
      <c r="BZ6" s="43">
        <f>IF(AND($BX6&gt;Inputs!C$13,$BX6&lt;=Inputs!D$13),Inputs!D$14,0)</f>
        <v>0</v>
      </c>
      <c r="CA6" s="43">
        <f>IF(AND($BX6&gt;Inputs!B$13,$BX6&lt;=Inputs!C$13),Inputs!B$13,0)</f>
        <v>0</v>
      </c>
      <c r="CB6" s="43">
        <f>IF(AND($BX6&gt;Inputs!C$13,$BX6&lt;=Inputs!D$13),Inputs!C$13,0)</f>
        <v>0</v>
      </c>
      <c r="CC6" s="43">
        <f t="shared" si="40"/>
        <v>0</v>
      </c>
      <c r="CD6" s="43">
        <f t="shared" si="41"/>
        <v>0</v>
      </c>
      <c r="CE6" s="43">
        <f t="shared" si="42"/>
        <v>0</v>
      </c>
      <c r="CF6" s="43" t="str">
        <f t="shared" si="43"/>
        <v>No</v>
      </c>
      <c r="CG6" s="43">
        <f t="shared" si="44"/>
        <v>0</v>
      </c>
      <c r="CH6" s="43">
        <f t="shared" si="45"/>
        <v>0</v>
      </c>
      <c r="CI6" s="43">
        <f t="shared" si="46"/>
        <v>0</v>
      </c>
      <c r="CJ6" s="43">
        <f t="shared" si="47"/>
        <v>0</v>
      </c>
      <c r="CK6" s="43">
        <f t="shared" si="48"/>
        <v>0</v>
      </c>
      <c r="CL6" s="44">
        <f t="shared" si="49"/>
        <v>0</v>
      </c>
      <c r="CM6" s="9">
        <f>IF(AND($F6&gt;=Inputs!B$3,$F6&lt;Inputs!C$3),FORECAST($F6,Inputs!B$4:C$4,Inputs!B$3:C$3),9999)</f>
        <v>9999</v>
      </c>
      <c r="CN6" s="9">
        <f>IF(AND($F6&gt;=Inputs!C$3,$F6&lt;Inputs!D$3),FORECAST($F6,Inputs!C$4:D$4,Inputs!C$3:D$3),9999)</f>
        <v>9999</v>
      </c>
      <c r="CO6" s="9">
        <f>IF(AND($F6&gt;=Inputs!D$3,$F6&lt;Inputs!E$3),FORECAST($F6,Inputs!D$4:E$4,Inputs!D$3:E$3),9999)</f>
        <v>9999</v>
      </c>
      <c r="CP6" s="9">
        <f>IF(AND($F6&gt;=Inputs!E$3,$F6&lt;Inputs!F$3),FORECAST($F6,Inputs!E$4:F$4,Inputs!E$3:F$3),9999)</f>
        <v>9999</v>
      </c>
      <c r="CQ6" s="9">
        <f>IF(AND($F6&gt;=Inputs!F$3,$F6&lt;Inputs!G$3),FORECAST($F6,Inputs!F$4:G$4,Inputs!F$3:G$3),9999)</f>
        <v>9999</v>
      </c>
      <c r="CR6" s="9">
        <f>IF(AND($F6&gt;=Inputs!G$3,$F6&lt;Inputs!H$3),FORECAST($F6,Inputs!G$4:H$4,Inputs!G$3:H$3),9999)</f>
        <v>9999</v>
      </c>
      <c r="CS6" s="9">
        <f>IF(AND($F6&gt;=Inputs!H$3,$F6&lt;Inputs!I$3),FORECAST($F6,Inputs!H$4:I$4,Inputs!H$3:I$3),9999)</f>
        <v>9999</v>
      </c>
      <c r="CT6" s="9">
        <f>IF(AND($F6&gt;=Inputs!I$3,$F6&lt;Inputs!J$3),FORECAST($F6,Inputs!I$4:J$4,Inputs!I$3:J$3),9999)</f>
        <v>9999</v>
      </c>
      <c r="CU6" s="9">
        <f>IF(AND($F6&gt;=Inputs!J$3,$F6&lt;Inputs!K$3),FORECAST($F6,Inputs!J$4:K$4,Inputs!J$3:K$3),9999)</f>
        <v>9999</v>
      </c>
      <c r="CV6" s="9">
        <f>IF(AND($F6&gt;=Inputs!K$3,$F6&lt;Inputs!L$3),FORECAST($F6,Inputs!K$4:L$4,Inputs!K$3:L$3),9999)</f>
        <v>9999</v>
      </c>
      <c r="CW6" s="9">
        <f>IF(AND($G6&gt;=Inputs!B$3,$G6&lt;Inputs!C$3),FORECAST($G6,Inputs!B$4:C$4,Inputs!B$3:C$3),-9999)</f>
        <v>-9999</v>
      </c>
      <c r="CX6" s="9">
        <f>IF(AND($G6&gt;=Inputs!C$3,$G6&lt;Inputs!D$3),FORECAST($G6,Inputs!C$4:D$4,Inputs!C$3:D$3),-9999)</f>
        <v>-9999</v>
      </c>
      <c r="CY6" s="9">
        <f>IF(AND($G6&gt;=Inputs!D$3,$G6&lt;Inputs!E$3),FORECAST($G6,Inputs!D$4:E$4,Inputs!D$3:E$3),-9999)</f>
        <v>-9999</v>
      </c>
      <c r="CZ6" s="9">
        <f>IF(AND($G6&gt;=Inputs!E$3,$G6&lt;Inputs!F$3),FORECAST($G6,Inputs!E$4:F$4,Inputs!E$3:F$3),-9999)</f>
        <v>-9999</v>
      </c>
      <c r="DA6" s="9">
        <f>IF(AND($G6&gt;=Inputs!F$3,$G6&lt;Inputs!G$3),FORECAST($G6,Inputs!F$4:G$4,Inputs!F$3:G$3),-9999)</f>
        <v>-9999</v>
      </c>
      <c r="DB6" s="9">
        <f>IF(AND($G6&gt;=Inputs!G$3,$G6&lt;Inputs!H$3),FORECAST($G6,Inputs!G$4:H$4,Inputs!G$3:H$3),-9999)</f>
        <v>25.2</v>
      </c>
      <c r="DC6" s="9">
        <f>IF(AND($G6&gt;=Inputs!H$3,$G6&lt;Inputs!I$3),FORECAST($G6,Inputs!H$4:I$4,Inputs!H$3:I$3),-9999)</f>
        <v>-9999</v>
      </c>
      <c r="DD6" s="9">
        <f>IF(AND($G6&gt;=Inputs!I$3,$G6&lt;Inputs!J$3),FORECAST($G6,Inputs!I$4:J$4,Inputs!I$3:J$3),-9999)</f>
        <v>-9999</v>
      </c>
      <c r="DE6" s="9">
        <f>IF(AND($G6&gt;=Inputs!J$3,$G6&lt;Inputs!K$3),FORECAST($G6,Inputs!J$4:K$4,Inputs!J$3:K$3),-9999)</f>
        <v>-9999</v>
      </c>
      <c r="DF6" s="9">
        <f>IF(AND($G6&gt;=Inputs!K$3,$G6&lt;Inputs!L$3),FORECAST($G6,Inputs!K$4:L$4,Inputs!K$3:L$3),-9999)</f>
        <v>-9999</v>
      </c>
    </row>
    <row r="7" spans="1:110" x14ac:dyDescent="0.25">
      <c r="A7" s="2">
        <f t="shared" si="51"/>
        <v>45474.013888888876</v>
      </c>
      <c r="B7" s="3" t="str">
        <f>IF(ROUND(A7,6)&lt;ROUND(Inputs!$B$7,6),"Pre t0",IF(ROUND(A7,6)=ROUND(Inputs!$B$7,6),"t0",IF(AND(A7&gt;Inputs!$B$7,A7&lt;Inputs!$B$8),"TRLD","Post t0")))</f>
        <v>Pre t0</v>
      </c>
      <c r="C7" s="17">
        <v>26.58</v>
      </c>
      <c r="D7" s="19">
        <v>0</v>
      </c>
      <c r="E7" s="19"/>
      <c r="F7" s="19">
        <v>200</v>
      </c>
      <c r="G7" s="19">
        <v>130</v>
      </c>
      <c r="H7" s="7">
        <f t="shared" si="50"/>
        <v>0</v>
      </c>
      <c r="I7" s="7">
        <f>IF(B7="Pre t0",0,IF(B7="t0",MAX(MIN(TRLD!N7,E7),G7),IF(B7="TRLD",I6+J7,IF(B7="Post t0",MAX(I6+M7,G7)))))</f>
        <v>0</v>
      </c>
      <c r="J7" s="7">
        <f t="shared" si="0"/>
        <v>0</v>
      </c>
      <c r="K7" s="7">
        <f t="shared" si="1"/>
        <v>0</v>
      </c>
      <c r="L7" s="7">
        <f t="shared" si="2"/>
        <v>5</v>
      </c>
      <c r="M7" s="8">
        <f t="shared" si="3"/>
        <v>0</v>
      </c>
      <c r="N7" s="31">
        <f t="shared" si="4"/>
        <v>0</v>
      </c>
      <c r="O7" s="31">
        <f>IF(AND($C7&gt;=Inputs!B$4,$C7&lt;Inputs!C$4),FORECAST($C7,Inputs!B$3:C$3,Inputs!B$4:C$4),0)</f>
        <v>0</v>
      </c>
      <c r="P7" s="31">
        <f>IF(AND($C7&gt;=Inputs!C$4,$C7&lt;Inputs!D$4),FORECAST($C7,Inputs!C$3:D$3,Inputs!C$4:D$4),0)</f>
        <v>0</v>
      </c>
      <c r="Q7" s="31">
        <f>IF(AND($C7&gt;=Inputs!D$4,$C7&lt;Inputs!E$4),FORECAST($C7,Inputs!D$3:E$3,Inputs!D$4:E$4),0)</f>
        <v>0</v>
      </c>
      <c r="R7" s="31">
        <f>IF(AND($C7&gt;=Inputs!E$4,$C7&lt;Inputs!F$4),FORECAST($C7,Inputs!E$3:F$3,Inputs!E$4:F$4),0)</f>
        <v>0</v>
      </c>
      <c r="S7" s="31">
        <f>IF(AND($C7&gt;=Inputs!F$4,$C7&lt;Inputs!G$4),FORECAST($C7,Inputs!F$3:G$3,Inputs!F$4:G$4),0)</f>
        <v>0</v>
      </c>
      <c r="T7" s="31">
        <f>IF(AND($C7&gt;=Inputs!G$4,$C7&lt;Inputs!H$4),FORECAST($C7,Inputs!G$3:H$3,Inputs!G$4:H$4),0)</f>
        <v>135.75</v>
      </c>
      <c r="U7" s="31">
        <f>IF(AND($C7&gt;=Inputs!H$4,$C7&lt;Inputs!I$4),FORECAST($C7,Inputs!H$3:I$3,Inputs!H$4:I$4),0)</f>
        <v>0</v>
      </c>
      <c r="V7" s="31">
        <f>IF(AND($C7&gt;=Inputs!I$4,$C7&lt;Inputs!J$4),FORECAST($C7,Inputs!I$3:J$3,Inputs!I$4:J$4),0)</f>
        <v>0</v>
      </c>
      <c r="W7" s="31">
        <f>IF(AND($C7&gt;=Inputs!J$4,$C7&lt;Inputs!K$4),FORECAST($C7,Inputs!J$3:K$3,Inputs!J$4:K$4),0)</f>
        <v>0</v>
      </c>
      <c r="X7" s="31">
        <f>IF(AND($C7&gt;=Inputs!K$4,Inputs!K$4&lt;&gt;""),F7,0)</f>
        <v>0</v>
      </c>
      <c r="Y7" s="36">
        <f>IF($I6&lt;Inputs!B$13,Inputs!B$14,0)</f>
        <v>1</v>
      </c>
      <c r="Z7" s="36">
        <f>IF(AND($I6&gt;=Inputs!B$13,$I6&lt;Inputs!C$13),Inputs!C$14,0)</f>
        <v>0</v>
      </c>
      <c r="AA7" s="36">
        <f>IF(AND($I6&gt;=Inputs!C$13,$I6&lt;Inputs!D$13),Inputs!D$14,0)</f>
        <v>0</v>
      </c>
      <c r="AB7" s="36">
        <f>IF(AND($I6&lt;Inputs!B$13),Inputs!B$13,0)</f>
        <v>185</v>
      </c>
      <c r="AC7" s="36">
        <f>IF(AND($I6&gt;=Inputs!B$13,$I6&lt;Inputs!C$13),Inputs!C$13,0)</f>
        <v>0</v>
      </c>
      <c r="AD7" s="36">
        <f>IF(AND($I6&gt;=Inputs!C$13,$I6&lt;Inputs!D$13),Inputs!D$13,0)</f>
        <v>0</v>
      </c>
      <c r="AE7" s="36">
        <f t="shared" si="5"/>
        <v>185</v>
      </c>
      <c r="AF7" s="36">
        <f t="shared" si="6"/>
        <v>0</v>
      </c>
      <c r="AG7" s="36">
        <f t="shared" si="7"/>
        <v>0</v>
      </c>
      <c r="AH7" s="36">
        <f t="shared" si="8"/>
        <v>185</v>
      </c>
      <c r="AI7" s="36" t="str">
        <f t="shared" si="9"/>
        <v>No</v>
      </c>
      <c r="AJ7" s="36">
        <f t="shared" si="10"/>
        <v>5</v>
      </c>
      <c r="AK7" s="36">
        <f t="shared" si="11"/>
        <v>0</v>
      </c>
      <c r="AL7" s="36">
        <f t="shared" si="12"/>
        <v>0</v>
      </c>
      <c r="AM7" s="36">
        <f t="shared" si="13"/>
        <v>5</v>
      </c>
      <c r="AN7" s="36">
        <f t="shared" si="14"/>
        <v>0</v>
      </c>
      <c r="AO7" s="36">
        <f t="shared" si="15"/>
        <v>0</v>
      </c>
      <c r="AP7" s="36">
        <f t="shared" si="16"/>
        <v>5</v>
      </c>
      <c r="AQ7" s="36">
        <f t="shared" si="17"/>
        <v>5</v>
      </c>
      <c r="AR7" s="36">
        <f>IF(AND($AQ7&gt;=Inputs!B$13,$AQ7&lt;Inputs!C$13),Inputs!C$14,0)</f>
        <v>0</v>
      </c>
      <c r="AS7" s="36">
        <f>IF(AND($AQ7&gt;=Inputs!C$13,$AQ7&lt;Inputs!D$13),Inputs!D$14,0)</f>
        <v>0</v>
      </c>
      <c r="AT7" s="36">
        <f>IF(AND($AQ7&gt;=Inputs!B$13,$AQ7&lt;Inputs!C$13),Inputs!C$13,0)</f>
        <v>0</v>
      </c>
      <c r="AU7" s="36">
        <f>IF(AND($AQ7&gt;=Inputs!C$13,$AQ7&lt;Inputs!D$13),Inputs!D$13,0)</f>
        <v>0</v>
      </c>
      <c r="AV7" s="36">
        <f t="shared" si="18"/>
        <v>0</v>
      </c>
      <c r="AW7" s="36">
        <f>IFERROR((AU7-#REF!)/AS7,0)</f>
        <v>0</v>
      </c>
      <c r="AX7" s="36">
        <f t="shared" si="19"/>
        <v>0</v>
      </c>
      <c r="AY7" s="36" t="str">
        <f t="shared" si="20"/>
        <v>No</v>
      </c>
      <c r="AZ7" s="36">
        <f t="shared" si="21"/>
        <v>0</v>
      </c>
      <c r="BA7" s="36">
        <f t="shared" si="22"/>
        <v>0</v>
      </c>
      <c r="BB7" s="36">
        <f t="shared" si="23"/>
        <v>0</v>
      </c>
      <c r="BC7" s="36">
        <f t="shared" si="24"/>
        <v>0</v>
      </c>
      <c r="BD7" s="36">
        <f t="shared" si="25"/>
        <v>0</v>
      </c>
      <c r="BE7" s="37">
        <f t="shared" si="26"/>
        <v>5</v>
      </c>
      <c r="BF7" s="43">
        <f>IF($I6&lt;=Inputs!B$13,Inputs!B$14,0)</f>
        <v>1</v>
      </c>
      <c r="BG7" s="43">
        <f>IF(AND($I6&gt;Inputs!B$13,$I6&lt;=Inputs!C$13),Inputs!C$14,0)</f>
        <v>0</v>
      </c>
      <c r="BH7" s="43">
        <f>IF(AND($I6&gt;Inputs!C$13,$I6&lt;=Inputs!D$13),Inputs!D$14,0)</f>
        <v>0</v>
      </c>
      <c r="BI7" s="43">
        <f>IF(AND($I6&lt;Inputs!B$13),0,0)</f>
        <v>0</v>
      </c>
      <c r="BJ7" s="43">
        <f>IF(AND($I6&gt;=Inputs!B$13,$I6&lt;Inputs!C$13),Inputs!B$13,0)</f>
        <v>0</v>
      </c>
      <c r="BK7" s="43">
        <f>IF(AND($I6&gt;=Inputs!C$13,$I6&lt;Inputs!D$13),Inputs!C$13,0)</f>
        <v>0</v>
      </c>
      <c r="BL7" s="43">
        <f t="shared" si="27"/>
        <v>0</v>
      </c>
      <c r="BM7" s="43">
        <f t="shared" si="28"/>
        <v>0</v>
      </c>
      <c r="BN7" s="43">
        <f t="shared" si="29"/>
        <v>0</v>
      </c>
      <c r="BO7" s="43">
        <f t="shared" si="30"/>
        <v>0</v>
      </c>
      <c r="BP7" s="43" t="str">
        <f t="shared" si="31"/>
        <v>No</v>
      </c>
      <c r="BQ7" s="43">
        <f t="shared" si="32"/>
        <v>0</v>
      </c>
      <c r="BR7" s="43">
        <f t="shared" si="33"/>
        <v>0</v>
      </c>
      <c r="BS7" s="43">
        <f t="shared" si="34"/>
        <v>0</v>
      </c>
      <c r="BT7" s="43">
        <f t="shared" si="35"/>
        <v>0</v>
      </c>
      <c r="BU7" s="43">
        <f t="shared" si="36"/>
        <v>0</v>
      </c>
      <c r="BV7" s="43">
        <f t="shared" si="37"/>
        <v>0</v>
      </c>
      <c r="BW7" s="43">
        <f t="shared" si="38"/>
        <v>0</v>
      </c>
      <c r="BX7" s="43">
        <f t="shared" si="39"/>
        <v>0</v>
      </c>
      <c r="BY7" s="43">
        <f>IF(AND($BX7&gt;Inputs!B$13,$BX7&lt;=Inputs!C$13),Inputs!C$14,0)</f>
        <v>0</v>
      </c>
      <c r="BZ7" s="43">
        <f>IF(AND($BX7&gt;Inputs!C$13,$BX7&lt;=Inputs!D$13),Inputs!D$14,0)</f>
        <v>0</v>
      </c>
      <c r="CA7" s="43">
        <f>IF(AND($BX7&gt;Inputs!B$13,$BX7&lt;=Inputs!C$13),Inputs!B$13,0)</f>
        <v>0</v>
      </c>
      <c r="CB7" s="43">
        <f>IF(AND($BX7&gt;Inputs!C$13,$BX7&lt;=Inputs!D$13),Inputs!C$13,0)</f>
        <v>0</v>
      </c>
      <c r="CC7" s="43">
        <f t="shared" si="40"/>
        <v>0</v>
      </c>
      <c r="CD7" s="43">
        <f t="shared" si="41"/>
        <v>0</v>
      </c>
      <c r="CE7" s="43">
        <f t="shared" si="42"/>
        <v>0</v>
      </c>
      <c r="CF7" s="43" t="str">
        <f t="shared" si="43"/>
        <v>No</v>
      </c>
      <c r="CG7" s="43">
        <f t="shared" si="44"/>
        <v>0</v>
      </c>
      <c r="CH7" s="43">
        <f t="shared" si="45"/>
        <v>0</v>
      </c>
      <c r="CI7" s="43">
        <f t="shared" si="46"/>
        <v>0</v>
      </c>
      <c r="CJ7" s="43">
        <f t="shared" si="47"/>
        <v>0</v>
      </c>
      <c r="CK7" s="43">
        <f t="shared" si="48"/>
        <v>0</v>
      </c>
      <c r="CL7" s="44">
        <f t="shared" si="49"/>
        <v>0</v>
      </c>
      <c r="CM7" s="9">
        <f>IF(AND($F7&gt;=Inputs!B$3,$F7&lt;Inputs!C$3),FORECAST($F7,Inputs!B$4:C$4,Inputs!B$3:C$3),9999)</f>
        <v>9999</v>
      </c>
      <c r="CN7" s="9">
        <f>IF(AND($F7&gt;=Inputs!C$3,$F7&lt;Inputs!D$3),FORECAST($F7,Inputs!C$4:D$4,Inputs!C$3:D$3),9999)</f>
        <v>9999</v>
      </c>
      <c r="CO7" s="9">
        <f>IF(AND($F7&gt;=Inputs!D$3,$F7&lt;Inputs!E$3),FORECAST($F7,Inputs!D$4:E$4,Inputs!D$3:E$3),9999)</f>
        <v>9999</v>
      </c>
      <c r="CP7" s="9">
        <f>IF(AND($F7&gt;=Inputs!E$3,$F7&lt;Inputs!F$3),FORECAST($F7,Inputs!E$4:F$4,Inputs!E$3:F$3),9999)</f>
        <v>9999</v>
      </c>
      <c r="CQ7" s="9">
        <f>IF(AND($F7&gt;=Inputs!F$3,$F7&lt;Inputs!G$3),FORECAST($F7,Inputs!F$4:G$4,Inputs!F$3:G$3),9999)</f>
        <v>9999</v>
      </c>
      <c r="CR7" s="9">
        <f>IF(AND($F7&gt;=Inputs!G$3,$F7&lt;Inputs!H$3),FORECAST($F7,Inputs!G$4:H$4,Inputs!G$3:H$3),9999)</f>
        <v>9999</v>
      </c>
      <c r="CS7" s="9">
        <f>IF(AND($F7&gt;=Inputs!H$3,$F7&lt;Inputs!I$3),FORECAST($F7,Inputs!H$4:I$4,Inputs!H$3:I$3),9999)</f>
        <v>9999</v>
      </c>
      <c r="CT7" s="9">
        <f>IF(AND($F7&gt;=Inputs!I$3,$F7&lt;Inputs!J$3),FORECAST($F7,Inputs!I$4:J$4,Inputs!I$3:J$3),9999)</f>
        <v>9999</v>
      </c>
      <c r="CU7" s="9">
        <f>IF(AND($F7&gt;=Inputs!J$3,$F7&lt;Inputs!K$3),FORECAST($F7,Inputs!J$4:K$4,Inputs!J$3:K$3),9999)</f>
        <v>9999</v>
      </c>
      <c r="CV7" s="9">
        <f>IF(AND($F7&gt;=Inputs!K$3,$F7&lt;Inputs!L$3),FORECAST($F7,Inputs!K$4:L$4,Inputs!K$3:L$3),9999)</f>
        <v>9999</v>
      </c>
      <c r="CW7" s="9">
        <f>IF(AND($G7&gt;=Inputs!B$3,$G7&lt;Inputs!C$3),FORECAST($G7,Inputs!B$4:C$4,Inputs!B$3:C$3),-9999)</f>
        <v>-9999</v>
      </c>
      <c r="CX7" s="9">
        <f>IF(AND($G7&gt;=Inputs!C$3,$G7&lt;Inputs!D$3),FORECAST($G7,Inputs!C$4:D$4,Inputs!C$3:D$3),-9999)</f>
        <v>-9999</v>
      </c>
      <c r="CY7" s="9">
        <f>IF(AND($G7&gt;=Inputs!D$3,$G7&lt;Inputs!E$3),FORECAST($G7,Inputs!D$4:E$4,Inputs!D$3:E$3),-9999)</f>
        <v>-9999</v>
      </c>
      <c r="CZ7" s="9">
        <f>IF(AND($G7&gt;=Inputs!E$3,$G7&lt;Inputs!F$3),FORECAST($G7,Inputs!E$4:F$4,Inputs!E$3:F$3),-9999)</f>
        <v>-9999</v>
      </c>
      <c r="DA7" s="9">
        <f>IF(AND($G7&gt;=Inputs!F$3,$G7&lt;Inputs!G$3),FORECAST($G7,Inputs!F$4:G$4,Inputs!F$3:G$3),-9999)</f>
        <v>-9999</v>
      </c>
      <c r="DB7" s="9">
        <f>IF(AND($G7&gt;=Inputs!G$3,$G7&lt;Inputs!H$3),FORECAST($G7,Inputs!G$4:H$4,Inputs!G$3:H$3),-9999)</f>
        <v>25.2</v>
      </c>
      <c r="DC7" s="9">
        <f>IF(AND($G7&gt;=Inputs!H$3,$G7&lt;Inputs!I$3),FORECAST($G7,Inputs!H$4:I$4,Inputs!H$3:I$3),-9999)</f>
        <v>-9999</v>
      </c>
      <c r="DD7" s="9">
        <f>IF(AND($G7&gt;=Inputs!I$3,$G7&lt;Inputs!J$3),FORECAST($G7,Inputs!I$4:J$4,Inputs!I$3:J$3),-9999)</f>
        <v>-9999</v>
      </c>
      <c r="DE7" s="9">
        <f>IF(AND($G7&gt;=Inputs!J$3,$G7&lt;Inputs!K$3),FORECAST($G7,Inputs!J$4:K$4,Inputs!J$3:K$3),-9999)</f>
        <v>-9999</v>
      </c>
      <c r="DF7" s="9">
        <f>IF(AND($G7&gt;=Inputs!K$3,$G7&lt;Inputs!L$3),FORECAST($G7,Inputs!K$4:L$4,Inputs!K$3:L$3),-9999)</f>
        <v>-9999</v>
      </c>
    </row>
    <row r="8" spans="1:110" x14ac:dyDescent="0.25">
      <c r="A8" s="2">
        <f t="shared" si="51"/>
        <v>45474.017361111095</v>
      </c>
      <c r="B8" s="3" t="str">
        <f>IF(ROUND(A8,6)&lt;ROUND(Inputs!$B$7,6),"Pre t0",IF(ROUND(A8,6)=ROUND(Inputs!$B$7,6),"t0",IF(AND(A8&gt;Inputs!$B$7,A8&lt;Inputs!$B$8),"TRLD","Post t0")))</f>
        <v>Pre t0</v>
      </c>
      <c r="C8" s="17">
        <v>25.31</v>
      </c>
      <c r="D8" s="19">
        <v>0</v>
      </c>
      <c r="E8" s="19"/>
      <c r="F8" s="19">
        <v>200</v>
      </c>
      <c r="G8" s="19">
        <v>130</v>
      </c>
      <c r="H8" s="7">
        <f t="shared" si="50"/>
        <v>0</v>
      </c>
      <c r="I8" s="7">
        <f>IF(B8="Pre t0",0,IF(B8="t0",MAX(MIN(TRLD!N8,E8),G8),IF(B8="TRLD",I7+J8,IF(B8="Post t0",MAX(I7+M8,G8)))))</f>
        <v>0</v>
      </c>
      <c r="J8" s="7">
        <f t="shared" si="0"/>
        <v>0</v>
      </c>
      <c r="K8" s="7">
        <f t="shared" si="1"/>
        <v>0</v>
      </c>
      <c r="L8" s="7">
        <f t="shared" si="2"/>
        <v>5</v>
      </c>
      <c r="M8" s="8">
        <f t="shared" si="3"/>
        <v>0</v>
      </c>
      <c r="N8" s="31">
        <f t="shared" si="4"/>
        <v>0</v>
      </c>
      <c r="O8" s="31">
        <f>IF(AND($C8&gt;=Inputs!B$4,$C8&lt;Inputs!C$4),FORECAST($C8,Inputs!B$3:C$3,Inputs!B$4:C$4),0)</f>
        <v>0</v>
      </c>
      <c r="P8" s="31">
        <f>IF(AND($C8&gt;=Inputs!C$4,$C8&lt;Inputs!D$4),FORECAST($C8,Inputs!C$3:D$3,Inputs!C$4:D$4),0)</f>
        <v>0</v>
      </c>
      <c r="Q8" s="31">
        <f>IF(AND($C8&gt;=Inputs!D$4,$C8&lt;Inputs!E$4),FORECAST($C8,Inputs!D$3:E$3,Inputs!D$4:E$4),0)</f>
        <v>0</v>
      </c>
      <c r="R8" s="31">
        <f>IF(AND($C8&gt;=Inputs!E$4,$C8&lt;Inputs!F$4),FORECAST($C8,Inputs!E$3:F$3,Inputs!E$4:F$4),0)</f>
        <v>0</v>
      </c>
      <c r="S8" s="31">
        <f>IF(AND($C8&gt;=Inputs!F$4,$C8&lt;Inputs!G$4),FORECAST($C8,Inputs!F$3:G$3,Inputs!F$4:G$4),0)</f>
        <v>0</v>
      </c>
      <c r="T8" s="31">
        <f>IF(AND($C8&gt;=Inputs!G$4,$C8&lt;Inputs!H$4),FORECAST($C8,Inputs!G$3:H$3,Inputs!G$4:H$4),0)</f>
        <v>130.45833333333331</v>
      </c>
      <c r="U8" s="31">
        <f>IF(AND($C8&gt;=Inputs!H$4,$C8&lt;Inputs!I$4),FORECAST($C8,Inputs!H$3:I$3,Inputs!H$4:I$4),0)</f>
        <v>0</v>
      </c>
      <c r="V8" s="31">
        <f>IF(AND($C8&gt;=Inputs!I$4,$C8&lt;Inputs!J$4),FORECAST($C8,Inputs!I$3:J$3,Inputs!I$4:J$4),0)</f>
        <v>0</v>
      </c>
      <c r="W8" s="31">
        <f>IF(AND($C8&gt;=Inputs!J$4,$C8&lt;Inputs!K$4),FORECAST($C8,Inputs!J$3:K$3,Inputs!J$4:K$4),0)</f>
        <v>0</v>
      </c>
      <c r="X8" s="31">
        <f>IF(AND($C8&gt;=Inputs!K$4,Inputs!K$4&lt;&gt;""),F8,0)</f>
        <v>0</v>
      </c>
      <c r="Y8" s="36">
        <f>IF($I7&lt;Inputs!B$13,Inputs!B$14,0)</f>
        <v>1</v>
      </c>
      <c r="Z8" s="36">
        <f>IF(AND($I7&gt;=Inputs!B$13,$I7&lt;Inputs!C$13),Inputs!C$14,0)</f>
        <v>0</v>
      </c>
      <c r="AA8" s="36">
        <f>IF(AND($I7&gt;=Inputs!C$13,$I7&lt;Inputs!D$13),Inputs!D$14,0)</f>
        <v>0</v>
      </c>
      <c r="AB8" s="36">
        <f>IF(AND($I7&lt;Inputs!B$13),Inputs!B$13,0)</f>
        <v>185</v>
      </c>
      <c r="AC8" s="36">
        <f>IF(AND($I7&gt;=Inputs!B$13,$I7&lt;Inputs!C$13),Inputs!C$13,0)</f>
        <v>0</v>
      </c>
      <c r="AD8" s="36">
        <f>IF(AND($I7&gt;=Inputs!C$13,$I7&lt;Inputs!D$13),Inputs!D$13,0)</f>
        <v>0</v>
      </c>
      <c r="AE8" s="36">
        <f t="shared" si="5"/>
        <v>185</v>
      </c>
      <c r="AF8" s="36">
        <f t="shared" si="6"/>
        <v>0</v>
      </c>
      <c r="AG8" s="36">
        <f t="shared" si="7"/>
        <v>0</v>
      </c>
      <c r="AH8" s="36">
        <f t="shared" si="8"/>
        <v>185</v>
      </c>
      <c r="AI8" s="36" t="str">
        <f t="shared" si="9"/>
        <v>No</v>
      </c>
      <c r="AJ8" s="36">
        <f t="shared" si="10"/>
        <v>5</v>
      </c>
      <c r="AK8" s="36">
        <f t="shared" si="11"/>
        <v>0</v>
      </c>
      <c r="AL8" s="36">
        <f t="shared" si="12"/>
        <v>0</v>
      </c>
      <c r="AM8" s="36">
        <f t="shared" si="13"/>
        <v>5</v>
      </c>
      <c r="AN8" s="36">
        <f t="shared" si="14"/>
        <v>0</v>
      </c>
      <c r="AO8" s="36">
        <f t="shared" si="15"/>
        <v>0</v>
      </c>
      <c r="AP8" s="36">
        <f t="shared" si="16"/>
        <v>5</v>
      </c>
      <c r="AQ8" s="36">
        <f t="shared" si="17"/>
        <v>5</v>
      </c>
      <c r="AR8" s="36">
        <f>IF(AND($AQ8&gt;=Inputs!B$13,$AQ8&lt;Inputs!C$13),Inputs!C$14,0)</f>
        <v>0</v>
      </c>
      <c r="AS8" s="36">
        <f>IF(AND($AQ8&gt;=Inputs!C$13,$AQ8&lt;Inputs!D$13),Inputs!D$14,0)</f>
        <v>0</v>
      </c>
      <c r="AT8" s="36">
        <f>IF(AND($AQ8&gt;=Inputs!B$13,$AQ8&lt;Inputs!C$13),Inputs!C$13,0)</f>
        <v>0</v>
      </c>
      <c r="AU8" s="36">
        <f>IF(AND($AQ8&gt;=Inputs!C$13,$AQ8&lt;Inputs!D$13),Inputs!D$13,0)</f>
        <v>0</v>
      </c>
      <c r="AV8" s="36">
        <f t="shared" si="18"/>
        <v>0</v>
      </c>
      <c r="AW8" s="36">
        <f>IFERROR((AU8-#REF!)/AS8,0)</f>
        <v>0</v>
      </c>
      <c r="AX8" s="36">
        <f t="shared" si="19"/>
        <v>0</v>
      </c>
      <c r="AY8" s="36" t="str">
        <f t="shared" si="20"/>
        <v>No</v>
      </c>
      <c r="AZ8" s="36">
        <f t="shared" si="21"/>
        <v>0</v>
      </c>
      <c r="BA8" s="36">
        <f t="shared" si="22"/>
        <v>0</v>
      </c>
      <c r="BB8" s="36">
        <f t="shared" si="23"/>
        <v>0</v>
      </c>
      <c r="BC8" s="36">
        <f t="shared" si="24"/>
        <v>0</v>
      </c>
      <c r="BD8" s="36">
        <f t="shared" si="25"/>
        <v>0</v>
      </c>
      <c r="BE8" s="37">
        <f t="shared" si="26"/>
        <v>5</v>
      </c>
      <c r="BF8" s="43">
        <f>IF($I7&lt;=Inputs!B$13,Inputs!B$14,0)</f>
        <v>1</v>
      </c>
      <c r="BG8" s="43">
        <f>IF(AND($I7&gt;Inputs!B$13,$I7&lt;=Inputs!C$13),Inputs!C$14,0)</f>
        <v>0</v>
      </c>
      <c r="BH8" s="43">
        <f>IF(AND($I7&gt;Inputs!C$13,$I7&lt;=Inputs!D$13),Inputs!D$14,0)</f>
        <v>0</v>
      </c>
      <c r="BI8" s="43">
        <f>IF(AND($I7&lt;Inputs!B$13),0,0)</f>
        <v>0</v>
      </c>
      <c r="BJ8" s="43">
        <f>IF(AND($I7&gt;=Inputs!B$13,$I7&lt;Inputs!C$13),Inputs!B$13,0)</f>
        <v>0</v>
      </c>
      <c r="BK8" s="43">
        <f>IF(AND($I7&gt;=Inputs!C$13,$I7&lt;Inputs!D$13),Inputs!C$13,0)</f>
        <v>0</v>
      </c>
      <c r="BL8" s="43">
        <f t="shared" si="27"/>
        <v>0</v>
      </c>
      <c r="BM8" s="43">
        <f t="shared" si="28"/>
        <v>0</v>
      </c>
      <c r="BN8" s="43">
        <f t="shared" si="29"/>
        <v>0</v>
      </c>
      <c r="BO8" s="43">
        <f t="shared" si="30"/>
        <v>0</v>
      </c>
      <c r="BP8" s="43" t="str">
        <f t="shared" si="31"/>
        <v>No</v>
      </c>
      <c r="BQ8" s="43">
        <f t="shared" si="32"/>
        <v>0</v>
      </c>
      <c r="BR8" s="43">
        <f t="shared" si="33"/>
        <v>0</v>
      </c>
      <c r="BS8" s="43">
        <f t="shared" si="34"/>
        <v>0</v>
      </c>
      <c r="BT8" s="43">
        <f t="shared" si="35"/>
        <v>0</v>
      </c>
      <c r="BU8" s="43">
        <f t="shared" si="36"/>
        <v>0</v>
      </c>
      <c r="BV8" s="43">
        <f t="shared" si="37"/>
        <v>0</v>
      </c>
      <c r="BW8" s="43">
        <f t="shared" si="38"/>
        <v>0</v>
      </c>
      <c r="BX8" s="43">
        <f t="shared" si="39"/>
        <v>0</v>
      </c>
      <c r="BY8" s="43">
        <f>IF(AND($BX8&gt;Inputs!B$13,$BX8&lt;=Inputs!C$13),Inputs!C$14,0)</f>
        <v>0</v>
      </c>
      <c r="BZ8" s="43">
        <f>IF(AND($BX8&gt;Inputs!C$13,$BX8&lt;=Inputs!D$13),Inputs!D$14,0)</f>
        <v>0</v>
      </c>
      <c r="CA8" s="43">
        <f>IF(AND($BX8&gt;Inputs!B$13,$BX8&lt;=Inputs!C$13),Inputs!B$13,0)</f>
        <v>0</v>
      </c>
      <c r="CB8" s="43">
        <f>IF(AND($BX8&gt;Inputs!C$13,$BX8&lt;=Inputs!D$13),Inputs!C$13,0)</f>
        <v>0</v>
      </c>
      <c r="CC8" s="43">
        <f t="shared" si="40"/>
        <v>0</v>
      </c>
      <c r="CD8" s="43">
        <f t="shared" si="41"/>
        <v>0</v>
      </c>
      <c r="CE8" s="43">
        <f t="shared" si="42"/>
        <v>0</v>
      </c>
      <c r="CF8" s="43" t="str">
        <f t="shared" si="43"/>
        <v>No</v>
      </c>
      <c r="CG8" s="43">
        <f t="shared" si="44"/>
        <v>0</v>
      </c>
      <c r="CH8" s="43">
        <f t="shared" si="45"/>
        <v>0</v>
      </c>
      <c r="CI8" s="43">
        <f t="shared" si="46"/>
        <v>0</v>
      </c>
      <c r="CJ8" s="43">
        <f t="shared" si="47"/>
        <v>0</v>
      </c>
      <c r="CK8" s="43">
        <f t="shared" si="48"/>
        <v>0</v>
      </c>
      <c r="CL8" s="44">
        <f t="shared" si="49"/>
        <v>0</v>
      </c>
      <c r="CM8" s="9">
        <f>IF(AND($F8&gt;=Inputs!B$3,$F8&lt;Inputs!C$3),FORECAST($F8,Inputs!B$4:C$4,Inputs!B$3:C$3),9999)</f>
        <v>9999</v>
      </c>
      <c r="CN8" s="9">
        <f>IF(AND($F8&gt;=Inputs!C$3,$F8&lt;Inputs!D$3),FORECAST($F8,Inputs!C$4:D$4,Inputs!C$3:D$3),9999)</f>
        <v>9999</v>
      </c>
      <c r="CO8" s="9">
        <f>IF(AND($F8&gt;=Inputs!D$3,$F8&lt;Inputs!E$3),FORECAST($F8,Inputs!D$4:E$4,Inputs!D$3:E$3),9999)</f>
        <v>9999</v>
      </c>
      <c r="CP8" s="9">
        <f>IF(AND($F8&gt;=Inputs!E$3,$F8&lt;Inputs!F$3),FORECAST($F8,Inputs!E$4:F$4,Inputs!E$3:F$3),9999)</f>
        <v>9999</v>
      </c>
      <c r="CQ8" s="9">
        <f>IF(AND($F8&gt;=Inputs!F$3,$F8&lt;Inputs!G$3),FORECAST($F8,Inputs!F$4:G$4,Inputs!F$3:G$3),9999)</f>
        <v>9999</v>
      </c>
      <c r="CR8" s="9">
        <f>IF(AND($F8&gt;=Inputs!G$3,$F8&lt;Inputs!H$3),FORECAST($F8,Inputs!G$4:H$4,Inputs!G$3:H$3),9999)</f>
        <v>9999</v>
      </c>
      <c r="CS8" s="9">
        <f>IF(AND($F8&gt;=Inputs!H$3,$F8&lt;Inputs!I$3),FORECAST($F8,Inputs!H$4:I$4,Inputs!H$3:I$3),9999)</f>
        <v>9999</v>
      </c>
      <c r="CT8" s="9">
        <f>IF(AND($F8&gt;=Inputs!I$3,$F8&lt;Inputs!J$3),FORECAST($F8,Inputs!I$4:J$4,Inputs!I$3:J$3),9999)</f>
        <v>9999</v>
      </c>
      <c r="CU8" s="9">
        <f>IF(AND($F8&gt;=Inputs!J$3,$F8&lt;Inputs!K$3),FORECAST($F8,Inputs!J$4:K$4,Inputs!J$3:K$3),9999)</f>
        <v>9999</v>
      </c>
      <c r="CV8" s="9">
        <f>IF(AND($F8&gt;=Inputs!K$3,$F8&lt;Inputs!L$3),FORECAST($F8,Inputs!K$4:L$4,Inputs!K$3:L$3),9999)</f>
        <v>9999</v>
      </c>
      <c r="CW8" s="9">
        <f>IF(AND($G8&gt;=Inputs!B$3,$G8&lt;Inputs!C$3),FORECAST($G8,Inputs!B$4:C$4,Inputs!B$3:C$3),-9999)</f>
        <v>-9999</v>
      </c>
      <c r="CX8" s="9">
        <f>IF(AND($G8&gt;=Inputs!C$3,$G8&lt;Inputs!D$3),FORECAST($G8,Inputs!C$4:D$4,Inputs!C$3:D$3),-9999)</f>
        <v>-9999</v>
      </c>
      <c r="CY8" s="9">
        <f>IF(AND($G8&gt;=Inputs!D$3,$G8&lt;Inputs!E$3),FORECAST($G8,Inputs!D$4:E$4,Inputs!D$3:E$3),-9999)</f>
        <v>-9999</v>
      </c>
      <c r="CZ8" s="9">
        <f>IF(AND($G8&gt;=Inputs!E$3,$G8&lt;Inputs!F$3),FORECAST($G8,Inputs!E$4:F$4,Inputs!E$3:F$3),-9999)</f>
        <v>-9999</v>
      </c>
      <c r="DA8" s="9">
        <f>IF(AND($G8&gt;=Inputs!F$3,$G8&lt;Inputs!G$3),FORECAST($G8,Inputs!F$4:G$4,Inputs!F$3:G$3),-9999)</f>
        <v>-9999</v>
      </c>
      <c r="DB8" s="9">
        <f>IF(AND($G8&gt;=Inputs!G$3,$G8&lt;Inputs!H$3),FORECAST($G8,Inputs!G$4:H$4,Inputs!G$3:H$3),-9999)</f>
        <v>25.2</v>
      </c>
      <c r="DC8" s="9">
        <f>IF(AND($G8&gt;=Inputs!H$3,$G8&lt;Inputs!I$3),FORECAST($G8,Inputs!H$4:I$4,Inputs!H$3:I$3),-9999)</f>
        <v>-9999</v>
      </c>
      <c r="DD8" s="9">
        <f>IF(AND($G8&gt;=Inputs!I$3,$G8&lt;Inputs!J$3),FORECAST($G8,Inputs!I$4:J$4,Inputs!I$3:J$3),-9999)</f>
        <v>-9999</v>
      </c>
      <c r="DE8" s="9">
        <f>IF(AND($G8&gt;=Inputs!J$3,$G8&lt;Inputs!K$3),FORECAST($G8,Inputs!J$4:K$4,Inputs!J$3:K$3),-9999)</f>
        <v>-9999</v>
      </c>
      <c r="DF8" s="9">
        <f>IF(AND($G8&gt;=Inputs!K$3,$G8&lt;Inputs!L$3),FORECAST($G8,Inputs!K$4:L$4,Inputs!K$3:L$3),-9999)</f>
        <v>-9999</v>
      </c>
    </row>
    <row r="9" spans="1:110" x14ac:dyDescent="0.25">
      <c r="A9" s="2">
        <f t="shared" si="51"/>
        <v>45474.020833333314</v>
      </c>
      <c r="B9" s="3" t="str">
        <f>IF(ROUND(A9,6)&lt;ROUND(Inputs!$B$7,6),"Pre t0",IF(ROUND(A9,6)=ROUND(Inputs!$B$7,6),"t0",IF(AND(A9&gt;Inputs!$B$7,A9&lt;Inputs!$B$8),"TRLD","Post t0")))</f>
        <v>Pre t0</v>
      </c>
      <c r="C9" s="17">
        <v>27.54</v>
      </c>
      <c r="D9" s="19">
        <v>0</v>
      </c>
      <c r="E9" s="19"/>
      <c r="F9" s="19">
        <v>200</v>
      </c>
      <c r="G9" s="19">
        <v>130</v>
      </c>
      <c r="H9" s="7">
        <f t="shared" si="50"/>
        <v>0</v>
      </c>
      <c r="I9" s="7">
        <f>IF(B9="Pre t0",0,IF(B9="t0",MAX(MIN(TRLD!N9,E9),G9),IF(B9="TRLD",I8+J9,IF(B9="Post t0",MAX(I8+M9,G9)))))</f>
        <v>0</v>
      </c>
      <c r="J9" s="7">
        <f t="shared" si="0"/>
        <v>0</v>
      </c>
      <c r="K9" s="7">
        <f t="shared" si="1"/>
        <v>0</v>
      </c>
      <c r="L9" s="7">
        <f t="shared" si="2"/>
        <v>5</v>
      </c>
      <c r="M9" s="8">
        <f t="shared" si="3"/>
        <v>0</v>
      </c>
      <c r="N9" s="31">
        <f t="shared" si="4"/>
        <v>0</v>
      </c>
      <c r="O9" s="31">
        <f>IF(AND($C9&gt;=Inputs!B$4,$C9&lt;Inputs!C$4),FORECAST($C9,Inputs!B$3:C$3,Inputs!B$4:C$4),0)</f>
        <v>0</v>
      </c>
      <c r="P9" s="31">
        <f>IF(AND($C9&gt;=Inputs!C$4,$C9&lt;Inputs!D$4),FORECAST($C9,Inputs!C$3:D$3,Inputs!C$4:D$4),0)</f>
        <v>0</v>
      </c>
      <c r="Q9" s="31">
        <f>IF(AND($C9&gt;=Inputs!D$4,$C9&lt;Inputs!E$4),FORECAST($C9,Inputs!D$3:E$3,Inputs!D$4:E$4),0)</f>
        <v>0</v>
      </c>
      <c r="R9" s="31">
        <f>IF(AND($C9&gt;=Inputs!E$4,$C9&lt;Inputs!F$4),FORECAST($C9,Inputs!E$3:F$3,Inputs!E$4:F$4),0)</f>
        <v>0</v>
      </c>
      <c r="S9" s="31">
        <f>IF(AND($C9&gt;=Inputs!F$4,$C9&lt;Inputs!G$4),FORECAST($C9,Inputs!F$3:G$3,Inputs!F$4:G$4),0)</f>
        <v>0</v>
      </c>
      <c r="T9" s="31">
        <f>IF(AND($C9&gt;=Inputs!G$4,$C9&lt;Inputs!H$4),FORECAST($C9,Inputs!G$3:H$3,Inputs!G$4:H$4),0)</f>
        <v>139.75</v>
      </c>
      <c r="U9" s="31">
        <f>IF(AND($C9&gt;=Inputs!H$4,$C9&lt;Inputs!I$4),FORECAST($C9,Inputs!H$3:I$3,Inputs!H$4:I$4),0)</f>
        <v>0</v>
      </c>
      <c r="V9" s="31">
        <f>IF(AND($C9&gt;=Inputs!I$4,$C9&lt;Inputs!J$4),FORECAST($C9,Inputs!I$3:J$3,Inputs!I$4:J$4),0)</f>
        <v>0</v>
      </c>
      <c r="W9" s="31">
        <f>IF(AND($C9&gt;=Inputs!J$4,$C9&lt;Inputs!K$4),FORECAST($C9,Inputs!J$3:K$3,Inputs!J$4:K$4),0)</f>
        <v>0</v>
      </c>
      <c r="X9" s="31">
        <f>IF(AND($C9&gt;=Inputs!K$4,Inputs!K$4&lt;&gt;""),F9,0)</f>
        <v>0</v>
      </c>
      <c r="Y9" s="36">
        <f>IF($I8&lt;Inputs!B$13,Inputs!B$14,0)</f>
        <v>1</v>
      </c>
      <c r="Z9" s="36">
        <f>IF(AND($I8&gt;=Inputs!B$13,$I8&lt;Inputs!C$13),Inputs!C$14,0)</f>
        <v>0</v>
      </c>
      <c r="AA9" s="36">
        <f>IF(AND($I8&gt;=Inputs!C$13,$I8&lt;Inputs!D$13),Inputs!D$14,0)</f>
        <v>0</v>
      </c>
      <c r="AB9" s="36">
        <f>IF(AND($I8&lt;Inputs!B$13),Inputs!B$13,0)</f>
        <v>185</v>
      </c>
      <c r="AC9" s="36">
        <f>IF(AND($I8&gt;=Inputs!B$13,$I8&lt;Inputs!C$13),Inputs!C$13,0)</f>
        <v>0</v>
      </c>
      <c r="AD9" s="36">
        <f>IF(AND($I8&gt;=Inputs!C$13,$I8&lt;Inputs!D$13),Inputs!D$13,0)</f>
        <v>0</v>
      </c>
      <c r="AE9" s="36">
        <f t="shared" si="5"/>
        <v>185</v>
      </c>
      <c r="AF9" s="36">
        <f t="shared" si="6"/>
        <v>0</v>
      </c>
      <c r="AG9" s="36">
        <f t="shared" si="7"/>
        <v>0</v>
      </c>
      <c r="AH9" s="36">
        <f t="shared" si="8"/>
        <v>185</v>
      </c>
      <c r="AI9" s="36" t="str">
        <f t="shared" si="9"/>
        <v>No</v>
      </c>
      <c r="AJ9" s="36">
        <f t="shared" si="10"/>
        <v>5</v>
      </c>
      <c r="AK9" s="36">
        <f t="shared" si="11"/>
        <v>0</v>
      </c>
      <c r="AL9" s="36">
        <f t="shared" si="12"/>
        <v>0</v>
      </c>
      <c r="AM9" s="36">
        <f t="shared" si="13"/>
        <v>5</v>
      </c>
      <c r="AN9" s="36">
        <f t="shared" si="14"/>
        <v>0</v>
      </c>
      <c r="AO9" s="36">
        <f t="shared" si="15"/>
        <v>0</v>
      </c>
      <c r="AP9" s="36">
        <f t="shared" si="16"/>
        <v>5</v>
      </c>
      <c r="AQ9" s="36">
        <f t="shared" si="17"/>
        <v>5</v>
      </c>
      <c r="AR9" s="36">
        <f>IF(AND($AQ9&gt;=Inputs!B$13,$AQ9&lt;Inputs!C$13),Inputs!C$14,0)</f>
        <v>0</v>
      </c>
      <c r="AS9" s="36">
        <f>IF(AND($AQ9&gt;=Inputs!C$13,$AQ9&lt;Inputs!D$13),Inputs!D$14,0)</f>
        <v>0</v>
      </c>
      <c r="AT9" s="36">
        <f>IF(AND($AQ9&gt;=Inputs!B$13,$AQ9&lt;Inputs!C$13),Inputs!C$13,0)</f>
        <v>0</v>
      </c>
      <c r="AU9" s="36">
        <f>IF(AND($AQ9&gt;=Inputs!C$13,$AQ9&lt;Inputs!D$13),Inputs!D$13,0)</f>
        <v>0</v>
      </c>
      <c r="AV9" s="36">
        <f t="shared" si="18"/>
        <v>0</v>
      </c>
      <c r="AW9" s="36">
        <f>IFERROR((AU9-#REF!)/AS9,0)</f>
        <v>0</v>
      </c>
      <c r="AX9" s="36">
        <f t="shared" si="19"/>
        <v>0</v>
      </c>
      <c r="AY9" s="36" t="str">
        <f t="shared" si="20"/>
        <v>No</v>
      </c>
      <c r="AZ9" s="36">
        <f t="shared" si="21"/>
        <v>0</v>
      </c>
      <c r="BA9" s="36">
        <f t="shared" si="22"/>
        <v>0</v>
      </c>
      <c r="BB9" s="36">
        <f t="shared" si="23"/>
        <v>0</v>
      </c>
      <c r="BC9" s="36">
        <f t="shared" si="24"/>
        <v>0</v>
      </c>
      <c r="BD9" s="36">
        <f t="shared" si="25"/>
        <v>0</v>
      </c>
      <c r="BE9" s="37">
        <f t="shared" si="26"/>
        <v>5</v>
      </c>
      <c r="BF9" s="43">
        <f>IF($I8&lt;=Inputs!B$13,Inputs!B$14,0)</f>
        <v>1</v>
      </c>
      <c r="BG9" s="43">
        <f>IF(AND($I8&gt;Inputs!B$13,$I8&lt;=Inputs!C$13),Inputs!C$14,0)</f>
        <v>0</v>
      </c>
      <c r="BH9" s="43">
        <f>IF(AND($I8&gt;Inputs!C$13,$I8&lt;=Inputs!D$13),Inputs!D$14,0)</f>
        <v>0</v>
      </c>
      <c r="BI9" s="43">
        <f>IF(AND($I8&lt;Inputs!B$13),0,0)</f>
        <v>0</v>
      </c>
      <c r="BJ9" s="43">
        <f>IF(AND($I8&gt;=Inputs!B$13,$I8&lt;Inputs!C$13),Inputs!B$13,0)</f>
        <v>0</v>
      </c>
      <c r="BK9" s="43">
        <f>IF(AND($I8&gt;=Inputs!C$13,$I8&lt;Inputs!D$13),Inputs!C$13,0)</f>
        <v>0</v>
      </c>
      <c r="BL9" s="43">
        <f t="shared" si="27"/>
        <v>0</v>
      </c>
      <c r="BM9" s="43">
        <f t="shared" si="28"/>
        <v>0</v>
      </c>
      <c r="BN9" s="43">
        <f t="shared" si="29"/>
        <v>0</v>
      </c>
      <c r="BO9" s="43">
        <f t="shared" si="30"/>
        <v>0</v>
      </c>
      <c r="BP9" s="43" t="str">
        <f t="shared" si="31"/>
        <v>No</v>
      </c>
      <c r="BQ9" s="43">
        <f t="shared" si="32"/>
        <v>0</v>
      </c>
      <c r="BR9" s="43">
        <f t="shared" si="33"/>
        <v>0</v>
      </c>
      <c r="BS9" s="43">
        <f t="shared" si="34"/>
        <v>0</v>
      </c>
      <c r="BT9" s="43">
        <f t="shared" si="35"/>
        <v>0</v>
      </c>
      <c r="BU9" s="43">
        <f t="shared" si="36"/>
        <v>0</v>
      </c>
      <c r="BV9" s="43">
        <f t="shared" si="37"/>
        <v>0</v>
      </c>
      <c r="BW9" s="43">
        <f t="shared" si="38"/>
        <v>0</v>
      </c>
      <c r="BX9" s="43">
        <f t="shared" si="39"/>
        <v>0</v>
      </c>
      <c r="BY9" s="43">
        <f>IF(AND($BX9&gt;Inputs!B$13,$BX9&lt;=Inputs!C$13),Inputs!C$14,0)</f>
        <v>0</v>
      </c>
      <c r="BZ9" s="43">
        <f>IF(AND($BX9&gt;Inputs!C$13,$BX9&lt;=Inputs!D$13),Inputs!D$14,0)</f>
        <v>0</v>
      </c>
      <c r="CA9" s="43">
        <f>IF(AND($BX9&gt;Inputs!B$13,$BX9&lt;=Inputs!C$13),Inputs!B$13,0)</f>
        <v>0</v>
      </c>
      <c r="CB9" s="43">
        <f>IF(AND($BX9&gt;Inputs!C$13,$BX9&lt;=Inputs!D$13),Inputs!C$13,0)</f>
        <v>0</v>
      </c>
      <c r="CC9" s="43">
        <f t="shared" si="40"/>
        <v>0</v>
      </c>
      <c r="CD9" s="43">
        <f t="shared" si="41"/>
        <v>0</v>
      </c>
      <c r="CE9" s="43">
        <f t="shared" si="42"/>
        <v>0</v>
      </c>
      <c r="CF9" s="43" t="str">
        <f t="shared" si="43"/>
        <v>No</v>
      </c>
      <c r="CG9" s="43">
        <f t="shared" si="44"/>
        <v>0</v>
      </c>
      <c r="CH9" s="43">
        <f t="shared" si="45"/>
        <v>0</v>
      </c>
      <c r="CI9" s="43">
        <f t="shared" si="46"/>
        <v>0</v>
      </c>
      <c r="CJ9" s="43">
        <f t="shared" si="47"/>
        <v>0</v>
      </c>
      <c r="CK9" s="43">
        <f t="shared" si="48"/>
        <v>0</v>
      </c>
      <c r="CL9" s="44">
        <f t="shared" si="49"/>
        <v>0</v>
      </c>
      <c r="CM9" s="9">
        <f>IF(AND($F9&gt;=Inputs!B$3,$F9&lt;Inputs!C$3),FORECAST($F9,Inputs!B$4:C$4,Inputs!B$3:C$3),9999)</f>
        <v>9999</v>
      </c>
      <c r="CN9" s="9">
        <f>IF(AND($F9&gt;=Inputs!C$3,$F9&lt;Inputs!D$3),FORECAST($F9,Inputs!C$4:D$4,Inputs!C$3:D$3),9999)</f>
        <v>9999</v>
      </c>
      <c r="CO9" s="9">
        <f>IF(AND($F9&gt;=Inputs!D$3,$F9&lt;Inputs!E$3),FORECAST($F9,Inputs!D$4:E$4,Inputs!D$3:E$3),9999)</f>
        <v>9999</v>
      </c>
      <c r="CP9" s="9">
        <f>IF(AND($F9&gt;=Inputs!E$3,$F9&lt;Inputs!F$3),FORECAST($F9,Inputs!E$4:F$4,Inputs!E$3:F$3),9999)</f>
        <v>9999</v>
      </c>
      <c r="CQ9" s="9">
        <f>IF(AND($F9&gt;=Inputs!F$3,$F9&lt;Inputs!G$3),FORECAST($F9,Inputs!F$4:G$4,Inputs!F$3:G$3),9999)</f>
        <v>9999</v>
      </c>
      <c r="CR9" s="9">
        <f>IF(AND($F9&gt;=Inputs!G$3,$F9&lt;Inputs!H$3),FORECAST($F9,Inputs!G$4:H$4,Inputs!G$3:H$3),9999)</f>
        <v>9999</v>
      </c>
      <c r="CS9" s="9">
        <f>IF(AND($F9&gt;=Inputs!H$3,$F9&lt;Inputs!I$3),FORECAST($F9,Inputs!H$4:I$4,Inputs!H$3:I$3),9999)</f>
        <v>9999</v>
      </c>
      <c r="CT9" s="9">
        <f>IF(AND($F9&gt;=Inputs!I$3,$F9&lt;Inputs!J$3),FORECAST($F9,Inputs!I$4:J$4,Inputs!I$3:J$3),9999)</f>
        <v>9999</v>
      </c>
      <c r="CU9" s="9">
        <f>IF(AND($F9&gt;=Inputs!J$3,$F9&lt;Inputs!K$3),FORECAST($F9,Inputs!J$4:K$4,Inputs!J$3:K$3),9999)</f>
        <v>9999</v>
      </c>
      <c r="CV9" s="9">
        <f>IF(AND($F9&gt;=Inputs!K$3,$F9&lt;Inputs!L$3),FORECAST($F9,Inputs!K$4:L$4,Inputs!K$3:L$3),9999)</f>
        <v>9999</v>
      </c>
      <c r="CW9" s="9">
        <f>IF(AND($G9&gt;=Inputs!B$3,$G9&lt;Inputs!C$3),FORECAST($G9,Inputs!B$4:C$4,Inputs!B$3:C$3),-9999)</f>
        <v>-9999</v>
      </c>
      <c r="CX9" s="9">
        <f>IF(AND($G9&gt;=Inputs!C$3,$G9&lt;Inputs!D$3),FORECAST($G9,Inputs!C$4:D$4,Inputs!C$3:D$3),-9999)</f>
        <v>-9999</v>
      </c>
      <c r="CY9" s="9">
        <f>IF(AND($G9&gt;=Inputs!D$3,$G9&lt;Inputs!E$3),FORECAST($G9,Inputs!D$4:E$4,Inputs!D$3:E$3),-9999)</f>
        <v>-9999</v>
      </c>
      <c r="CZ9" s="9">
        <f>IF(AND($G9&gt;=Inputs!E$3,$G9&lt;Inputs!F$3),FORECAST($G9,Inputs!E$4:F$4,Inputs!E$3:F$3),-9999)</f>
        <v>-9999</v>
      </c>
      <c r="DA9" s="9">
        <f>IF(AND($G9&gt;=Inputs!F$3,$G9&lt;Inputs!G$3),FORECAST($G9,Inputs!F$4:G$4,Inputs!F$3:G$3),-9999)</f>
        <v>-9999</v>
      </c>
      <c r="DB9" s="9">
        <f>IF(AND($G9&gt;=Inputs!G$3,$G9&lt;Inputs!H$3),FORECAST($G9,Inputs!G$4:H$4,Inputs!G$3:H$3),-9999)</f>
        <v>25.2</v>
      </c>
      <c r="DC9" s="9">
        <f>IF(AND($G9&gt;=Inputs!H$3,$G9&lt;Inputs!I$3),FORECAST($G9,Inputs!H$4:I$4,Inputs!H$3:I$3),-9999)</f>
        <v>-9999</v>
      </c>
      <c r="DD9" s="9">
        <f>IF(AND($G9&gt;=Inputs!I$3,$G9&lt;Inputs!J$3),FORECAST($G9,Inputs!I$4:J$4,Inputs!I$3:J$3),-9999)</f>
        <v>-9999</v>
      </c>
      <c r="DE9" s="9">
        <f>IF(AND($G9&gt;=Inputs!J$3,$G9&lt;Inputs!K$3),FORECAST($G9,Inputs!J$4:K$4,Inputs!J$3:K$3),-9999)</f>
        <v>-9999</v>
      </c>
      <c r="DF9" s="9">
        <f>IF(AND($G9&gt;=Inputs!K$3,$G9&lt;Inputs!L$3),FORECAST($G9,Inputs!K$4:L$4,Inputs!K$3:L$3),-9999)</f>
        <v>-9999</v>
      </c>
    </row>
    <row r="10" spans="1:110" x14ac:dyDescent="0.25">
      <c r="A10" s="2">
        <f t="shared" si="51"/>
        <v>45474.024305555533</v>
      </c>
      <c r="B10" s="3" t="str">
        <f>IF(ROUND(A10,6)&lt;ROUND(Inputs!$B$7,6),"Pre t0",IF(ROUND(A10,6)=ROUND(Inputs!$B$7,6),"t0",IF(AND(A10&gt;Inputs!$B$7,A10&lt;Inputs!$B$8),"TRLD","Post t0")))</f>
        <v>Pre t0</v>
      </c>
      <c r="C10" s="17">
        <v>24.89</v>
      </c>
      <c r="D10" s="19">
        <v>0</v>
      </c>
      <c r="E10" s="19"/>
      <c r="F10" s="19">
        <v>200</v>
      </c>
      <c r="G10" s="19">
        <v>130</v>
      </c>
      <c r="H10" s="7">
        <f t="shared" si="50"/>
        <v>0</v>
      </c>
      <c r="I10" s="7">
        <f>IF(B10="Pre t0",0,IF(B10="t0",MAX(MIN(TRLD!N10,E10),G10),IF(B10="TRLD",I9+J10,IF(B10="Post t0",MAX(I9+M10,G10)))))</f>
        <v>0</v>
      </c>
      <c r="J10" s="7">
        <f t="shared" si="0"/>
        <v>0</v>
      </c>
      <c r="K10" s="7">
        <f t="shared" si="1"/>
        <v>0</v>
      </c>
      <c r="L10" s="7">
        <f t="shared" si="2"/>
        <v>5</v>
      </c>
      <c r="M10" s="8">
        <f t="shared" si="3"/>
        <v>0</v>
      </c>
      <c r="N10" s="31">
        <f t="shared" si="4"/>
        <v>0</v>
      </c>
      <c r="O10" s="31">
        <f>IF(AND($C10&gt;=Inputs!B$4,$C10&lt;Inputs!C$4),FORECAST($C10,Inputs!B$3:C$3,Inputs!B$4:C$4),0)</f>
        <v>0</v>
      </c>
      <c r="P10" s="31">
        <f>IF(AND($C10&gt;=Inputs!C$4,$C10&lt;Inputs!D$4),FORECAST($C10,Inputs!C$3:D$3,Inputs!C$4:D$4),0)</f>
        <v>0</v>
      </c>
      <c r="Q10" s="31">
        <f>IF(AND($C10&gt;=Inputs!D$4,$C10&lt;Inputs!E$4),FORECAST($C10,Inputs!D$3:E$3,Inputs!D$4:E$4),0)</f>
        <v>0</v>
      </c>
      <c r="R10" s="31">
        <f>IF(AND($C10&gt;=Inputs!E$4,$C10&lt;Inputs!F$4),FORECAST($C10,Inputs!E$3:F$3,Inputs!E$4:F$4),0)</f>
        <v>0</v>
      </c>
      <c r="S10" s="31">
        <f>IF(AND($C10&gt;=Inputs!F$4,$C10&lt;Inputs!G$4),FORECAST($C10,Inputs!F$3:G$3,Inputs!F$4:G$4),0)</f>
        <v>0</v>
      </c>
      <c r="T10" s="31">
        <f>IF(AND($C10&gt;=Inputs!G$4,$C10&lt;Inputs!H$4),FORECAST($C10,Inputs!G$3:H$3,Inputs!G$4:H$4),0)</f>
        <v>128.70833333333331</v>
      </c>
      <c r="U10" s="31">
        <f>IF(AND($C10&gt;=Inputs!H$4,$C10&lt;Inputs!I$4),FORECAST($C10,Inputs!H$3:I$3,Inputs!H$4:I$4),0)</f>
        <v>0</v>
      </c>
      <c r="V10" s="31">
        <f>IF(AND($C10&gt;=Inputs!I$4,$C10&lt;Inputs!J$4),FORECAST($C10,Inputs!I$3:J$3,Inputs!I$4:J$4),0)</f>
        <v>0</v>
      </c>
      <c r="W10" s="31">
        <f>IF(AND($C10&gt;=Inputs!J$4,$C10&lt;Inputs!K$4),FORECAST($C10,Inputs!J$3:K$3,Inputs!J$4:K$4),0)</f>
        <v>0</v>
      </c>
      <c r="X10" s="31">
        <f>IF(AND($C10&gt;=Inputs!K$4,Inputs!K$4&lt;&gt;""),F10,0)</f>
        <v>0</v>
      </c>
      <c r="Y10" s="36">
        <f>IF($I9&lt;Inputs!B$13,Inputs!B$14,0)</f>
        <v>1</v>
      </c>
      <c r="Z10" s="36">
        <f>IF(AND($I9&gt;=Inputs!B$13,$I9&lt;Inputs!C$13),Inputs!C$14,0)</f>
        <v>0</v>
      </c>
      <c r="AA10" s="36">
        <f>IF(AND($I9&gt;=Inputs!C$13,$I9&lt;Inputs!D$13),Inputs!D$14,0)</f>
        <v>0</v>
      </c>
      <c r="AB10" s="36">
        <f>IF(AND($I9&lt;Inputs!B$13),Inputs!B$13,0)</f>
        <v>185</v>
      </c>
      <c r="AC10" s="36">
        <f>IF(AND($I9&gt;=Inputs!B$13,$I9&lt;Inputs!C$13),Inputs!C$13,0)</f>
        <v>0</v>
      </c>
      <c r="AD10" s="36">
        <f>IF(AND($I9&gt;=Inputs!C$13,$I9&lt;Inputs!D$13),Inputs!D$13,0)</f>
        <v>0</v>
      </c>
      <c r="AE10" s="36">
        <f t="shared" si="5"/>
        <v>185</v>
      </c>
      <c r="AF10" s="36">
        <f t="shared" si="6"/>
        <v>0</v>
      </c>
      <c r="AG10" s="36">
        <f t="shared" si="7"/>
        <v>0</v>
      </c>
      <c r="AH10" s="36">
        <f t="shared" si="8"/>
        <v>185</v>
      </c>
      <c r="AI10" s="36" t="str">
        <f t="shared" si="9"/>
        <v>No</v>
      </c>
      <c r="AJ10" s="36">
        <f t="shared" si="10"/>
        <v>5</v>
      </c>
      <c r="AK10" s="36">
        <f t="shared" si="11"/>
        <v>0</v>
      </c>
      <c r="AL10" s="36">
        <f t="shared" si="12"/>
        <v>0</v>
      </c>
      <c r="AM10" s="36">
        <f t="shared" si="13"/>
        <v>5</v>
      </c>
      <c r="AN10" s="36">
        <f t="shared" si="14"/>
        <v>0</v>
      </c>
      <c r="AO10" s="36">
        <f t="shared" si="15"/>
        <v>0</v>
      </c>
      <c r="AP10" s="36">
        <f t="shared" si="16"/>
        <v>5</v>
      </c>
      <c r="AQ10" s="36">
        <f t="shared" si="17"/>
        <v>5</v>
      </c>
      <c r="AR10" s="36">
        <f>IF(AND($AQ10&gt;=Inputs!B$13,$AQ10&lt;Inputs!C$13),Inputs!C$14,0)</f>
        <v>0</v>
      </c>
      <c r="AS10" s="36">
        <f>IF(AND($AQ10&gt;=Inputs!C$13,$AQ10&lt;Inputs!D$13),Inputs!D$14,0)</f>
        <v>0</v>
      </c>
      <c r="AT10" s="36">
        <f>IF(AND($AQ10&gt;=Inputs!B$13,$AQ10&lt;Inputs!C$13),Inputs!C$13,0)</f>
        <v>0</v>
      </c>
      <c r="AU10" s="36">
        <f>IF(AND($AQ10&gt;=Inputs!C$13,$AQ10&lt;Inputs!D$13),Inputs!D$13,0)</f>
        <v>0</v>
      </c>
      <c r="AV10" s="36">
        <f t="shared" si="18"/>
        <v>0</v>
      </c>
      <c r="AW10" s="36">
        <f>IFERROR((AU10-#REF!)/AS10,0)</f>
        <v>0</v>
      </c>
      <c r="AX10" s="36">
        <f t="shared" si="19"/>
        <v>0</v>
      </c>
      <c r="AY10" s="36" t="str">
        <f t="shared" si="20"/>
        <v>No</v>
      </c>
      <c r="AZ10" s="36">
        <f t="shared" si="21"/>
        <v>0</v>
      </c>
      <c r="BA10" s="36">
        <f t="shared" si="22"/>
        <v>0</v>
      </c>
      <c r="BB10" s="36">
        <f t="shared" si="23"/>
        <v>0</v>
      </c>
      <c r="BC10" s="36">
        <f t="shared" si="24"/>
        <v>0</v>
      </c>
      <c r="BD10" s="36">
        <f t="shared" si="25"/>
        <v>0</v>
      </c>
      <c r="BE10" s="37">
        <f t="shared" si="26"/>
        <v>5</v>
      </c>
      <c r="BF10" s="43">
        <f>IF($I9&lt;=Inputs!B$13,Inputs!B$14,0)</f>
        <v>1</v>
      </c>
      <c r="BG10" s="43">
        <f>IF(AND($I9&gt;Inputs!B$13,$I9&lt;=Inputs!C$13),Inputs!C$14,0)</f>
        <v>0</v>
      </c>
      <c r="BH10" s="43">
        <f>IF(AND($I9&gt;Inputs!C$13,$I9&lt;=Inputs!D$13),Inputs!D$14,0)</f>
        <v>0</v>
      </c>
      <c r="BI10" s="43">
        <f>IF(AND($I9&lt;Inputs!B$13),0,0)</f>
        <v>0</v>
      </c>
      <c r="BJ10" s="43">
        <f>IF(AND($I9&gt;=Inputs!B$13,$I9&lt;Inputs!C$13),Inputs!B$13,0)</f>
        <v>0</v>
      </c>
      <c r="BK10" s="43">
        <f>IF(AND($I9&gt;=Inputs!C$13,$I9&lt;Inputs!D$13),Inputs!C$13,0)</f>
        <v>0</v>
      </c>
      <c r="BL10" s="43">
        <f t="shared" si="27"/>
        <v>0</v>
      </c>
      <c r="BM10" s="43">
        <f t="shared" si="28"/>
        <v>0</v>
      </c>
      <c r="BN10" s="43">
        <f t="shared" si="29"/>
        <v>0</v>
      </c>
      <c r="BO10" s="43">
        <f t="shared" si="30"/>
        <v>0</v>
      </c>
      <c r="BP10" s="43" t="str">
        <f t="shared" si="31"/>
        <v>No</v>
      </c>
      <c r="BQ10" s="43">
        <f t="shared" si="32"/>
        <v>0</v>
      </c>
      <c r="BR10" s="43">
        <f t="shared" si="33"/>
        <v>0</v>
      </c>
      <c r="BS10" s="43">
        <f t="shared" si="34"/>
        <v>0</v>
      </c>
      <c r="BT10" s="43">
        <f t="shared" si="35"/>
        <v>0</v>
      </c>
      <c r="BU10" s="43">
        <f t="shared" si="36"/>
        <v>0</v>
      </c>
      <c r="BV10" s="43">
        <f t="shared" si="37"/>
        <v>0</v>
      </c>
      <c r="BW10" s="43">
        <f t="shared" si="38"/>
        <v>0</v>
      </c>
      <c r="BX10" s="43">
        <f t="shared" si="39"/>
        <v>0</v>
      </c>
      <c r="BY10" s="43">
        <f>IF(AND($BX10&gt;Inputs!B$13,$BX10&lt;=Inputs!C$13),Inputs!C$14,0)</f>
        <v>0</v>
      </c>
      <c r="BZ10" s="43">
        <f>IF(AND($BX10&gt;Inputs!C$13,$BX10&lt;=Inputs!D$13),Inputs!D$14,0)</f>
        <v>0</v>
      </c>
      <c r="CA10" s="43">
        <f>IF(AND($BX10&gt;Inputs!B$13,$BX10&lt;=Inputs!C$13),Inputs!B$13,0)</f>
        <v>0</v>
      </c>
      <c r="CB10" s="43">
        <f>IF(AND($BX10&gt;Inputs!C$13,$BX10&lt;=Inputs!D$13),Inputs!C$13,0)</f>
        <v>0</v>
      </c>
      <c r="CC10" s="43">
        <f t="shared" si="40"/>
        <v>0</v>
      </c>
      <c r="CD10" s="43">
        <f t="shared" si="41"/>
        <v>0</v>
      </c>
      <c r="CE10" s="43">
        <f t="shared" si="42"/>
        <v>0</v>
      </c>
      <c r="CF10" s="43" t="str">
        <f t="shared" si="43"/>
        <v>No</v>
      </c>
      <c r="CG10" s="43">
        <f t="shared" si="44"/>
        <v>0</v>
      </c>
      <c r="CH10" s="43">
        <f t="shared" si="45"/>
        <v>0</v>
      </c>
      <c r="CI10" s="43">
        <f t="shared" si="46"/>
        <v>0</v>
      </c>
      <c r="CJ10" s="43">
        <f t="shared" si="47"/>
        <v>0</v>
      </c>
      <c r="CK10" s="43">
        <f t="shared" si="48"/>
        <v>0</v>
      </c>
      <c r="CL10" s="44">
        <f t="shared" si="49"/>
        <v>0</v>
      </c>
      <c r="CM10" s="9">
        <f>IF(AND($F10&gt;=Inputs!B$3,$F10&lt;Inputs!C$3),FORECAST($F10,Inputs!B$4:C$4,Inputs!B$3:C$3),9999)</f>
        <v>9999</v>
      </c>
      <c r="CN10" s="9">
        <f>IF(AND($F10&gt;=Inputs!C$3,$F10&lt;Inputs!D$3),FORECAST($F10,Inputs!C$4:D$4,Inputs!C$3:D$3),9999)</f>
        <v>9999</v>
      </c>
      <c r="CO10" s="9">
        <f>IF(AND($F10&gt;=Inputs!D$3,$F10&lt;Inputs!E$3),FORECAST($F10,Inputs!D$4:E$4,Inputs!D$3:E$3),9999)</f>
        <v>9999</v>
      </c>
      <c r="CP10" s="9">
        <f>IF(AND($F10&gt;=Inputs!E$3,$F10&lt;Inputs!F$3),FORECAST($F10,Inputs!E$4:F$4,Inputs!E$3:F$3),9999)</f>
        <v>9999</v>
      </c>
      <c r="CQ10" s="9">
        <f>IF(AND($F10&gt;=Inputs!F$3,$F10&lt;Inputs!G$3),FORECAST($F10,Inputs!F$4:G$4,Inputs!F$3:G$3),9999)</f>
        <v>9999</v>
      </c>
      <c r="CR10" s="9">
        <f>IF(AND($F10&gt;=Inputs!G$3,$F10&lt;Inputs!H$3),FORECAST($F10,Inputs!G$4:H$4,Inputs!G$3:H$3),9999)</f>
        <v>9999</v>
      </c>
      <c r="CS10" s="9">
        <f>IF(AND($F10&gt;=Inputs!H$3,$F10&lt;Inputs!I$3),FORECAST($F10,Inputs!H$4:I$4,Inputs!H$3:I$3),9999)</f>
        <v>9999</v>
      </c>
      <c r="CT10" s="9">
        <f>IF(AND($F10&gt;=Inputs!I$3,$F10&lt;Inputs!J$3),FORECAST($F10,Inputs!I$4:J$4,Inputs!I$3:J$3),9999)</f>
        <v>9999</v>
      </c>
      <c r="CU10" s="9">
        <f>IF(AND($F10&gt;=Inputs!J$3,$F10&lt;Inputs!K$3),FORECAST($F10,Inputs!J$4:K$4,Inputs!J$3:K$3),9999)</f>
        <v>9999</v>
      </c>
      <c r="CV10" s="9">
        <f>IF(AND($F10&gt;=Inputs!K$3,$F10&lt;Inputs!L$3),FORECAST($F10,Inputs!K$4:L$4,Inputs!K$3:L$3),9999)</f>
        <v>9999</v>
      </c>
      <c r="CW10" s="9">
        <f>IF(AND($G10&gt;=Inputs!B$3,$G10&lt;Inputs!C$3),FORECAST($G10,Inputs!B$4:C$4,Inputs!B$3:C$3),-9999)</f>
        <v>-9999</v>
      </c>
      <c r="CX10" s="9">
        <f>IF(AND($G10&gt;=Inputs!C$3,$G10&lt;Inputs!D$3),FORECAST($G10,Inputs!C$4:D$4,Inputs!C$3:D$3),-9999)</f>
        <v>-9999</v>
      </c>
      <c r="CY10" s="9">
        <f>IF(AND($G10&gt;=Inputs!D$3,$G10&lt;Inputs!E$3),FORECAST($G10,Inputs!D$4:E$4,Inputs!D$3:E$3),-9999)</f>
        <v>-9999</v>
      </c>
      <c r="CZ10" s="9">
        <f>IF(AND($G10&gt;=Inputs!E$3,$G10&lt;Inputs!F$3),FORECAST($G10,Inputs!E$4:F$4,Inputs!E$3:F$3),-9999)</f>
        <v>-9999</v>
      </c>
      <c r="DA10" s="9">
        <f>IF(AND($G10&gt;=Inputs!F$3,$G10&lt;Inputs!G$3),FORECAST($G10,Inputs!F$4:G$4,Inputs!F$3:G$3),-9999)</f>
        <v>-9999</v>
      </c>
      <c r="DB10" s="9">
        <f>IF(AND($G10&gt;=Inputs!G$3,$G10&lt;Inputs!H$3),FORECAST($G10,Inputs!G$4:H$4,Inputs!G$3:H$3),-9999)</f>
        <v>25.2</v>
      </c>
      <c r="DC10" s="9">
        <f>IF(AND($G10&gt;=Inputs!H$3,$G10&lt;Inputs!I$3),FORECAST($G10,Inputs!H$4:I$4,Inputs!H$3:I$3),-9999)</f>
        <v>-9999</v>
      </c>
      <c r="DD10" s="9">
        <f>IF(AND($G10&gt;=Inputs!I$3,$G10&lt;Inputs!J$3),FORECAST($G10,Inputs!I$4:J$4,Inputs!I$3:J$3),-9999)</f>
        <v>-9999</v>
      </c>
      <c r="DE10" s="9">
        <f>IF(AND($G10&gt;=Inputs!J$3,$G10&lt;Inputs!K$3),FORECAST($G10,Inputs!J$4:K$4,Inputs!J$3:K$3),-9999)</f>
        <v>-9999</v>
      </c>
      <c r="DF10" s="9">
        <f>IF(AND($G10&gt;=Inputs!K$3,$G10&lt;Inputs!L$3),FORECAST($G10,Inputs!K$4:L$4,Inputs!K$3:L$3),-9999)</f>
        <v>-9999</v>
      </c>
    </row>
    <row r="11" spans="1:110" x14ac:dyDescent="0.25">
      <c r="A11" s="2">
        <f t="shared" si="51"/>
        <v>45474.027777777752</v>
      </c>
      <c r="B11" s="3" t="str">
        <f>IF(ROUND(A11,6)&lt;ROUND(Inputs!$B$7,6),"Pre t0",IF(ROUND(A11,6)=ROUND(Inputs!$B$7,6),"t0",IF(AND(A11&gt;Inputs!$B$7,A11&lt;Inputs!$B$8),"TRLD","Post t0")))</f>
        <v>Pre t0</v>
      </c>
      <c r="C11" s="17">
        <v>26.03</v>
      </c>
      <c r="D11" s="19">
        <v>0</v>
      </c>
      <c r="E11" s="19"/>
      <c r="F11" s="19">
        <v>200</v>
      </c>
      <c r="G11" s="19">
        <v>130</v>
      </c>
      <c r="H11" s="7">
        <f t="shared" si="50"/>
        <v>0</v>
      </c>
      <c r="I11" s="7">
        <f>IF(B11="Pre t0",0,IF(B11="t0",MAX(MIN(TRLD!N11,E11),G11),IF(B11="TRLD",I10+J11,IF(B11="Post t0",MAX(I10+M11,G11)))))</f>
        <v>0</v>
      </c>
      <c r="J11" s="7">
        <f t="shared" si="0"/>
        <v>0</v>
      </c>
      <c r="K11" s="7">
        <f t="shared" si="1"/>
        <v>0</v>
      </c>
      <c r="L11" s="7">
        <f t="shared" si="2"/>
        <v>5</v>
      </c>
      <c r="M11" s="8">
        <f t="shared" si="3"/>
        <v>0</v>
      </c>
      <c r="N11" s="31">
        <f t="shared" si="4"/>
        <v>0</v>
      </c>
      <c r="O11" s="31">
        <f>IF(AND($C11&gt;=Inputs!B$4,$C11&lt;Inputs!C$4),FORECAST($C11,Inputs!B$3:C$3,Inputs!B$4:C$4),0)</f>
        <v>0</v>
      </c>
      <c r="P11" s="31">
        <f>IF(AND($C11&gt;=Inputs!C$4,$C11&lt;Inputs!D$4),FORECAST($C11,Inputs!C$3:D$3,Inputs!C$4:D$4),0)</f>
        <v>0</v>
      </c>
      <c r="Q11" s="31">
        <f>IF(AND($C11&gt;=Inputs!D$4,$C11&lt;Inputs!E$4),FORECAST($C11,Inputs!D$3:E$3,Inputs!D$4:E$4),0)</f>
        <v>0</v>
      </c>
      <c r="R11" s="31">
        <f>IF(AND($C11&gt;=Inputs!E$4,$C11&lt;Inputs!F$4),FORECAST($C11,Inputs!E$3:F$3,Inputs!E$4:F$4),0)</f>
        <v>0</v>
      </c>
      <c r="S11" s="31">
        <f>IF(AND($C11&gt;=Inputs!F$4,$C11&lt;Inputs!G$4),FORECAST($C11,Inputs!F$3:G$3,Inputs!F$4:G$4),0)</f>
        <v>0</v>
      </c>
      <c r="T11" s="31">
        <f>IF(AND($C11&gt;=Inputs!G$4,$C11&lt;Inputs!H$4),FORECAST($C11,Inputs!G$3:H$3,Inputs!G$4:H$4),0)</f>
        <v>133.45833333333331</v>
      </c>
      <c r="U11" s="31">
        <f>IF(AND($C11&gt;=Inputs!H$4,$C11&lt;Inputs!I$4),FORECAST($C11,Inputs!H$3:I$3,Inputs!H$4:I$4),0)</f>
        <v>0</v>
      </c>
      <c r="V11" s="31">
        <f>IF(AND($C11&gt;=Inputs!I$4,$C11&lt;Inputs!J$4),FORECAST($C11,Inputs!I$3:J$3,Inputs!I$4:J$4),0)</f>
        <v>0</v>
      </c>
      <c r="W11" s="31">
        <f>IF(AND($C11&gt;=Inputs!J$4,$C11&lt;Inputs!K$4),FORECAST($C11,Inputs!J$3:K$3,Inputs!J$4:K$4),0)</f>
        <v>0</v>
      </c>
      <c r="X11" s="31">
        <f>IF(AND($C11&gt;=Inputs!K$4,Inputs!K$4&lt;&gt;""),F11,0)</f>
        <v>0</v>
      </c>
      <c r="Y11" s="36">
        <f>IF($I10&lt;Inputs!B$13,Inputs!B$14,0)</f>
        <v>1</v>
      </c>
      <c r="Z11" s="36">
        <f>IF(AND($I10&gt;=Inputs!B$13,$I10&lt;Inputs!C$13),Inputs!C$14,0)</f>
        <v>0</v>
      </c>
      <c r="AA11" s="36">
        <f>IF(AND($I10&gt;=Inputs!C$13,$I10&lt;Inputs!D$13),Inputs!D$14,0)</f>
        <v>0</v>
      </c>
      <c r="AB11" s="36">
        <f>IF(AND($I10&lt;Inputs!B$13),Inputs!B$13,0)</f>
        <v>185</v>
      </c>
      <c r="AC11" s="36">
        <f>IF(AND($I10&gt;=Inputs!B$13,$I10&lt;Inputs!C$13),Inputs!C$13,0)</f>
        <v>0</v>
      </c>
      <c r="AD11" s="36">
        <f>IF(AND($I10&gt;=Inputs!C$13,$I10&lt;Inputs!D$13),Inputs!D$13,0)</f>
        <v>0</v>
      </c>
      <c r="AE11" s="36">
        <f t="shared" si="5"/>
        <v>185</v>
      </c>
      <c r="AF11" s="36">
        <f t="shared" si="6"/>
        <v>0</v>
      </c>
      <c r="AG11" s="36">
        <f t="shared" si="7"/>
        <v>0</v>
      </c>
      <c r="AH11" s="36">
        <f t="shared" si="8"/>
        <v>185</v>
      </c>
      <c r="AI11" s="36" t="str">
        <f t="shared" si="9"/>
        <v>No</v>
      </c>
      <c r="AJ11" s="36">
        <f t="shared" si="10"/>
        <v>5</v>
      </c>
      <c r="AK11" s="36">
        <f t="shared" si="11"/>
        <v>0</v>
      </c>
      <c r="AL11" s="36">
        <f t="shared" si="12"/>
        <v>0</v>
      </c>
      <c r="AM11" s="36">
        <f t="shared" si="13"/>
        <v>5</v>
      </c>
      <c r="AN11" s="36">
        <f t="shared" si="14"/>
        <v>0</v>
      </c>
      <c r="AO11" s="36">
        <f t="shared" si="15"/>
        <v>0</v>
      </c>
      <c r="AP11" s="36">
        <f t="shared" si="16"/>
        <v>5</v>
      </c>
      <c r="AQ11" s="36">
        <f t="shared" si="17"/>
        <v>5</v>
      </c>
      <c r="AR11" s="36">
        <f>IF(AND($AQ11&gt;=Inputs!B$13,$AQ11&lt;Inputs!C$13),Inputs!C$14,0)</f>
        <v>0</v>
      </c>
      <c r="AS11" s="36">
        <f>IF(AND($AQ11&gt;=Inputs!C$13,$AQ11&lt;Inputs!D$13),Inputs!D$14,0)</f>
        <v>0</v>
      </c>
      <c r="AT11" s="36">
        <f>IF(AND($AQ11&gt;=Inputs!B$13,$AQ11&lt;Inputs!C$13),Inputs!C$13,0)</f>
        <v>0</v>
      </c>
      <c r="AU11" s="36">
        <f>IF(AND($AQ11&gt;=Inputs!C$13,$AQ11&lt;Inputs!D$13),Inputs!D$13,0)</f>
        <v>0</v>
      </c>
      <c r="AV11" s="36">
        <f t="shared" si="18"/>
        <v>0</v>
      </c>
      <c r="AW11" s="36">
        <f>IFERROR((AU11-#REF!)/AS11,0)</f>
        <v>0</v>
      </c>
      <c r="AX11" s="36">
        <f t="shared" si="19"/>
        <v>0</v>
      </c>
      <c r="AY11" s="36" t="str">
        <f t="shared" si="20"/>
        <v>No</v>
      </c>
      <c r="AZ11" s="36">
        <f t="shared" si="21"/>
        <v>0</v>
      </c>
      <c r="BA11" s="36">
        <f t="shared" si="22"/>
        <v>0</v>
      </c>
      <c r="BB11" s="36">
        <f t="shared" si="23"/>
        <v>0</v>
      </c>
      <c r="BC11" s="36">
        <f t="shared" si="24"/>
        <v>0</v>
      </c>
      <c r="BD11" s="36">
        <f t="shared" si="25"/>
        <v>0</v>
      </c>
      <c r="BE11" s="37">
        <f t="shared" si="26"/>
        <v>5</v>
      </c>
      <c r="BF11" s="43">
        <f>IF($I10&lt;=Inputs!B$13,Inputs!B$14,0)</f>
        <v>1</v>
      </c>
      <c r="BG11" s="43">
        <f>IF(AND($I10&gt;Inputs!B$13,$I10&lt;=Inputs!C$13),Inputs!C$14,0)</f>
        <v>0</v>
      </c>
      <c r="BH11" s="43">
        <f>IF(AND($I10&gt;Inputs!C$13,$I10&lt;=Inputs!D$13),Inputs!D$14,0)</f>
        <v>0</v>
      </c>
      <c r="BI11" s="43">
        <f>IF(AND($I10&lt;Inputs!B$13),0,0)</f>
        <v>0</v>
      </c>
      <c r="BJ11" s="43">
        <f>IF(AND($I10&gt;=Inputs!B$13,$I10&lt;Inputs!C$13),Inputs!B$13,0)</f>
        <v>0</v>
      </c>
      <c r="BK11" s="43">
        <f>IF(AND($I10&gt;=Inputs!C$13,$I10&lt;Inputs!D$13),Inputs!C$13,0)</f>
        <v>0</v>
      </c>
      <c r="BL11" s="43">
        <f t="shared" si="27"/>
        <v>0</v>
      </c>
      <c r="BM11" s="43">
        <f t="shared" si="28"/>
        <v>0</v>
      </c>
      <c r="BN11" s="43">
        <f t="shared" si="29"/>
        <v>0</v>
      </c>
      <c r="BO11" s="43">
        <f t="shared" si="30"/>
        <v>0</v>
      </c>
      <c r="BP11" s="43" t="str">
        <f t="shared" si="31"/>
        <v>No</v>
      </c>
      <c r="BQ11" s="43">
        <f t="shared" si="32"/>
        <v>0</v>
      </c>
      <c r="BR11" s="43">
        <f t="shared" si="33"/>
        <v>0</v>
      </c>
      <c r="BS11" s="43">
        <f t="shared" si="34"/>
        <v>0</v>
      </c>
      <c r="BT11" s="43">
        <f t="shared" si="35"/>
        <v>0</v>
      </c>
      <c r="BU11" s="43">
        <f t="shared" si="36"/>
        <v>0</v>
      </c>
      <c r="BV11" s="43">
        <f t="shared" si="37"/>
        <v>0</v>
      </c>
      <c r="BW11" s="43">
        <f t="shared" si="38"/>
        <v>0</v>
      </c>
      <c r="BX11" s="43">
        <f t="shared" si="39"/>
        <v>0</v>
      </c>
      <c r="BY11" s="43">
        <f>IF(AND($BX11&gt;Inputs!B$13,$BX11&lt;=Inputs!C$13),Inputs!C$14,0)</f>
        <v>0</v>
      </c>
      <c r="BZ11" s="43">
        <f>IF(AND($BX11&gt;Inputs!C$13,$BX11&lt;=Inputs!D$13),Inputs!D$14,0)</f>
        <v>0</v>
      </c>
      <c r="CA11" s="43">
        <f>IF(AND($BX11&gt;Inputs!B$13,$BX11&lt;=Inputs!C$13),Inputs!B$13,0)</f>
        <v>0</v>
      </c>
      <c r="CB11" s="43">
        <f>IF(AND($BX11&gt;Inputs!C$13,$BX11&lt;=Inputs!D$13),Inputs!C$13,0)</f>
        <v>0</v>
      </c>
      <c r="CC11" s="43">
        <f t="shared" si="40"/>
        <v>0</v>
      </c>
      <c r="CD11" s="43">
        <f t="shared" si="41"/>
        <v>0</v>
      </c>
      <c r="CE11" s="43">
        <f t="shared" si="42"/>
        <v>0</v>
      </c>
      <c r="CF11" s="43" t="str">
        <f t="shared" si="43"/>
        <v>No</v>
      </c>
      <c r="CG11" s="43">
        <f t="shared" si="44"/>
        <v>0</v>
      </c>
      <c r="CH11" s="43">
        <f t="shared" si="45"/>
        <v>0</v>
      </c>
      <c r="CI11" s="43">
        <f t="shared" si="46"/>
        <v>0</v>
      </c>
      <c r="CJ11" s="43">
        <f t="shared" si="47"/>
        <v>0</v>
      </c>
      <c r="CK11" s="43">
        <f t="shared" si="48"/>
        <v>0</v>
      </c>
      <c r="CL11" s="44">
        <f t="shared" si="49"/>
        <v>0</v>
      </c>
      <c r="CM11" s="9">
        <f>IF(AND($F11&gt;=Inputs!B$3,$F11&lt;Inputs!C$3),FORECAST($F11,Inputs!B$4:C$4,Inputs!B$3:C$3),9999)</f>
        <v>9999</v>
      </c>
      <c r="CN11" s="9">
        <f>IF(AND($F11&gt;=Inputs!C$3,$F11&lt;Inputs!D$3),FORECAST($F11,Inputs!C$4:D$4,Inputs!C$3:D$3),9999)</f>
        <v>9999</v>
      </c>
      <c r="CO11" s="9">
        <f>IF(AND($F11&gt;=Inputs!D$3,$F11&lt;Inputs!E$3),FORECAST($F11,Inputs!D$4:E$4,Inputs!D$3:E$3),9999)</f>
        <v>9999</v>
      </c>
      <c r="CP11" s="9">
        <f>IF(AND($F11&gt;=Inputs!E$3,$F11&lt;Inputs!F$3),FORECAST($F11,Inputs!E$4:F$4,Inputs!E$3:F$3),9999)</f>
        <v>9999</v>
      </c>
      <c r="CQ11" s="9">
        <f>IF(AND($F11&gt;=Inputs!F$3,$F11&lt;Inputs!G$3),FORECAST($F11,Inputs!F$4:G$4,Inputs!F$3:G$3),9999)</f>
        <v>9999</v>
      </c>
      <c r="CR11" s="9">
        <f>IF(AND($F11&gt;=Inputs!G$3,$F11&lt;Inputs!H$3),FORECAST($F11,Inputs!G$4:H$4,Inputs!G$3:H$3),9999)</f>
        <v>9999</v>
      </c>
      <c r="CS11" s="9">
        <f>IF(AND($F11&gt;=Inputs!H$3,$F11&lt;Inputs!I$3),FORECAST($F11,Inputs!H$4:I$4,Inputs!H$3:I$3),9999)</f>
        <v>9999</v>
      </c>
      <c r="CT11" s="9">
        <f>IF(AND($F11&gt;=Inputs!I$3,$F11&lt;Inputs!J$3),FORECAST($F11,Inputs!I$4:J$4,Inputs!I$3:J$3),9999)</f>
        <v>9999</v>
      </c>
      <c r="CU11" s="9">
        <f>IF(AND($F11&gt;=Inputs!J$3,$F11&lt;Inputs!K$3),FORECAST($F11,Inputs!J$4:K$4,Inputs!J$3:K$3),9999)</f>
        <v>9999</v>
      </c>
      <c r="CV11" s="9">
        <f>IF(AND($F11&gt;=Inputs!K$3,$F11&lt;Inputs!L$3),FORECAST($F11,Inputs!K$4:L$4,Inputs!K$3:L$3),9999)</f>
        <v>9999</v>
      </c>
      <c r="CW11" s="9">
        <f>IF(AND($G11&gt;=Inputs!B$3,$G11&lt;Inputs!C$3),FORECAST($G11,Inputs!B$4:C$4,Inputs!B$3:C$3),-9999)</f>
        <v>-9999</v>
      </c>
      <c r="CX11" s="9">
        <f>IF(AND($G11&gt;=Inputs!C$3,$G11&lt;Inputs!D$3),FORECAST($G11,Inputs!C$4:D$4,Inputs!C$3:D$3),-9999)</f>
        <v>-9999</v>
      </c>
      <c r="CY11" s="9">
        <f>IF(AND($G11&gt;=Inputs!D$3,$G11&lt;Inputs!E$3),FORECAST($G11,Inputs!D$4:E$4,Inputs!D$3:E$3),-9999)</f>
        <v>-9999</v>
      </c>
      <c r="CZ11" s="9">
        <f>IF(AND($G11&gt;=Inputs!E$3,$G11&lt;Inputs!F$3),FORECAST($G11,Inputs!E$4:F$4,Inputs!E$3:F$3),-9999)</f>
        <v>-9999</v>
      </c>
      <c r="DA11" s="9">
        <f>IF(AND($G11&gt;=Inputs!F$3,$G11&lt;Inputs!G$3),FORECAST($G11,Inputs!F$4:G$4,Inputs!F$3:G$3),-9999)</f>
        <v>-9999</v>
      </c>
      <c r="DB11" s="9">
        <f>IF(AND($G11&gt;=Inputs!G$3,$G11&lt;Inputs!H$3),FORECAST($G11,Inputs!G$4:H$4,Inputs!G$3:H$3),-9999)</f>
        <v>25.2</v>
      </c>
      <c r="DC11" s="9">
        <f>IF(AND($G11&gt;=Inputs!H$3,$G11&lt;Inputs!I$3),FORECAST($G11,Inputs!H$4:I$4,Inputs!H$3:I$3),-9999)</f>
        <v>-9999</v>
      </c>
      <c r="DD11" s="9">
        <f>IF(AND($G11&gt;=Inputs!I$3,$G11&lt;Inputs!J$3),FORECAST($G11,Inputs!I$4:J$4,Inputs!I$3:J$3),-9999)</f>
        <v>-9999</v>
      </c>
      <c r="DE11" s="9">
        <f>IF(AND($G11&gt;=Inputs!J$3,$G11&lt;Inputs!K$3),FORECAST($G11,Inputs!J$4:K$4,Inputs!J$3:K$3),-9999)</f>
        <v>-9999</v>
      </c>
      <c r="DF11" s="9">
        <f>IF(AND($G11&gt;=Inputs!K$3,$G11&lt;Inputs!L$3),FORECAST($G11,Inputs!K$4:L$4,Inputs!K$3:L$3),-9999)</f>
        <v>-9999</v>
      </c>
    </row>
    <row r="12" spans="1:110" x14ac:dyDescent="0.25">
      <c r="A12" s="2">
        <f t="shared" si="51"/>
        <v>45474.031249999971</v>
      </c>
      <c r="B12" s="3" t="str">
        <f>IF(ROUND(A12,6)&lt;ROUND(Inputs!$B$7,6),"Pre t0",IF(ROUND(A12,6)=ROUND(Inputs!$B$7,6),"t0",IF(AND(A12&gt;Inputs!$B$7,A12&lt;Inputs!$B$8),"TRLD","Post t0")))</f>
        <v>Pre t0</v>
      </c>
      <c r="C12" s="17">
        <v>26.82</v>
      </c>
      <c r="D12" s="19">
        <v>0</v>
      </c>
      <c r="E12" s="19"/>
      <c r="F12" s="19">
        <v>200</v>
      </c>
      <c r="G12" s="19">
        <v>130</v>
      </c>
      <c r="H12" s="7">
        <f t="shared" si="50"/>
        <v>0</v>
      </c>
      <c r="I12" s="7">
        <f>IF(B12="Pre t0",0,IF(B12="t0",MAX(MIN(TRLD!N12,E12),G12),IF(B12="TRLD",I11+J12,IF(B12="Post t0",MAX(I11+M12,G12)))))</f>
        <v>0</v>
      </c>
      <c r="J12" s="7">
        <f t="shared" si="0"/>
        <v>0</v>
      </c>
      <c r="K12" s="7">
        <f t="shared" si="1"/>
        <v>0</v>
      </c>
      <c r="L12" s="7">
        <f t="shared" si="2"/>
        <v>5</v>
      </c>
      <c r="M12" s="8">
        <f t="shared" si="3"/>
        <v>0</v>
      </c>
      <c r="N12" s="31">
        <f t="shared" si="4"/>
        <v>0</v>
      </c>
      <c r="O12" s="31">
        <f>IF(AND($C12&gt;=Inputs!B$4,$C12&lt;Inputs!C$4),FORECAST($C12,Inputs!B$3:C$3,Inputs!B$4:C$4),0)</f>
        <v>0</v>
      </c>
      <c r="P12" s="31">
        <f>IF(AND($C12&gt;=Inputs!C$4,$C12&lt;Inputs!D$4),FORECAST($C12,Inputs!C$3:D$3,Inputs!C$4:D$4),0)</f>
        <v>0</v>
      </c>
      <c r="Q12" s="31">
        <f>IF(AND($C12&gt;=Inputs!D$4,$C12&lt;Inputs!E$4),FORECAST($C12,Inputs!D$3:E$3,Inputs!D$4:E$4),0)</f>
        <v>0</v>
      </c>
      <c r="R12" s="31">
        <f>IF(AND($C12&gt;=Inputs!E$4,$C12&lt;Inputs!F$4),FORECAST($C12,Inputs!E$3:F$3,Inputs!E$4:F$4),0)</f>
        <v>0</v>
      </c>
      <c r="S12" s="31">
        <f>IF(AND($C12&gt;=Inputs!F$4,$C12&lt;Inputs!G$4),FORECAST($C12,Inputs!F$3:G$3,Inputs!F$4:G$4),0)</f>
        <v>0</v>
      </c>
      <c r="T12" s="31">
        <f>IF(AND($C12&gt;=Inputs!G$4,$C12&lt;Inputs!H$4),FORECAST($C12,Inputs!G$3:H$3,Inputs!G$4:H$4),0)</f>
        <v>136.75</v>
      </c>
      <c r="U12" s="31">
        <f>IF(AND($C12&gt;=Inputs!H$4,$C12&lt;Inputs!I$4),FORECAST($C12,Inputs!H$3:I$3,Inputs!H$4:I$4),0)</f>
        <v>0</v>
      </c>
      <c r="V12" s="31">
        <f>IF(AND($C12&gt;=Inputs!I$4,$C12&lt;Inputs!J$4),FORECAST($C12,Inputs!I$3:J$3,Inputs!I$4:J$4),0)</f>
        <v>0</v>
      </c>
      <c r="W12" s="31">
        <f>IF(AND($C12&gt;=Inputs!J$4,$C12&lt;Inputs!K$4),FORECAST($C12,Inputs!J$3:K$3,Inputs!J$4:K$4),0)</f>
        <v>0</v>
      </c>
      <c r="X12" s="31">
        <f>IF(AND($C12&gt;=Inputs!K$4,Inputs!K$4&lt;&gt;""),F12,0)</f>
        <v>0</v>
      </c>
      <c r="Y12" s="36">
        <f>IF($I11&lt;Inputs!B$13,Inputs!B$14,0)</f>
        <v>1</v>
      </c>
      <c r="Z12" s="36">
        <f>IF(AND($I11&gt;=Inputs!B$13,$I11&lt;Inputs!C$13),Inputs!C$14,0)</f>
        <v>0</v>
      </c>
      <c r="AA12" s="36">
        <f>IF(AND($I11&gt;=Inputs!C$13,$I11&lt;Inputs!D$13),Inputs!D$14,0)</f>
        <v>0</v>
      </c>
      <c r="AB12" s="36">
        <f>IF(AND($I11&lt;Inputs!B$13),Inputs!B$13,0)</f>
        <v>185</v>
      </c>
      <c r="AC12" s="36">
        <f>IF(AND($I11&gt;=Inputs!B$13,$I11&lt;Inputs!C$13),Inputs!C$13,0)</f>
        <v>0</v>
      </c>
      <c r="AD12" s="36">
        <f>IF(AND($I11&gt;=Inputs!C$13,$I11&lt;Inputs!D$13),Inputs!D$13,0)</f>
        <v>0</v>
      </c>
      <c r="AE12" s="36">
        <f t="shared" si="5"/>
        <v>185</v>
      </c>
      <c r="AF12" s="36">
        <f t="shared" si="6"/>
        <v>0</v>
      </c>
      <c r="AG12" s="36">
        <f t="shared" si="7"/>
        <v>0</v>
      </c>
      <c r="AH12" s="36">
        <f t="shared" si="8"/>
        <v>185</v>
      </c>
      <c r="AI12" s="36" t="str">
        <f t="shared" si="9"/>
        <v>No</v>
      </c>
      <c r="AJ12" s="36">
        <f t="shared" si="10"/>
        <v>5</v>
      </c>
      <c r="AK12" s="36">
        <f t="shared" si="11"/>
        <v>0</v>
      </c>
      <c r="AL12" s="36">
        <f t="shared" si="12"/>
        <v>0</v>
      </c>
      <c r="AM12" s="36">
        <f t="shared" si="13"/>
        <v>5</v>
      </c>
      <c r="AN12" s="36">
        <f t="shared" si="14"/>
        <v>0</v>
      </c>
      <c r="AO12" s="36">
        <f t="shared" si="15"/>
        <v>0</v>
      </c>
      <c r="AP12" s="36">
        <f t="shared" si="16"/>
        <v>5</v>
      </c>
      <c r="AQ12" s="36">
        <f t="shared" si="17"/>
        <v>5</v>
      </c>
      <c r="AR12" s="36">
        <f>IF(AND($AQ12&gt;=Inputs!B$13,$AQ12&lt;Inputs!C$13),Inputs!C$14,0)</f>
        <v>0</v>
      </c>
      <c r="AS12" s="36">
        <f>IF(AND($AQ12&gt;=Inputs!C$13,$AQ12&lt;Inputs!D$13),Inputs!D$14,0)</f>
        <v>0</v>
      </c>
      <c r="AT12" s="36">
        <f>IF(AND($AQ12&gt;=Inputs!B$13,$AQ12&lt;Inputs!C$13),Inputs!C$13,0)</f>
        <v>0</v>
      </c>
      <c r="AU12" s="36">
        <f>IF(AND($AQ12&gt;=Inputs!C$13,$AQ12&lt;Inputs!D$13),Inputs!D$13,0)</f>
        <v>0</v>
      </c>
      <c r="AV12" s="36">
        <f t="shared" si="18"/>
        <v>0</v>
      </c>
      <c r="AW12" s="36">
        <f>IFERROR((AU12-#REF!)/AS12,0)</f>
        <v>0</v>
      </c>
      <c r="AX12" s="36">
        <f t="shared" si="19"/>
        <v>0</v>
      </c>
      <c r="AY12" s="36" t="str">
        <f t="shared" si="20"/>
        <v>No</v>
      </c>
      <c r="AZ12" s="36">
        <f t="shared" si="21"/>
        <v>0</v>
      </c>
      <c r="BA12" s="36">
        <f t="shared" si="22"/>
        <v>0</v>
      </c>
      <c r="BB12" s="36">
        <f t="shared" si="23"/>
        <v>0</v>
      </c>
      <c r="BC12" s="36">
        <f t="shared" si="24"/>
        <v>0</v>
      </c>
      <c r="BD12" s="36">
        <f t="shared" si="25"/>
        <v>0</v>
      </c>
      <c r="BE12" s="37">
        <f t="shared" si="26"/>
        <v>5</v>
      </c>
      <c r="BF12" s="43">
        <f>IF($I11&lt;=Inputs!B$13,Inputs!B$14,0)</f>
        <v>1</v>
      </c>
      <c r="BG12" s="43">
        <f>IF(AND($I11&gt;Inputs!B$13,$I11&lt;=Inputs!C$13),Inputs!C$14,0)</f>
        <v>0</v>
      </c>
      <c r="BH12" s="43">
        <f>IF(AND($I11&gt;Inputs!C$13,$I11&lt;=Inputs!D$13),Inputs!D$14,0)</f>
        <v>0</v>
      </c>
      <c r="BI12" s="43">
        <f>IF(AND($I11&lt;Inputs!B$13),0,0)</f>
        <v>0</v>
      </c>
      <c r="BJ12" s="43">
        <f>IF(AND($I11&gt;=Inputs!B$13,$I11&lt;Inputs!C$13),Inputs!B$13,0)</f>
        <v>0</v>
      </c>
      <c r="BK12" s="43">
        <f>IF(AND($I11&gt;=Inputs!C$13,$I11&lt;Inputs!D$13),Inputs!C$13,0)</f>
        <v>0</v>
      </c>
      <c r="BL12" s="43">
        <f t="shared" si="27"/>
        <v>0</v>
      </c>
      <c r="BM12" s="43">
        <f t="shared" si="28"/>
        <v>0</v>
      </c>
      <c r="BN12" s="43">
        <f t="shared" si="29"/>
        <v>0</v>
      </c>
      <c r="BO12" s="43">
        <f t="shared" si="30"/>
        <v>0</v>
      </c>
      <c r="BP12" s="43" t="str">
        <f t="shared" si="31"/>
        <v>No</v>
      </c>
      <c r="BQ12" s="43">
        <f t="shared" si="32"/>
        <v>0</v>
      </c>
      <c r="BR12" s="43">
        <f t="shared" si="33"/>
        <v>0</v>
      </c>
      <c r="BS12" s="43">
        <f t="shared" si="34"/>
        <v>0</v>
      </c>
      <c r="BT12" s="43">
        <f t="shared" si="35"/>
        <v>0</v>
      </c>
      <c r="BU12" s="43">
        <f t="shared" si="36"/>
        <v>0</v>
      </c>
      <c r="BV12" s="43">
        <f t="shared" si="37"/>
        <v>0</v>
      </c>
      <c r="BW12" s="43">
        <f t="shared" si="38"/>
        <v>0</v>
      </c>
      <c r="BX12" s="43">
        <f t="shared" si="39"/>
        <v>0</v>
      </c>
      <c r="BY12" s="43">
        <f>IF(AND($BX12&gt;Inputs!B$13,$BX12&lt;=Inputs!C$13),Inputs!C$14,0)</f>
        <v>0</v>
      </c>
      <c r="BZ12" s="43">
        <f>IF(AND($BX12&gt;Inputs!C$13,$BX12&lt;=Inputs!D$13),Inputs!D$14,0)</f>
        <v>0</v>
      </c>
      <c r="CA12" s="43">
        <f>IF(AND($BX12&gt;Inputs!B$13,$BX12&lt;=Inputs!C$13),Inputs!B$13,0)</f>
        <v>0</v>
      </c>
      <c r="CB12" s="43">
        <f>IF(AND($BX12&gt;Inputs!C$13,$BX12&lt;=Inputs!D$13),Inputs!C$13,0)</f>
        <v>0</v>
      </c>
      <c r="CC12" s="43">
        <f t="shared" si="40"/>
        <v>0</v>
      </c>
      <c r="CD12" s="43">
        <f t="shared" si="41"/>
        <v>0</v>
      </c>
      <c r="CE12" s="43">
        <f t="shared" si="42"/>
        <v>0</v>
      </c>
      <c r="CF12" s="43" t="str">
        <f t="shared" si="43"/>
        <v>No</v>
      </c>
      <c r="CG12" s="43">
        <f t="shared" si="44"/>
        <v>0</v>
      </c>
      <c r="CH12" s="43">
        <f t="shared" si="45"/>
        <v>0</v>
      </c>
      <c r="CI12" s="43">
        <f t="shared" si="46"/>
        <v>0</v>
      </c>
      <c r="CJ12" s="43">
        <f t="shared" si="47"/>
        <v>0</v>
      </c>
      <c r="CK12" s="43">
        <f t="shared" si="48"/>
        <v>0</v>
      </c>
      <c r="CL12" s="44">
        <f t="shared" si="49"/>
        <v>0</v>
      </c>
      <c r="CM12" s="9">
        <f>IF(AND($F12&gt;=Inputs!B$3,$F12&lt;Inputs!C$3),FORECAST($F12,Inputs!B$4:C$4,Inputs!B$3:C$3),9999)</f>
        <v>9999</v>
      </c>
      <c r="CN12" s="9">
        <f>IF(AND($F12&gt;=Inputs!C$3,$F12&lt;Inputs!D$3),FORECAST($F12,Inputs!C$4:D$4,Inputs!C$3:D$3),9999)</f>
        <v>9999</v>
      </c>
      <c r="CO12" s="9">
        <f>IF(AND($F12&gt;=Inputs!D$3,$F12&lt;Inputs!E$3),FORECAST($F12,Inputs!D$4:E$4,Inputs!D$3:E$3),9999)</f>
        <v>9999</v>
      </c>
      <c r="CP12" s="9">
        <f>IF(AND($F12&gt;=Inputs!E$3,$F12&lt;Inputs!F$3),FORECAST($F12,Inputs!E$4:F$4,Inputs!E$3:F$3),9999)</f>
        <v>9999</v>
      </c>
      <c r="CQ12" s="9">
        <f>IF(AND($F12&gt;=Inputs!F$3,$F12&lt;Inputs!G$3),FORECAST($F12,Inputs!F$4:G$4,Inputs!F$3:G$3),9999)</f>
        <v>9999</v>
      </c>
      <c r="CR12" s="9">
        <f>IF(AND($F12&gt;=Inputs!G$3,$F12&lt;Inputs!H$3),FORECAST($F12,Inputs!G$4:H$4,Inputs!G$3:H$3),9999)</f>
        <v>9999</v>
      </c>
      <c r="CS12" s="9">
        <f>IF(AND($F12&gt;=Inputs!H$3,$F12&lt;Inputs!I$3),FORECAST($F12,Inputs!H$4:I$4,Inputs!H$3:I$3),9999)</f>
        <v>9999</v>
      </c>
      <c r="CT12" s="9">
        <f>IF(AND($F12&gt;=Inputs!I$3,$F12&lt;Inputs!J$3),FORECAST($F12,Inputs!I$4:J$4,Inputs!I$3:J$3),9999)</f>
        <v>9999</v>
      </c>
      <c r="CU12" s="9">
        <f>IF(AND($F12&gt;=Inputs!J$3,$F12&lt;Inputs!K$3),FORECAST($F12,Inputs!J$4:K$4,Inputs!J$3:K$3),9999)</f>
        <v>9999</v>
      </c>
      <c r="CV12" s="9">
        <f>IF(AND($F12&gt;=Inputs!K$3,$F12&lt;Inputs!L$3),FORECAST($F12,Inputs!K$4:L$4,Inputs!K$3:L$3),9999)</f>
        <v>9999</v>
      </c>
      <c r="CW12" s="9">
        <f>IF(AND($G12&gt;=Inputs!B$3,$G12&lt;Inputs!C$3),FORECAST($G12,Inputs!B$4:C$4,Inputs!B$3:C$3),-9999)</f>
        <v>-9999</v>
      </c>
      <c r="CX12" s="9">
        <f>IF(AND($G12&gt;=Inputs!C$3,$G12&lt;Inputs!D$3),FORECAST($G12,Inputs!C$4:D$4,Inputs!C$3:D$3),-9999)</f>
        <v>-9999</v>
      </c>
      <c r="CY12" s="9">
        <f>IF(AND($G12&gt;=Inputs!D$3,$G12&lt;Inputs!E$3),FORECAST($G12,Inputs!D$4:E$4,Inputs!D$3:E$3),-9999)</f>
        <v>-9999</v>
      </c>
      <c r="CZ12" s="9">
        <f>IF(AND($G12&gt;=Inputs!E$3,$G12&lt;Inputs!F$3),FORECAST($G12,Inputs!E$4:F$4,Inputs!E$3:F$3),-9999)</f>
        <v>-9999</v>
      </c>
      <c r="DA12" s="9">
        <f>IF(AND($G12&gt;=Inputs!F$3,$G12&lt;Inputs!G$3),FORECAST($G12,Inputs!F$4:G$4,Inputs!F$3:G$3),-9999)</f>
        <v>-9999</v>
      </c>
      <c r="DB12" s="9">
        <f>IF(AND($G12&gt;=Inputs!G$3,$G12&lt;Inputs!H$3),FORECAST($G12,Inputs!G$4:H$4,Inputs!G$3:H$3),-9999)</f>
        <v>25.2</v>
      </c>
      <c r="DC12" s="9">
        <f>IF(AND($G12&gt;=Inputs!H$3,$G12&lt;Inputs!I$3),FORECAST($G12,Inputs!H$4:I$4,Inputs!H$3:I$3),-9999)</f>
        <v>-9999</v>
      </c>
      <c r="DD12" s="9">
        <f>IF(AND($G12&gt;=Inputs!I$3,$G12&lt;Inputs!J$3),FORECAST($G12,Inputs!I$4:J$4,Inputs!I$3:J$3),-9999)</f>
        <v>-9999</v>
      </c>
      <c r="DE12" s="9">
        <f>IF(AND($G12&gt;=Inputs!J$3,$G12&lt;Inputs!K$3),FORECAST($G12,Inputs!J$4:K$4,Inputs!J$3:K$3),-9999)</f>
        <v>-9999</v>
      </c>
      <c r="DF12" s="9">
        <f>IF(AND($G12&gt;=Inputs!K$3,$G12&lt;Inputs!L$3),FORECAST($G12,Inputs!K$4:L$4,Inputs!K$3:L$3),-9999)</f>
        <v>-9999</v>
      </c>
    </row>
    <row r="13" spans="1:110" x14ac:dyDescent="0.25">
      <c r="A13" s="2">
        <f t="shared" si="51"/>
        <v>45474.03472222219</v>
      </c>
      <c r="B13" s="3" t="str">
        <f>IF(ROUND(A13,6)&lt;ROUND(Inputs!$B$7,6),"Pre t0",IF(ROUND(A13,6)=ROUND(Inputs!$B$7,6),"t0",IF(AND(A13&gt;Inputs!$B$7,A13&lt;Inputs!$B$8),"TRLD","Post t0")))</f>
        <v>Pre t0</v>
      </c>
      <c r="C13" s="17">
        <v>27.65</v>
      </c>
      <c r="D13" s="19">
        <v>0</v>
      </c>
      <c r="E13" s="19"/>
      <c r="F13" s="19">
        <v>200</v>
      </c>
      <c r="G13" s="19">
        <v>130</v>
      </c>
      <c r="H13" s="7">
        <f t="shared" si="50"/>
        <v>0</v>
      </c>
      <c r="I13" s="7">
        <f>IF(B13="Pre t0",0,IF(B13="t0",MAX(MIN(TRLD!N13,E13),G13),IF(B13="TRLD",I12+J13,IF(B13="Post t0",MAX(I12+M13,G13)))))</f>
        <v>0</v>
      </c>
      <c r="J13" s="7">
        <f t="shared" si="0"/>
        <v>0</v>
      </c>
      <c r="K13" s="7">
        <f t="shared" si="1"/>
        <v>0</v>
      </c>
      <c r="L13" s="7">
        <f t="shared" si="2"/>
        <v>5</v>
      </c>
      <c r="M13" s="8">
        <f t="shared" si="3"/>
        <v>0</v>
      </c>
      <c r="N13" s="31">
        <f t="shared" si="4"/>
        <v>0</v>
      </c>
      <c r="O13" s="31">
        <f>IF(AND($C13&gt;=Inputs!B$4,$C13&lt;Inputs!C$4),FORECAST($C13,Inputs!B$3:C$3,Inputs!B$4:C$4),0)</f>
        <v>0</v>
      </c>
      <c r="P13" s="31">
        <f>IF(AND($C13&gt;=Inputs!C$4,$C13&lt;Inputs!D$4),FORECAST($C13,Inputs!C$3:D$3,Inputs!C$4:D$4),0)</f>
        <v>0</v>
      </c>
      <c r="Q13" s="31">
        <f>IF(AND($C13&gt;=Inputs!D$4,$C13&lt;Inputs!E$4),FORECAST($C13,Inputs!D$3:E$3,Inputs!D$4:E$4),0)</f>
        <v>0</v>
      </c>
      <c r="R13" s="31">
        <f>IF(AND($C13&gt;=Inputs!E$4,$C13&lt;Inputs!F$4),FORECAST($C13,Inputs!E$3:F$3,Inputs!E$4:F$4),0)</f>
        <v>0</v>
      </c>
      <c r="S13" s="31">
        <f>IF(AND($C13&gt;=Inputs!F$4,$C13&lt;Inputs!G$4),FORECAST($C13,Inputs!F$3:G$3,Inputs!F$4:G$4),0)</f>
        <v>0</v>
      </c>
      <c r="T13" s="31">
        <f>IF(AND($C13&gt;=Inputs!G$4,$C13&lt;Inputs!H$4),FORECAST($C13,Inputs!G$3:H$3,Inputs!G$4:H$4),0)</f>
        <v>140.20833333333331</v>
      </c>
      <c r="U13" s="31">
        <f>IF(AND($C13&gt;=Inputs!H$4,$C13&lt;Inputs!I$4),FORECAST($C13,Inputs!H$3:I$3,Inputs!H$4:I$4),0)</f>
        <v>0</v>
      </c>
      <c r="V13" s="31">
        <f>IF(AND($C13&gt;=Inputs!I$4,$C13&lt;Inputs!J$4),FORECAST($C13,Inputs!I$3:J$3,Inputs!I$4:J$4),0)</f>
        <v>0</v>
      </c>
      <c r="W13" s="31">
        <f>IF(AND($C13&gt;=Inputs!J$4,$C13&lt;Inputs!K$4),FORECAST($C13,Inputs!J$3:K$3,Inputs!J$4:K$4),0)</f>
        <v>0</v>
      </c>
      <c r="X13" s="31">
        <f>IF(AND($C13&gt;=Inputs!K$4,Inputs!K$4&lt;&gt;""),F13,0)</f>
        <v>0</v>
      </c>
      <c r="Y13" s="36">
        <f>IF($I12&lt;Inputs!B$13,Inputs!B$14,0)</f>
        <v>1</v>
      </c>
      <c r="Z13" s="36">
        <f>IF(AND($I12&gt;=Inputs!B$13,$I12&lt;Inputs!C$13),Inputs!C$14,0)</f>
        <v>0</v>
      </c>
      <c r="AA13" s="36">
        <f>IF(AND($I12&gt;=Inputs!C$13,$I12&lt;Inputs!D$13),Inputs!D$14,0)</f>
        <v>0</v>
      </c>
      <c r="AB13" s="36">
        <f>IF(AND($I12&lt;Inputs!B$13),Inputs!B$13,0)</f>
        <v>185</v>
      </c>
      <c r="AC13" s="36">
        <f>IF(AND($I12&gt;=Inputs!B$13,$I12&lt;Inputs!C$13),Inputs!C$13,0)</f>
        <v>0</v>
      </c>
      <c r="AD13" s="36">
        <f>IF(AND($I12&gt;=Inputs!C$13,$I12&lt;Inputs!D$13),Inputs!D$13,0)</f>
        <v>0</v>
      </c>
      <c r="AE13" s="36">
        <f t="shared" si="5"/>
        <v>185</v>
      </c>
      <c r="AF13" s="36">
        <f t="shared" si="6"/>
        <v>0</v>
      </c>
      <c r="AG13" s="36">
        <f t="shared" si="7"/>
        <v>0</v>
      </c>
      <c r="AH13" s="36">
        <f t="shared" si="8"/>
        <v>185</v>
      </c>
      <c r="AI13" s="36" t="str">
        <f t="shared" si="9"/>
        <v>No</v>
      </c>
      <c r="AJ13" s="36">
        <f t="shared" si="10"/>
        <v>5</v>
      </c>
      <c r="AK13" s="36">
        <f t="shared" si="11"/>
        <v>0</v>
      </c>
      <c r="AL13" s="36">
        <f t="shared" si="12"/>
        <v>0</v>
      </c>
      <c r="AM13" s="36">
        <f t="shared" si="13"/>
        <v>5</v>
      </c>
      <c r="AN13" s="36">
        <f t="shared" si="14"/>
        <v>0</v>
      </c>
      <c r="AO13" s="36">
        <f t="shared" si="15"/>
        <v>0</v>
      </c>
      <c r="AP13" s="36">
        <f t="shared" si="16"/>
        <v>5</v>
      </c>
      <c r="AQ13" s="36">
        <f t="shared" si="17"/>
        <v>5</v>
      </c>
      <c r="AR13" s="36">
        <f>IF(AND($AQ13&gt;=Inputs!B$13,$AQ13&lt;Inputs!C$13),Inputs!C$14,0)</f>
        <v>0</v>
      </c>
      <c r="AS13" s="36">
        <f>IF(AND($AQ13&gt;=Inputs!C$13,$AQ13&lt;Inputs!D$13),Inputs!D$14,0)</f>
        <v>0</v>
      </c>
      <c r="AT13" s="36">
        <f>IF(AND($AQ13&gt;=Inputs!B$13,$AQ13&lt;Inputs!C$13),Inputs!C$13,0)</f>
        <v>0</v>
      </c>
      <c r="AU13" s="36">
        <f>IF(AND($AQ13&gt;=Inputs!C$13,$AQ13&lt;Inputs!D$13),Inputs!D$13,0)</f>
        <v>0</v>
      </c>
      <c r="AV13" s="36">
        <f t="shared" si="18"/>
        <v>0</v>
      </c>
      <c r="AW13" s="36">
        <f>IFERROR((AU13-#REF!)/AS13,0)</f>
        <v>0</v>
      </c>
      <c r="AX13" s="36">
        <f t="shared" si="19"/>
        <v>0</v>
      </c>
      <c r="AY13" s="36" t="str">
        <f t="shared" si="20"/>
        <v>No</v>
      </c>
      <c r="AZ13" s="36">
        <f t="shared" si="21"/>
        <v>0</v>
      </c>
      <c r="BA13" s="36">
        <f t="shared" si="22"/>
        <v>0</v>
      </c>
      <c r="BB13" s="36">
        <f t="shared" si="23"/>
        <v>0</v>
      </c>
      <c r="BC13" s="36">
        <f t="shared" si="24"/>
        <v>0</v>
      </c>
      <c r="BD13" s="36">
        <f t="shared" si="25"/>
        <v>0</v>
      </c>
      <c r="BE13" s="37">
        <f t="shared" si="26"/>
        <v>5</v>
      </c>
      <c r="BF13" s="43">
        <f>IF($I12&lt;=Inputs!B$13,Inputs!B$14,0)</f>
        <v>1</v>
      </c>
      <c r="BG13" s="43">
        <f>IF(AND($I12&gt;Inputs!B$13,$I12&lt;=Inputs!C$13),Inputs!C$14,0)</f>
        <v>0</v>
      </c>
      <c r="BH13" s="43">
        <f>IF(AND($I12&gt;Inputs!C$13,$I12&lt;=Inputs!D$13),Inputs!D$14,0)</f>
        <v>0</v>
      </c>
      <c r="BI13" s="43">
        <f>IF(AND($I12&lt;Inputs!B$13),0,0)</f>
        <v>0</v>
      </c>
      <c r="BJ13" s="43">
        <f>IF(AND($I12&gt;=Inputs!B$13,$I12&lt;Inputs!C$13),Inputs!B$13,0)</f>
        <v>0</v>
      </c>
      <c r="BK13" s="43">
        <f>IF(AND($I12&gt;=Inputs!C$13,$I12&lt;Inputs!D$13),Inputs!C$13,0)</f>
        <v>0</v>
      </c>
      <c r="BL13" s="43">
        <f t="shared" si="27"/>
        <v>0</v>
      </c>
      <c r="BM13" s="43">
        <f t="shared" si="28"/>
        <v>0</v>
      </c>
      <c r="BN13" s="43">
        <f t="shared" si="29"/>
        <v>0</v>
      </c>
      <c r="BO13" s="43">
        <f t="shared" si="30"/>
        <v>0</v>
      </c>
      <c r="BP13" s="43" t="str">
        <f t="shared" si="31"/>
        <v>No</v>
      </c>
      <c r="BQ13" s="43">
        <f t="shared" si="32"/>
        <v>0</v>
      </c>
      <c r="BR13" s="43">
        <f t="shared" si="33"/>
        <v>0</v>
      </c>
      <c r="BS13" s="43">
        <f t="shared" si="34"/>
        <v>0</v>
      </c>
      <c r="BT13" s="43">
        <f t="shared" si="35"/>
        <v>0</v>
      </c>
      <c r="BU13" s="43">
        <f t="shared" si="36"/>
        <v>0</v>
      </c>
      <c r="BV13" s="43">
        <f t="shared" si="37"/>
        <v>0</v>
      </c>
      <c r="BW13" s="43">
        <f t="shared" si="38"/>
        <v>0</v>
      </c>
      <c r="BX13" s="43">
        <f t="shared" si="39"/>
        <v>0</v>
      </c>
      <c r="BY13" s="43">
        <f>IF(AND($BX13&gt;Inputs!B$13,$BX13&lt;=Inputs!C$13),Inputs!C$14,0)</f>
        <v>0</v>
      </c>
      <c r="BZ13" s="43">
        <f>IF(AND($BX13&gt;Inputs!C$13,$BX13&lt;=Inputs!D$13),Inputs!D$14,0)</f>
        <v>0</v>
      </c>
      <c r="CA13" s="43">
        <f>IF(AND($BX13&gt;Inputs!B$13,$BX13&lt;=Inputs!C$13),Inputs!B$13,0)</f>
        <v>0</v>
      </c>
      <c r="CB13" s="43">
        <f>IF(AND($BX13&gt;Inputs!C$13,$BX13&lt;=Inputs!D$13),Inputs!C$13,0)</f>
        <v>0</v>
      </c>
      <c r="CC13" s="43">
        <f t="shared" si="40"/>
        <v>0</v>
      </c>
      <c r="CD13" s="43">
        <f t="shared" si="41"/>
        <v>0</v>
      </c>
      <c r="CE13" s="43">
        <f t="shared" si="42"/>
        <v>0</v>
      </c>
      <c r="CF13" s="43" t="str">
        <f t="shared" si="43"/>
        <v>No</v>
      </c>
      <c r="CG13" s="43">
        <f t="shared" si="44"/>
        <v>0</v>
      </c>
      <c r="CH13" s="43">
        <f t="shared" si="45"/>
        <v>0</v>
      </c>
      <c r="CI13" s="43">
        <f t="shared" si="46"/>
        <v>0</v>
      </c>
      <c r="CJ13" s="43">
        <f t="shared" si="47"/>
        <v>0</v>
      </c>
      <c r="CK13" s="43">
        <f t="shared" si="48"/>
        <v>0</v>
      </c>
      <c r="CL13" s="44">
        <f t="shared" si="49"/>
        <v>0</v>
      </c>
      <c r="CM13" s="9">
        <f>IF(AND($F13&gt;=Inputs!B$3,$F13&lt;Inputs!C$3),FORECAST($F13,Inputs!B$4:C$4,Inputs!B$3:C$3),9999)</f>
        <v>9999</v>
      </c>
      <c r="CN13" s="9">
        <f>IF(AND($F13&gt;=Inputs!C$3,$F13&lt;Inputs!D$3),FORECAST($F13,Inputs!C$4:D$4,Inputs!C$3:D$3),9999)</f>
        <v>9999</v>
      </c>
      <c r="CO13" s="9">
        <f>IF(AND($F13&gt;=Inputs!D$3,$F13&lt;Inputs!E$3),FORECAST($F13,Inputs!D$4:E$4,Inputs!D$3:E$3),9999)</f>
        <v>9999</v>
      </c>
      <c r="CP13" s="9">
        <f>IF(AND($F13&gt;=Inputs!E$3,$F13&lt;Inputs!F$3),FORECAST($F13,Inputs!E$4:F$4,Inputs!E$3:F$3),9999)</f>
        <v>9999</v>
      </c>
      <c r="CQ13" s="9">
        <f>IF(AND($F13&gt;=Inputs!F$3,$F13&lt;Inputs!G$3),FORECAST($F13,Inputs!F$4:G$4,Inputs!F$3:G$3),9999)</f>
        <v>9999</v>
      </c>
      <c r="CR13" s="9">
        <f>IF(AND($F13&gt;=Inputs!G$3,$F13&lt;Inputs!H$3),FORECAST($F13,Inputs!G$4:H$4,Inputs!G$3:H$3),9999)</f>
        <v>9999</v>
      </c>
      <c r="CS13" s="9">
        <f>IF(AND($F13&gt;=Inputs!H$3,$F13&lt;Inputs!I$3),FORECAST($F13,Inputs!H$4:I$4,Inputs!H$3:I$3),9999)</f>
        <v>9999</v>
      </c>
      <c r="CT13" s="9">
        <f>IF(AND($F13&gt;=Inputs!I$3,$F13&lt;Inputs!J$3),FORECAST($F13,Inputs!I$4:J$4,Inputs!I$3:J$3),9999)</f>
        <v>9999</v>
      </c>
      <c r="CU13" s="9">
        <f>IF(AND($F13&gt;=Inputs!J$3,$F13&lt;Inputs!K$3),FORECAST($F13,Inputs!J$4:K$4,Inputs!J$3:K$3),9999)</f>
        <v>9999</v>
      </c>
      <c r="CV13" s="9">
        <f>IF(AND($F13&gt;=Inputs!K$3,$F13&lt;Inputs!L$3),FORECAST($F13,Inputs!K$4:L$4,Inputs!K$3:L$3),9999)</f>
        <v>9999</v>
      </c>
      <c r="CW13" s="9">
        <f>IF(AND($G13&gt;=Inputs!B$3,$G13&lt;Inputs!C$3),FORECAST($G13,Inputs!B$4:C$4,Inputs!B$3:C$3),-9999)</f>
        <v>-9999</v>
      </c>
      <c r="CX13" s="9">
        <f>IF(AND($G13&gt;=Inputs!C$3,$G13&lt;Inputs!D$3),FORECAST($G13,Inputs!C$4:D$4,Inputs!C$3:D$3),-9999)</f>
        <v>-9999</v>
      </c>
      <c r="CY13" s="9">
        <f>IF(AND($G13&gt;=Inputs!D$3,$G13&lt;Inputs!E$3),FORECAST($G13,Inputs!D$4:E$4,Inputs!D$3:E$3),-9999)</f>
        <v>-9999</v>
      </c>
      <c r="CZ13" s="9">
        <f>IF(AND($G13&gt;=Inputs!E$3,$G13&lt;Inputs!F$3),FORECAST($G13,Inputs!E$4:F$4,Inputs!E$3:F$3),-9999)</f>
        <v>-9999</v>
      </c>
      <c r="DA13" s="9">
        <f>IF(AND($G13&gt;=Inputs!F$3,$G13&lt;Inputs!G$3),FORECAST($G13,Inputs!F$4:G$4,Inputs!F$3:G$3),-9999)</f>
        <v>-9999</v>
      </c>
      <c r="DB13" s="9">
        <f>IF(AND($G13&gt;=Inputs!G$3,$G13&lt;Inputs!H$3),FORECAST($G13,Inputs!G$4:H$4,Inputs!G$3:H$3),-9999)</f>
        <v>25.2</v>
      </c>
      <c r="DC13" s="9">
        <f>IF(AND($G13&gt;=Inputs!H$3,$G13&lt;Inputs!I$3),FORECAST($G13,Inputs!H$4:I$4,Inputs!H$3:I$3),-9999)</f>
        <v>-9999</v>
      </c>
      <c r="DD13" s="9">
        <f>IF(AND($G13&gt;=Inputs!I$3,$G13&lt;Inputs!J$3),FORECAST($G13,Inputs!I$4:J$4,Inputs!I$3:J$3),-9999)</f>
        <v>-9999</v>
      </c>
      <c r="DE13" s="9">
        <f>IF(AND($G13&gt;=Inputs!J$3,$G13&lt;Inputs!K$3),FORECAST($G13,Inputs!J$4:K$4,Inputs!J$3:K$3),-9999)</f>
        <v>-9999</v>
      </c>
      <c r="DF13" s="9">
        <f>IF(AND($G13&gt;=Inputs!K$3,$G13&lt;Inputs!L$3),FORECAST($G13,Inputs!K$4:L$4,Inputs!K$3:L$3),-9999)</f>
        <v>-9999</v>
      </c>
    </row>
    <row r="14" spans="1:110" x14ac:dyDescent="0.25">
      <c r="A14" s="2">
        <f t="shared" si="51"/>
        <v>45474.038194444409</v>
      </c>
      <c r="B14" s="3" t="str">
        <f>IF(ROUND(A14,6)&lt;ROUND(Inputs!$B$7,6),"Pre t0",IF(ROUND(A14,6)=ROUND(Inputs!$B$7,6),"t0",IF(AND(A14&gt;Inputs!$B$7,A14&lt;Inputs!$B$8),"TRLD","Post t0")))</f>
        <v>Pre t0</v>
      </c>
      <c r="C14" s="17">
        <v>30.45</v>
      </c>
      <c r="D14" s="19">
        <v>0</v>
      </c>
      <c r="E14" s="19"/>
      <c r="F14" s="19">
        <v>200</v>
      </c>
      <c r="G14" s="19">
        <v>130</v>
      </c>
      <c r="H14" s="7">
        <f t="shared" si="50"/>
        <v>0</v>
      </c>
      <c r="I14" s="7">
        <f>IF(B14="Pre t0",0,IF(B14="t0",MAX(MIN(TRLD!N14,E14),G14),IF(B14="TRLD",I13+J14,IF(B14="Post t0",MAX(I13+M14,G14)))))</f>
        <v>0</v>
      </c>
      <c r="J14" s="7">
        <f t="shared" si="0"/>
        <v>0</v>
      </c>
      <c r="K14" s="7">
        <f t="shared" si="1"/>
        <v>0</v>
      </c>
      <c r="L14" s="7">
        <f t="shared" si="2"/>
        <v>5</v>
      </c>
      <c r="M14" s="8">
        <f t="shared" si="3"/>
        <v>0</v>
      </c>
      <c r="N14" s="31">
        <f t="shared" si="4"/>
        <v>0</v>
      </c>
      <c r="O14" s="31">
        <f>IF(AND($C14&gt;=Inputs!B$4,$C14&lt;Inputs!C$4),FORECAST($C14,Inputs!B$3:C$3,Inputs!B$4:C$4),0)</f>
        <v>0</v>
      </c>
      <c r="P14" s="31">
        <f>IF(AND($C14&gt;=Inputs!C$4,$C14&lt;Inputs!D$4),FORECAST($C14,Inputs!C$3:D$3,Inputs!C$4:D$4),0)</f>
        <v>0</v>
      </c>
      <c r="Q14" s="31">
        <f>IF(AND($C14&gt;=Inputs!D$4,$C14&lt;Inputs!E$4),FORECAST($C14,Inputs!D$3:E$3,Inputs!D$4:E$4),0)</f>
        <v>0</v>
      </c>
      <c r="R14" s="31">
        <f>IF(AND($C14&gt;=Inputs!E$4,$C14&lt;Inputs!F$4),FORECAST($C14,Inputs!E$3:F$3,Inputs!E$4:F$4),0)</f>
        <v>0</v>
      </c>
      <c r="S14" s="31">
        <f>IF(AND($C14&gt;=Inputs!F$4,$C14&lt;Inputs!G$4),FORECAST($C14,Inputs!F$3:G$3,Inputs!F$4:G$4),0)</f>
        <v>0</v>
      </c>
      <c r="T14" s="31">
        <f>IF(AND($C14&gt;=Inputs!G$4,$C14&lt;Inputs!H$4),FORECAST($C14,Inputs!G$3:H$3,Inputs!G$4:H$4),0)</f>
        <v>0</v>
      </c>
      <c r="U14" s="31">
        <f>IF(AND($C14&gt;=Inputs!H$4,$C14&lt;Inputs!I$4),FORECAST($C14,Inputs!H$3:I$3,Inputs!H$4:I$4),0)</f>
        <v>0</v>
      </c>
      <c r="V14" s="31">
        <f>IF(AND($C14&gt;=Inputs!I$4,$C14&lt;Inputs!J$4),FORECAST($C14,Inputs!I$3:J$3,Inputs!I$4:J$4),0)</f>
        <v>185.00750000000002</v>
      </c>
      <c r="W14" s="31">
        <f>IF(AND($C14&gt;=Inputs!J$4,$C14&lt;Inputs!K$4),FORECAST($C14,Inputs!J$3:K$3,Inputs!J$4:K$4),0)</f>
        <v>0</v>
      </c>
      <c r="X14" s="31">
        <f>IF(AND($C14&gt;=Inputs!K$4,Inputs!K$4&lt;&gt;""),F14,0)</f>
        <v>0</v>
      </c>
      <c r="Y14" s="36">
        <f>IF($I13&lt;Inputs!B$13,Inputs!B$14,0)</f>
        <v>1</v>
      </c>
      <c r="Z14" s="36">
        <f>IF(AND($I13&gt;=Inputs!B$13,$I13&lt;Inputs!C$13),Inputs!C$14,0)</f>
        <v>0</v>
      </c>
      <c r="AA14" s="36">
        <f>IF(AND($I13&gt;=Inputs!C$13,$I13&lt;Inputs!D$13),Inputs!D$14,0)</f>
        <v>0</v>
      </c>
      <c r="AB14" s="36">
        <f>IF(AND($I13&lt;Inputs!B$13),Inputs!B$13,0)</f>
        <v>185</v>
      </c>
      <c r="AC14" s="36">
        <f>IF(AND($I13&gt;=Inputs!B$13,$I13&lt;Inputs!C$13),Inputs!C$13,0)</f>
        <v>0</v>
      </c>
      <c r="AD14" s="36">
        <f>IF(AND($I13&gt;=Inputs!C$13,$I13&lt;Inputs!D$13),Inputs!D$13,0)</f>
        <v>0</v>
      </c>
      <c r="AE14" s="36">
        <f t="shared" si="5"/>
        <v>185</v>
      </c>
      <c r="AF14" s="36">
        <f t="shared" si="6"/>
        <v>0</v>
      </c>
      <c r="AG14" s="36">
        <f t="shared" si="7"/>
        <v>0</v>
      </c>
      <c r="AH14" s="36">
        <f t="shared" si="8"/>
        <v>185</v>
      </c>
      <c r="AI14" s="36" t="str">
        <f t="shared" si="9"/>
        <v>No</v>
      </c>
      <c r="AJ14" s="36">
        <f t="shared" si="10"/>
        <v>5</v>
      </c>
      <c r="AK14" s="36">
        <f t="shared" si="11"/>
        <v>0</v>
      </c>
      <c r="AL14" s="36">
        <f t="shared" si="12"/>
        <v>0</v>
      </c>
      <c r="AM14" s="36">
        <f t="shared" si="13"/>
        <v>5</v>
      </c>
      <c r="AN14" s="36">
        <f t="shared" si="14"/>
        <v>0</v>
      </c>
      <c r="AO14" s="36">
        <f t="shared" si="15"/>
        <v>0</v>
      </c>
      <c r="AP14" s="36">
        <f t="shared" si="16"/>
        <v>5</v>
      </c>
      <c r="AQ14" s="36">
        <f t="shared" si="17"/>
        <v>5</v>
      </c>
      <c r="AR14" s="36">
        <f>IF(AND($AQ14&gt;=Inputs!B$13,$AQ14&lt;Inputs!C$13),Inputs!C$14,0)</f>
        <v>0</v>
      </c>
      <c r="AS14" s="36">
        <f>IF(AND($AQ14&gt;=Inputs!C$13,$AQ14&lt;Inputs!D$13),Inputs!D$14,0)</f>
        <v>0</v>
      </c>
      <c r="AT14" s="36">
        <f>IF(AND($AQ14&gt;=Inputs!B$13,$AQ14&lt;Inputs!C$13),Inputs!C$13,0)</f>
        <v>0</v>
      </c>
      <c r="AU14" s="36">
        <f>IF(AND($AQ14&gt;=Inputs!C$13,$AQ14&lt;Inputs!D$13),Inputs!D$13,0)</f>
        <v>0</v>
      </c>
      <c r="AV14" s="36">
        <f t="shared" si="18"/>
        <v>0</v>
      </c>
      <c r="AW14" s="36">
        <f>IFERROR((AU14-#REF!)/AS14,0)</f>
        <v>0</v>
      </c>
      <c r="AX14" s="36">
        <f t="shared" si="19"/>
        <v>0</v>
      </c>
      <c r="AY14" s="36" t="str">
        <f t="shared" si="20"/>
        <v>No</v>
      </c>
      <c r="AZ14" s="36">
        <f t="shared" si="21"/>
        <v>0</v>
      </c>
      <c r="BA14" s="36">
        <f t="shared" si="22"/>
        <v>0</v>
      </c>
      <c r="BB14" s="36">
        <f t="shared" si="23"/>
        <v>0</v>
      </c>
      <c r="BC14" s="36">
        <f t="shared" si="24"/>
        <v>0</v>
      </c>
      <c r="BD14" s="36">
        <f t="shared" si="25"/>
        <v>0</v>
      </c>
      <c r="BE14" s="37">
        <f t="shared" si="26"/>
        <v>5</v>
      </c>
      <c r="BF14" s="43">
        <f>IF($I13&lt;=Inputs!B$13,Inputs!B$14,0)</f>
        <v>1</v>
      </c>
      <c r="BG14" s="43">
        <f>IF(AND($I13&gt;Inputs!B$13,$I13&lt;=Inputs!C$13),Inputs!C$14,0)</f>
        <v>0</v>
      </c>
      <c r="BH14" s="43">
        <f>IF(AND($I13&gt;Inputs!C$13,$I13&lt;=Inputs!D$13),Inputs!D$14,0)</f>
        <v>0</v>
      </c>
      <c r="BI14" s="43">
        <f>IF(AND($I13&lt;Inputs!B$13),0,0)</f>
        <v>0</v>
      </c>
      <c r="BJ14" s="43">
        <f>IF(AND($I13&gt;=Inputs!B$13,$I13&lt;Inputs!C$13),Inputs!B$13,0)</f>
        <v>0</v>
      </c>
      <c r="BK14" s="43">
        <f>IF(AND($I13&gt;=Inputs!C$13,$I13&lt;Inputs!D$13),Inputs!C$13,0)</f>
        <v>0</v>
      </c>
      <c r="BL14" s="43">
        <f t="shared" si="27"/>
        <v>0</v>
      </c>
      <c r="BM14" s="43">
        <f t="shared" si="28"/>
        <v>0</v>
      </c>
      <c r="BN14" s="43">
        <f t="shared" si="29"/>
        <v>0</v>
      </c>
      <c r="BO14" s="43">
        <f t="shared" si="30"/>
        <v>0</v>
      </c>
      <c r="BP14" s="43" t="str">
        <f t="shared" si="31"/>
        <v>No</v>
      </c>
      <c r="BQ14" s="43">
        <f t="shared" si="32"/>
        <v>0</v>
      </c>
      <c r="BR14" s="43">
        <f t="shared" si="33"/>
        <v>0</v>
      </c>
      <c r="BS14" s="43">
        <f t="shared" si="34"/>
        <v>0</v>
      </c>
      <c r="BT14" s="43">
        <f t="shared" si="35"/>
        <v>0</v>
      </c>
      <c r="BU14" s="43">
        <f t="shared" si="36"/>
        <v>0</v>
      </c>
      <c r="BV14" s="43">
        <f t="shared" si="37"/>
        <v>0</v>
      </c>
      <c r="BW14" s="43">
        <f t="shared" si="38"/>
        <v>0</v>
      </c>
      <c r="BX14" s="43">
        <f t="shared" si="39"/>
        <v>0</v>
      </c>
      <c r="BY14" s="43">
        <f>IF(AND($BX14&gt;Inputs!B$13,$BX14&lt;=Inputs!C$13),Inputs!C$14,0)</f>
        <v>0</v>
      </c>
      <c r="BZ14" s="43">
        <f>IF(AND($BX14&gt;Inputs!C$13,$BX14&lt;=Inputs!D$13),Inputs!D$14,0)</f>
        <v>0</v>
      </c>
      <c r="CA14" s="43">
        <f>IF(AND($BX14&gt;Inputs!B$13,$BX14&lt;=Inputs!C$13),Inputs!B$13,0)</f>
        <v>0</v>
      </c>
      <c r="CB14" s="43">
        <f>IF(AND($BX14&gt;Inputs!C$13,$BX14&lt;=Inputs!D$13),Inputs!C$13,0)</f>
        <v>0</v>
      </c>
      <c r="CC14" s="43">
        <f t="shared" si="40"/>
        <v>0</v>
      </c>
      <c r="CD14" s="43">
        <f t="shared" si="41"/>
        <v>0</v>
      </c>
      <c r="CE14" s="43">
        <f t="shared" si="42"/>
        <v>0</v>
      </c>
      <c r="CF14" s="43" t="str">
        <f t="shared" si="43"/>
        <v>No</v>
      </c>
      <c r="CG14" s="43">
        <f t="shared" si="44"/>
        <v>0</v>
      </c>
      <c r="CH14" s="43">
        <f t="shared" si="45"/>
        <v>0</v>
      </c>
      <c r="CI14" s="43">
        <f t="shared" si="46"/>
        <v>0</v>
      </c>
      <c r="CJ14" s="43">
        <f t="shared" si="47"/>
        <v>0</v>
      </c>
      <c r="CK14" s="43">
        <f t="shared" si="48"/>
        <v>0</v>
      </c>
      <c r="CL14" s="44">
        <f t="shared" si="49"/>
        <v>0</v>
      </c>
      <c r="CM14" s="9">
        <f>IF(AND($F14&gt;=Inputs!B$3,$F14&lt;Inputs!C$3),FORECAST($F14,Inputs!B$4:C$4,Inputs!B$3:C$3),9999)</f>
        <v>9999</v>
      </c>
      <c r="CN14" s="9">
        <f>IF(AND($F14&gt;=Inputs!C$3,$F14&lt;Inputs!D$3),FORECAST($F14,Inputs!C$4:D$4,Inputs!C$3:D$3),9999)</f>
        <v>9999</v>
      </c>
      <c r="CO14" s="9">
        <f>IF(AND($F14&gt;=Inputs!D$3,$F14&lt;Inputs!E$3),FORECAST($F14,Inputs!D$4:E$4,Inputs!D$3:E$3),9999)</f>
        <v>9999</v>
      </c>
      <c r="CP14" s="9">
        <f>IF(AND($F14&gt;=Inputs!E$3,$F14&lt;Inputs!F$3),FORECAST($F14,Inputs!E$4:F$4,Inputs!E$3:F$3),9999)</f>
        <v>9999</v>
      </c>
      <c r="CQ14" s="9">
        <f>IF(AND($F14&gt;=Inputs!F$3,$F14&lt;Inputs!G$3),FORECAST($F14,Inputs!F$4:G$4,Inputs!F$3:G$3),9999)</f>
        <v>9999</v>
      </c>
      <c r="CR14" s="9">
        <f>IF(AND($F14&gt;=Inputs!G$3,$F14&lt;Inputs!H$3),FORECAST($F14,Inputs!G$4:H$4,Inputs!G$3:H$3),9999)</f>
        <v>9999</v>
      </c>
      <c r="CS14" s="9">
        <f>IF(AND($F14&gt;=Inputs!H$3,$F14&lt;Inputs!I$3),FORECAST($F14,Inputs!H$4:I$4,Inputs!H$3:I$3),9999)</f>
        <v>9999</v>
      </c>
      <c r="CT14" s="9">
        <f>IF(AND($F14&gt;=Inputs!I$3,$F14&lt;Inputs!J$3),FORECAST($F14,Inputs!I$4:J$4,Inputs!I$3:J$3),9999)</f>
        <v>9999</v>
      </c>
      <c r="CU14" s="9">
        <f>IF(AND($F14&gt;=Inputs!J$3,$F14&lt;Inputs!K$3),FORECAST($F14,Inputs!J$4:K$4,Inputs!J$3:K$3),9999)</f>
        <v>9999</v>
      </c>
      <c r="CV14" s="9">
        <f>IF(AND($F14&gt;=Inputs!K$3,$F14&lt;Inputs!L$3),FORECAST($F14,Inputs!K$4:L$4,Inputs!K$3:L$3),9999)</f>
        <v>9999</v>
      </c>
      <c r="CW14" s="9">
        <f>IF(AND($G14&gt;=Inputs!B$3,$G14&lt;Inputs!C$3),FORECAST($G14,Inputs!B$4:C$4,Inputs!B$3:C$3),-9999)</f>
        <v>-9999</v>
      </c>
      <c r="CX14" s="9">
        <f>IF(AND($G14&gt;=Inputs!C$3,$G14&lt;Inputs!D$3),FORECAST($G14,Inputs!C$4:D$4,Inputs!C$3:D$3),-9999)</f>
        <v>-9999</v>
      </c>
      <c r="CY14" s="9">
        <f>IF(AND($G14&gt;=Inputs!D$3,$G14&lt;Inputs!E$3),FORECAST($G14,Inputs!D$4:E$4,Inputs!D$3:E$3),-9999)</f>
        <v>-9999</v>
      </c>
      <c r="CZ14" s="9">
        <f>IF(AND($G14&gt;=Inputs!E$3,$G14&lt;Inputs!F$3),FORECAST($G14,Inputs!E$4:F$4,Inputs!E$3:F$3),-9999)</f>
        <v>-9999</v>
      </c>
      <c r="DA14" s="9">
        <f>IF(AND($G14&gt;=Inputs!F$3,$G14&lt;Inputs!G$3),FORECAST($G14,Inputs!F$4:G$4,Inputs!F$3:G$3),-9999)</f>
        <v>-9999</v>
      </c>
      <c r="DB14" s="9">
        <f>IF(AND($G14&gt;=Inputs!G$3,$G14&lt;Inputs!H$3),FORECAST($G14,Inputs!G$4:H$4,Inputs!G$3:H$3),-9999)</f>
        <v>25.2</v>
      </c>
      <c r="DC14" s="9">
        <f>IF(AND($G14&gt;=Inputs!H$3,$G14&lt;Inputs!I$3),FORECAST($G14,Inputs!H$4:I$4,Inputs!H$3:I$3),-9999)</f>
        <v>-9999</v>
      </c>
      <c r="DD14" s="9">
        <f>IF(AND($G14&gt;=Inputs!I$3,$G14&lt;Inputs!J$3),FORECAST($G14,Inputs!I$4:J$4,Inputs!I$3:J$3),-9999)</f>
        <v>-9999</v>
      </c>
      <c r="DE14" s="9">
        <f>IF(AND($G14&gt;=Inputs!J$3,$G14&lt;Inputs!K$3),FORECAST($G14,Inputs!J$4:K$4,Inputs!J$3:K$3),-9999)</f>
        <v>-9999</v>
      </c>
      <c r="DF14" s="9">
        <f>IF(AND($G14&gt;=Inputs!K$3,$G14&lt;Inputs!L$3),FORECAST($G14,Inputs!K$4:L$4,Inputs!K$3:L$3),-9999)</f>
        <v>-9999</v>
      </c>
    </row>
    <row r="15" spans="1:110" x14ac:dyDescent="0.25">
      <c r="A15" s="2">
        <f t="shared" si="51"/>
        <v>45474.041666666628</v>
      </c>
      <c r="B15" s="3" t="str">
        <f>IF(ROUND(A15,6)&lt;ROUND(Inputs!$B$7,6),"Pre t0",IF(ROUND(A15,6)=ROUND(Inputs!$B$7,6),"t0",IF(AND(A15&gt;Inputs!$B$7,A15&lt;Inputs!$B$8),"TRLD","Post t0")))</f>
        <v>Pre t0</v>
      </c>
      <c r="C15" s="17">
        <v>28.42</v>
      </c>
      <c r="D15" s="19">
        <v>0</v>
      </c>
      <c r="E15" s="19"/>
      <c r="F15" s="19">
        <v>200</v>
      </c>
      <c r="G15" s="19">
        <v>130</v>
      </c>
      <c r="H15" s="7">
        <f t="shared" si="50"/>
        <v>0</v>
      </c>
      <c r="I15" s="7">
        <f>IF(B15="Pre t0",0,IF(B15="t0",MAX(MIN(TRLD!N15,E15),G15),IF(B15="TRLD",I14+J15,IF(B15="Post t0",MAX(I14+M15,G15)))))</f>
        <v>0</v>
      </c>
      <c r="J15" s="7">
        <f t="shared" si="0"/>
        <v>0</v>
      </c>
      <c r="K15" s="7">
        <f t="shared" si="1"/>
        <v>0</v>
      </c>
      <c r="L15" s="7">
        <f t="shared" si="2"/>
        <v>5</v>
      </c>
      <c r="M15" s="8">
        <f t="shared" si="3"/>
        <v>0</v>
      </c>
      <c r="N15" s="31">
        <f t="shared" si="4"/>
        <v>0</v>
      </c>
      <c r="O15" s="31">
        <f>IF(AND($C15&gt;=Inputs!B$4,$C15&lt;Inputs!C$4),FORECAST($C15,Inputs!B$3:C$3,Inputs!B$4:C$4),0)</f>
        <v>0</v>
      </c>
      <c r="P15" s="31">
        <f>IF(AND($C15&gt;=Inputs!C$4,$C15&lt;Inputs!D$4),FORECAST($C15,Inputs!C$3:D$3,Inputs!C$4:D$4),0)</f>
        <v>0</v>
      </c>
      <c r="Q15" s="31">
        <f>IF(AND($C15&gt;=Inputs!D$4,$C15&lt;Inputs!E$4),FORECAST($C15,Inputs!D$3:E$3,Inputs!D$4:E$4),0)</f>
        <v>0</v>
      </c>
      <c r="R15" s="31">
        <f>IF(AND($C15&gt;=Inputs!E$4,$C15&lt;Inputs!F$4),FORECAST($C15,Inputs!E$3:F$3,Inputs!E$4:F$4),0)</f>
        <v>0</v>
      </c>
      <c r="S15" s="31">
        <f>IF(AND($C15&gt;=Inputs!F$4,$C15&lt;Inputs!G$4),FORECAST($C15,Inputs!F$3:G$3,Inputs!F$4:G$4),0)</f>
        <v>0</v>
      </c>
      <c r="T15" s="31">
        <f>IF(AND($C15&gt;=Inputs!G$4,$C15&lt;Inputs!H$4),FORECAST($C15,Inputs!G$3:H$3,Inputs!G$4:H$4),0)</f>
        <v>143.41666666666669</v>
      </c>
      <c r="U15" s="31">
        <f>IF(AND($C15&gt;=Inputs!H$4,$C15&lt;Inputs!I$4),FORECAST($C15,Inputs!H$3:I$3,Inputs!H$4:I$4),0)</f>
        <v>0</v>
      </c>
      <c r="V15" s="31">
        <f>IF(AND($C15&gt;=Inputs!I$4,$C15&lt;Inputs!J$4),FORECAST($C15,Inputs!I$3:J$3,Inputs!I$4:J$4),0)</f>
        <v>0</v>
      </c>
      <c r="W15" s="31">
        <f>IF(AND($C15&gt;=Inputs!J$4,$C15&lt;Inputs!K$4),FORECAST($C15,Inputs!J$3:K$3,Inputs!J$4:K$4),0)</f>
        <v>0</v>
      </c>
      <c r="X15" s="31">
        <f>IF(AND($C15&gt;=Inputs!K$4,Inputs!K$4&lt;&gt;""),F15,0)</f>
        <v>0</v>
      </c>
      <c r="Y15" s="36">
        <f>IF($I14&lt;Inputs!B$13,Inputs!B$14,0)</f>
        <v>1</v>
      </c>
      <c r="Z15" s="36">
        <f>IF(AND($I14&gt;=Inputs!B$13,$I14&lt;Inputs!C$13),Inputs!C$14,0)</f>
        <v>0</v>
      </c>
      <c r="AA15" s="36">
        <f>IF(AND($I14&gt;=Inputs!C$13,$I14&lt;Inputs!D$13),Inputs!D$14,0)</f>
        <v>0</v>
      </c>
      <c r="AB15" s="36">
        <f>IF(AND($I14&lt;Inputs!B$13),Inputs!B$13,0)</f>
        <v>185</v>
      </c>
      <c r="AC15" s="36">
        <f>IF(AND($I14&gt;=Inputs!B$13,$I14&lt;Inputs!C$13),Inputs!C$13,0)</f>
        <v>0</v>
      </c>
      <c r="AD15" s="36">
        <f>IF(AND($I14&gt;=Inputs!C$13,$I14&lt;Inputs!D$13),Inputs!D$13,0)</f>
        <v>0</v>
      </c>
      <c r="AE15" s="36">
        <f t="shared" si="5"/>
        <v>185</v>
      </c>
      <c r="AF15" s="36">
        <f t="shared" si="6"/>
        <v>0</v>
      </c>
      <c r="AG15" s="36">
        <f t="shared" si="7"/>
        <v>0</v>
      </c>
      <c r="AH15" s="36">
        <f t="shared" si="8"/>
        <v>185</v>
      </c>
      <c r="AI15" s="36" t="str">
        <f t="shared" si="9"/>
        <v>No</v>
      </c>
      <c r="AJ15" s="36">
        <f t="shared" si="10"/>
        <v>5</v>
      </c>
      <c r="AK15" s="36">
        <f t="shared" si="11"/>
        <v>0</v>
      </c>
      <c r="AL15" s="36">
        <f t="shared" si="12"/>
        <v>0</v>
      </c>
      <c r="AM15" s="36">
        <f t="shared" si="13"/>
        <v>5</v>
      </c>
      <c r="AN15" s="36">
        <f t="shared" si="14"/>
        <v>0</v>
      </c>
      <c r="AO15" s="36">
        <f t="shared" si="15"/>
        <v>0</v>
      </c>
      <c r="AP15" s="36">
        <f t="shared" si="16"/>
        <v>5</v>
      </c>
      <c r="AQ15" s="36">
        <f t="shared" si="17"/>
        <v>5</v>
      </c>
      <c r="AR15" s="36">
        <f>IF(AND($AQ15&gt;=Inputs!B$13,$AQ15&lt;Inputs!C$13),Inputs!C$14,0)</f>
        <v>0</v>
      </c>
      <c r="AS15" s="36">
        <f>IF(AND($AQ15&gt;=Inputs!C$13,$AQ15&lt;Inputs!D$13),Inputs!D$14,0)</f>
        <v>0</v>
      </c>
      <c r="AT15" s="36">
        <f>IF(AND($AQ15&gt;=Inputs!B$13,$AQ15&lt;Inputs!C$13),Inputs!C$13,0)</f>
        <v>0</v>
      </c>
      <c r="AU15" s="36">
        <f>IF(AND($AQ15&gt;=Inputs!C$13,$AQ15&lt;Inputs!D$13),Inputs!D$13,0)</f>
        <v>0</v>
      </c>
      <c r="AV15" s="36">
        <f t="shared" si="18"/>
        <v>0</v>
      </c>
      <c r="AW15" s="36">
        <f>IFERROR((AU15-#REF!)/AS15,0)</f>
        <v>0</v>
      </c>
      <c r="AX15" s="36">
        <f t="shared" si="19"/>
        <v>0</v>
      </c>
      <c r="AY15" s="36" t="str">
        <f t="shared" si="20"/>
        <v>No</v>
      </c>
      <c r="AZ15" s="36">
        <f t="shared" si="21"/>
        <v>0</v>
      </c>
      <c r="BA15" s="36">
        <f t="shared" si="22"/>
        <v>0</v>
      </c>
      <c r="BB15" s="36">
        <f t="shared" si="23"/>
        <v>0</v>
      </c>
      <c r="BC15" s="36">
        <f t="shared" si="24"/>
        <v>0</v>
      </c>
      <c r="BD15" s="36">
        <f t="shared" si="25"/>
        <v>0</v>
      </c>
      <c r="BE15" s="37">
        <f t="shared" si="26"/>
        <v>5</v>
      </c>
      <c r="BF15" s="43">
        <f>IF($I14&lt;=Inputs!B$13,Inputs!B$14,0)</f>
        <v>1</v>
      </c>
      <c r="BG15" s="43">
        <f>IF(AND($I14&gt;Inputs!B$13,$I14&lt;=Inputs!C$13),Inputs!C$14,0)</f>
        <v>0</v>
      </c>
      <c r="BH15" s="43">
        <f>IF(AND($I14&gt;Inputs!C$13,$I14&lt;=Inputs!D$13),Inputs!D$14,0)</f>
        <v>0</v>
      </c>
      <c r="BI15" s="43">
        <f>IF(AND($I14&lt;Inputs!B$13),0,0)</f>
        <v>0</v>
      </c>
      <c r="BJ15" s="43">
        <f>IF(AND($I14&gt;=Inputs!B$13,$I14&lt;Inputs!C$13),Inputs!B$13,0)</f>
        <v>0</v>
      </c>
      <c r="BK15" s="43">
        <f>IF(AND($I14&gt;=Inputs!C$13,$I14&lt;Inputs!D$13),Inputs!C$13,0)</f>
        <v>0</v>
      </c>
      <c r="BL15" s="43">
        <f t="shared" si="27"/>
        <v>0</v>
      </c>
      <c r="BM15" s="43">
        <f t="shared" si="28"/>
        <v>0</v>
      </c>
      <c r="BN15" s="43">
        <f t="shared" si="29"/>
        <v>0</v>
      </c>
      <c r="BO15" s="43">
        <f t="shared" si="30"/>
        <v>0</v>
      </c>
      <c r="BP15" s="43" t="str">
        <f t="shared" si="31"/>
        <v>No</v>
      </c>
      <c r="BQ15" s="43">
        <f t="shared" si="32"/>
        <v>0</v>
      </c>
      <c r="BR15" s="43">
        <f t="shared" si="33"/>
        <v>0</v>
      </c>
      <c r="BS15" s="43">
        <f t="shared" si="34"/>
        <v>0</v>
      </c>
      <c r="BT15" s="43">
        <f t="shared" si="35"/>
        <v>0</v>
      </c>
      <c r="BU15" s="43">
        <f t="shared" si="36"/>
        <v>0</v>
      </c>
      <c r="BV15" s="43">
        <f t="shared" si="37"/>
        <v>0</v>
      </c>
      <c r="BW15" s="43">
        <f t="shared" si="38"/>
        <v>0</v>
      </c>
      <c r="BX15" s="43">
        <f t="shared" si="39"/>
        <v>0</v>
      </c>
      <c r="BY15" s="43">
        <f>IF(AND($BX15&gt;Inputs!B$13,$BX15&lt;=Inputs!C$13),Inputs!C$14,0)</f>
        <v>0</v>
      </c>
      <c r="BZ15" s="43">
        <f>IF(AND($BX15&gt;Inputs!C$13,$BX15&lt;=Inputs!D$13),Inputs!D$14,0)</f>
        <v>0</v>
      </c>
      <c r="CA15" s="43">
        <f>IF(AND($BX15&gt;Inputs!B$13,$BX15&lt;=Inputs!C$13),Inputs!B$13,0)</f>
        <v>0</v>
      </c>
      <c r="CB15" s="43">
        <f>IF(AND($BX15&gt;Inputs!C$13,$BX15&lt;=Inputs!D$13),Inputs!C$13,0)</f>
        <v>0</v>
      </c>
      <c r="CC15" s="43">
        <f t="shared" si="40"/>
        <v>0</v>
      </c>
      <c r="CD15" s="43">
        <f t="shared" si="41"/>
        <v>0</v>
      </c>
      <c r="CE15" s="43">
        <f t="shared" si="42"/>
        <v>0</v>
      </c>
      <c r="CF15" s="43" t="str">
        <f t="shared" si="43"/>
        <v>No</v>
      </c>
      <c r="CG15" s="43">
        <f t="shared" si="44"/>
        <v>0</v>
      </c>
      <c r="CH15" s="43">
        <f t="shared" si="45"/>
        <v>0</v>
      </c>
      <c r="CI15" s="43">
        <f t="shared" si="46"/>
        <v>0</v>
      </c>
      <c r="CJ15" s="43">
        <f t="shared" si="47"/>
        <v>0</v>
      </c>
      <c r="CK15" s="43">
        <f t="shared" si="48"/>
        <v>0</v>
      </c>
      <c r="CL15" s="44">
        <f t="shared" si="49"/>
        <v>0</v>
      </c>
      <c r="CM15" s="9">
        <f>IF(AND($F15&gt;=Inputs!B$3,$F15&lt;Inputs!C$3),FORECAST($F15,Inputs!B$4:C$4,Inputs!B$3:C$3),9999)</f>
        <v>9999</v>
      </c>
      <c r="CN15" s="9">
        <f>IF(AND($F15&gt;=Inputs!C$3,$F15&lt;Inputs!D$3),FORECAST($F15,Inputs!C$4:D$4,Inputs!C$3:D$3),9999)</f>
        <v>9999</v>
      </c>
      <c r="CO15" s="9">
        <f>IF(AND($F15&gt;=Inputs!D$3,$F15&lt;Inputs!E$3),FORECAST($F15,Inputs!D$4:E$4,Inputs!D$3:E$3),9999)</f>
        <v>9999</v>
      </c>
      <c r="CP15" s="9">
        <f>IF(AND($F15&gt;=Inputs!E$3,$F15&lt;Inputs!F$3),FORECAST($F15,Inputs!E$4:F$4,Inputs!E$3:F$3),9999)</f>
        <v>9999</v>
      </c>
      <c r="CQ15" s="9">
        <f>IF(AND($F15&gt;=Inputs!F$3,$F15&lt;Inputs!G$3),FORECAST($F15,Inputs!F$4:G$4,Inputs!F$3:G$3),9999)</f>
        <v>9999</v>
      </c>
      <c r="CR15" s="9">
        <f>IF(AND($F15&gt;=Inputs!G$3,$F15&lt;Inputs!H$3),FORECAST($F15,Inputs!G$4:H$4,Inputs!G$3:H$3),9999)</f>
        <v>9999</v>
      </c>
      <c r="CS15" s="9">
        <f>IF(AND($F15&gt;=Inputs!H$3,$F15&lt;Inputs!I$3),FORECAST($F15,Inputs!H$4:I$4,Inputs!H$3:I$3),9999)</f>
        <v>9999</v>
      </c>
      <c r="CT15" s="9">
        <f>IF(AND($F15&gt;=Inputs!I$3,$F15&lt;Inputs!J$3),FORECAST($F15,Inputs!I$4:J$4,Inputs!I$3:J$3),9999)</f>
        <v>9999</v>
      </c>
      <c r="CU15" s="9">
        <f>IF(AND($F15&gt;=Inputs!J$3,$F15&lt;Inputs!K$3),FORECAST($F15,Inputs!J$4:K$4,Inputs!J$3:K$3),9999)</f>
        <v>9999</v>
      </c>
      <c r="CV15" s="9">
        <f>IF(AND($F15&gt;=Inputs!K$3,$F15&lt;Inputs!L$3),FORECAST($F15,Inputs!K$4:L$4,Inputs!K$3:L$3),9999)</f>
        <v>9999</v>
      </c>
      <c r="CW15" s="9">
        <f>IF(AND($G15&gt;=Inputs!B$3,$G15&lt;Inputs!C$3),FORECAST($G15,Inputs!B$4:C$4,Inputs!B$3:C$3),-9999)</f>
        <v>-9999</v>
      </c>
      <c r="CX15" s="9">
        <f>IF(AND($G15&gt;=Inputs!C$3,$G15&lt;Inputs!D$3),FORECAST($G15,Inputs!C$4:D$4,Inputs!C$3:D$3),-9999)</f>
        <v>-9999</v>
      </c>
      <c r="CY15" s="9">
        <f>IF(AND($G15&gt;=Inputs!D$3,$G15&lt;Inputs!E$3),FORECAST($G15,Inputs!D$4:E$4,Inputs!D$3:E$3),-9999)</f>
        <v>-9999</v>
      </c>
      <c r="CZ15" s="9">
        <f>IF(AND($G15&gt;=Inputs!E$3,$G15&lt;Inputs!F$3),FORECAST($G15,Inputs!E$4:F$4,Inputs!E$3:F$3),-9999)</f>
        <v>-9999</v>
      </c>
      <c r="DA15" s="9">
        <f>IF(AND($G15&gt;=Inputs!F$3,$G15&lt;Inputs!G$3),FORECAST($G15,Inputs!F$4:G$4,Inputs!F$3:G$3),-9999)</f>
        <v>-9999</v>
      </c>
      <c r="DB15" s="9">
        <f>IF(AND($G15&gt;=Inputs!G$3,$G15&lt;Inputs!H$3),FORECAST($G15,Inputs!G$4:H$4,Inputs!G$3:H$3),-9999)</f>
        <v>25.2</v>
      </c>
      <c r="DC15" s="9">
        <f>IF(AND($G15&gt;=Inputs!H$3,$G15&lt;Inputs!I$3),FORECAST($G15,Inputs!H$4:I$4,Inputs!H$3:I$3),-9999)</f>
        <v>-9999</v>
      </c>
      <c r="DD15" s="9">
        <f>IF(AND($G15&gt;=Inputs!I$3,$G15&lt;Inputs!J$3),FORECAST($G15,Inputs!I$4:J$4,Inputs!I$3:J$3),-9999)</f>
        <v>-9999</v>
      </c>
      <c r="DE15" s="9">
        <f>IF(AND($G15&gt;=Inputs!J$3,$G15&lt;Inputs!K$3),FORECAST($G15,Inputs!J$4:K$4,Inputs!J$3:K$3),-9999)</f>
        <v>-9999</v>
      </c>
      <c r="DF15" s="9">
        <f>IF(AND($G15&gt;=Inputs!K$3,$G15&lt;Inputs!L$3),FORECAST($G15,Inputs!K$4:L$4,Inputs!K$3:L$3),-9999)</f>
        <v>-9999</v>
      </c>
    </row>
    <row r="16" spans="1:110" x14ac:dyDescent="0.25">
      <c r="A16" s="2">
        <f t="shared" si="51"/>
        <v>45474.045138888847</v>
      </c>
      <c r="B16" s="3" t="str">
        <f>IF(ROUND(A16,6)&lt;ROUND(Inputs!$B$7,6),"Pre t0",IF(ROUND(A16,6)=ROUND(Inputs!$B$7,6),"t0",IF(AND(A16&gt;Inputs!$B$7,A16&lt;Inputs!$B$8),"TRLD","Post t0")))</f>
        <v>Pre t0</v>
      </c>
      <c r="C16" s="17">
        <v>26.22</v>
      </c>
      <c r="D16" s="19">
        <v>0</v>
      </c>
      <c r="E16" s="19"/>
      <c r="F16" s="19">
        <v>200</v>
      </c>
      <c r="G16" s="19">
        <v>130</v>
      </c>
      <c r="H16" s="7">
        <f t="shared" si="50"/>
        <v>0</v>
      </c>
      <c r="I16" s="7">
        <f>IF(B16="Pre t0",0,IF(B16="t0",MAX(MIN(TRLD!N16,E16),G16),IF(B16="TRLD",I15+J16,IF(B16="Post t0",MAX(I15+M16,G16)))))</f>
        <v>0</v>
      </c>
      <c r="J16" s="7">
        <f t="shared" si="0"/>
        <v>0</v>
      </c>
      <c r="K16" s="7">
        <f t="shared" si="1"/>
        <v>0</v>
      </c>
      <c r="L16" s="7">
        <f t="shared" si="2"/>
        <v>5</v>
      </c>
      <c r="M16" s="8">
        <f t="shared" si="3"/>
        <v>0</v>
      </c>
      <c r="N16" s="31">
        <f t="shared" si="4"/>
        <v>0</v>
      </c>
      <c r="O16" s="31">
        <f>IF(AND($C16&gt;=Inputs!B$4,$C16&lt;Inputs!C$4),FORECAST($C16,Inputs!B$3:C$3,Inputs!B$4:C$4),0)</f>
        <v>0</v>
      </c>
      <c r="P16" s="31">
        <f>IF(AND($C16&gt;=Inputs!C$4,$C16&lt;Inputs!D$4),FORECAST($C16,Inputs!C$3:D$3,Inputs!C$4:D$4),0)</f>
        <v>0</v>
      </c>
      <c r="Q16" s="31">
        <f>IF(AND($C16&gt;=Inputs!D$4,$C16&lt;Inputs!E$4),FORECAST($C16,Inputs!D$3:E$3,Inputs!D$4:E$4),0)</f>
        <v>0</v>
      </c>
      <c r="R16" s="31">
        <f>IF(AND($C16&gt;=Inputs!E$4,$C16&lt;Inputs!F$4),FORECAST($C16,Inputs!E$3:F$3,Inputs!E$4:F$4),0)</f>
        <v>0</v>
      </c>
      <c r="S16" s="31">
        <f>IF(AND($C16&gt;=Inputs!F$4,$C16&lt;Inputs!G$4),FORECAST($C16,Inputs!F$3:G$3,Inputs!F$4:G$4),0)</f>
        <v>0</v>
      </c>
      <c r="T16" s="31">
        <f>IF(AND($C16&gt;=Inputs!G$4,$C16&lt;Inputs!H$4),FORECAST($C16,Inputs!G$3:H$3,Inputs!G$4:H$4),0)</f>
        <v>134.25</v>
      </c>
      <c r="U16" s="31">
        <f>IF(AND($C16&gt;=Inputs!H$4,$C16&lt;Inputs!I$4),FORECAST($C16,Inputs!H$3:I$3,Inputs!H$4:I$4),0)</f>
        <v>0</v>
      </c>
      <c r="V16" s="31">
        <f>IF(AND($C16&gt;=Inputs!I$4,$C16&lt;Inputs!J$4),FORECAST($C16,Inputs!I$3:J$3,Inputs!I$4:J$4),0)</f>
        <v>0</v>
      </c>
      <c r="W16" s="31">
        <f>IF(AND($C16&gt;=Inputs!J$4,$C16&lt;Inputs!K$4),FORECAST($C16,Inputs!J$3:K$3,Inputs!J$4:K$4),0)</f>
        <v>0</v>
      </c>
      <c r="X16" s="31">
        <f>IF(AND($C16&gt;=Inputs!K$4,Inputs!K$4&lt;&gt;""),F16,0)</f>
        <v>0</v>
      </c>
      <c r="Y16" s="36">
        <f>IF($I15&lt;Inputs!B$13,Inputs!B$14,0)</f>
        <v>1</v>
      </c>
      <c r="Z16" s="36">
        <f>IF(AND($I15&gt;=Inputs!B$13,$I15&lt;Inputs!C$13),Inputs!C$14,0)</f>
        <v>0</v>
      </c>
      <c r="AA16" s="36">
        <f>IF(AND($I15&gt;=Inputs!C$13,$I15&lt;Inputs!D$13),Inputs!D$14,0)</f>
        <v>0</v>
      </c>
      <c r="AB16" s="36">
        <f>IF(AND($I15&lt;Inputs!B$13),Inputs!B$13,0)</f>
        <v>185</v>
      </c>
      <c r="AC16" s="36">
        <f>IF(AND($I15&gt;=Inputs!B$13,$I15&lt;Inputs!C$13),Inputs!C$13,0)</f>
        <v>0</v>
      </c>
      <c r="AD16" s="36">
        <f>IF(AND($I15&gt;=Inputs!C$13,$I15&lt;Inputs!D$13),Inputs!D$13,0)</f>
        <v>0</v>
      </c>
      <c r="AE16" s="36">
        <f t="shared" si="5"/>
        <v>185</v>
      </c>
      <c r="AF16" s="36">
        <f t="shared" si="6"/>
        <v>0</v>
      </c>
      <c r="AG16" s="36">
        <f t="shared" si="7"/>
        <v>0</v>
      </c>
      <c r="AH16" s="36">
        <f t="shared" si="8"/>
        <v>185</v>
      </c>
      <c r="AI16" s="36" t="str">
        <f t="shared" si="9"/>
        <v>No</v>
      </c>
      <c r="AJ16" s="36">
        <f t="shared" si="10"/>
        <v>5</v>
      </c>
      <c r="AK16" s="36">
        <f t="shared" si="11"/>
        <v>0</v>
      </c>
      <c r="AL16" s="36">
        <f t="shared" si="12"/>
        <v>0</v>
      </c>
      <c r="AM16" s="36">
        <f t="shared" si="13"/>
        <v>5</v>
      </c>
      <c r="AN16" s="36">
        <f t="shared" si="14"/>
        <v>0</v>
      </c>
      <c r="AO16" s="36">
        <f t="shared" si="15"/>
        <v>0</v>
      </c>
      <c r="AP16" s="36">
        <f t="shared" si="16"/>
        <v>5</v>
      </c>
      <c r="AQ16" s="36">
        <f t="shared" si="17"/>
        <v>5</v>
      </c>
      <c r="AR16" s="36">
        <f>IF(AND($AQ16&gt;=Inputs!B$13,$AQ16&lt;Inputs!C$13),Inputs!C$14,0)</f>
        <v>0</v>
      </c>
      <c r="AS16" s="36">
        <f>IF(AND($AQ16&gt;=Inputs!C$13,$AQ16&lt;Inputs!D$13),Inputs!D$14,0)</f>
        <v>0</v>
      </c>
      <c r="AT16" s="36">
        <f>IF(AND($AQ16&gt;=Inputs!B$13,$AQ16&lt;Inputs!C$13),Inputs!C$13,0)</f>
        <v>0</v>
      </c>
      <c r="AU16" s="36">
        <f>IF(AND($AQ16&gt;=Inputs!C$13,$AQ16&lt;Inputs!D$13),Inputs!D$13,0)</f>
        <v>0</v>
      </c>
      <c r="AV16" s="36">
        <f t="shared" si="18"/>
        <v>0</v>
      </c>
      <c r="AW16" s="36">
        <f>IFERROR((AU16-#REF!)/AS16,0)</f>
        <v>0</v>
      </c>
      <c r="AX16" s="36">
        <f t="shared" si="19"/>
        <v>0</v>
      </c>
      <c r="AY16" s="36" t="str">
        <f t="shared" si="20"/>
        <v>No</v>
      </c>
      <c r="AZ16" s="36">
        <f t="shared" si="21"/>
        <v>0</v>
      </c>
      <c r="BA16" s="36">
        <f t="shared" si="22"/>
        <v>0</v>
      </c>
      <c r="BB16" s="36">
        <f t="shared" si="23"/>
        <v>0</v>
      </c>
      <c r="BC16" s="36">
        <f t="shared" si="24"/>
        <v>0</v>
      </c>
      <c r="BD16" s="36">
        <f t="shared" si="25"/>
        <v>0</v>
      </c>
      <c r="BE16" s="37">
        <f t="shared" si="26"/>
        <v>5</v>
      </c>
      <c r="BF16" s="43">
        <f>IF($I15&lt;=Inputs!B$13,Inputs!B$14,0)</f>
        <v>1</v>
      </c>
      <c r="BG16" s="43">
        <f>IF(AND($I15&gt;Inputs!B$13,$I15&lt;=Inputs!C$13),Inputs!C$14,0)</f>
        <v>0</v>
      </c>
      <c r="BH16" s="43">
        <f>IF(AND($I15&gt;Inputs!C$13,$I15&lt;=Inputs!D$13),Inputs!D$14,0)</f>
        <v>0</v>
      </c>
      <c r="BI16" s="43">
        <f>IF(AND($I15&lt;Inputs!B$13),0,0)</f>
        <v>0</v>
      </c>
      <c r="BJ16" s="43">
        <f>IF(AND($I15&gt;=Inputs!B$13,$I15&lt;Inputs!C$13),Inputs!B$13,0)</f>
        <v>0</v>
      </c>
      <c r="BK16" s="43">
        <f>IF(AND($I15&gt;=Inputs!C$13,$I15&lt;Inputs!D$13),Inputs!C$13,0)</f>
        <v>0</v>
      </c>
      <c r="BL16" s="43">
        <f t="shared" si="27"/>
        <v>0</v>
      </c>
      <c r="BM16" s="43">
        <f t="shared" si="28"/>
        <v>0</v>
      </c>
      <c r="BN16" s="43">
        <f t="shared" si="29"/>
        <v>0</v>
      </c>
      <c r="BO16" s="43">
        <f t="shared" si="30"/>
        <v>0</v>
      </c>
      <c r="BP16" s="43" t="str">
        <f t="shared" si="31"/>
        <v>No</v>
      </c>
      <c r="BQ16" s="43">
        <f t="shared" si="32"/>
        <v>0</v>
      </c>
      <c r="BR16" s="43">
        <f t="shared" si="33"/>
        <v>0</v>
      </c>
      <c r="BS16" s="43">
        <f t="shared" si="34"/>
        <v>0</v>
      </c>
      <c r="BT16" s="43">
        <f t="shared" si="35"/>
        <v>0</v>
      </c>
      <c r="BU16" s="43">
        <f t="shared" si="36"/>
        <v>0</v>
      </c>
      <c r="BV16" s="43">
        <f t="shared" si="37"/>
        <v>0</v>
      </c>
      <c r="BW16" s="43">
        <f t="shared" si="38"/>
        <v>0</v>
      </c>
      <c r="BX16" s="43">
        <f t="shared" si="39"/>
        <v>0</v>
      </c>
      <c r="BY16" s="43">
        <f>IF(AND($BX16&gt;Inputs!B$13,$BX16&lt;=Inputs!C$13),Inputs!C$14,0)</f>
        <v>0</v>
      </c>
      <c r="BZ16" s="43">
        <f>IF(AND($BX16&gt;Inputs!C$13,$BX16&lt;=Inputs!D$13),Inputs!D$14,0)</f>
        <v>0</v>
      </c>
      <c r="CA16" s="43">
        <f>IF(AND($BX16&gt;Inputs!B$13,$BX16&lt;=Inputs!C$13),Inputs!B$13,0)</f>
        <v>0</v>
      </c>
      <c r="CB16" s="43">
        <f>IF(AND($BX16&gt;Inputs!C$13,$BX16&lt;=Inputs!D$13),Inputs!C$13,0)</f>
        <v>0</v>
      </c>
      <c r="CC16" s="43">
        <f t="shared" si="40"/>
        <v>0</v>
      </c>
      <c r="CD16" s="43">
        <f t="shared" si="41"/>
        <v>0</v>
      </c>
      <c r="CE16" s="43">
        <f t="shared" si="42"/>
        <v>0</v>
      </c>
      <c r="CF16" s="43" t="str">
        <f t="shared" si="43"/>
        <v>No</v>
      </c>
      <c r="CG16" s="43">
        <f t="shared" si="44"/>
        <v>0</v>
      </c>
      <c r="CH16" s="43">
        <f t="shared" si="45"/>
        <v>0</v>
      </c>
      <c r="CI16" s="43">
        <f t="shared" si="46"/>
        <v>0</v>
      </c>
      <c r="CJ16" s="43">
        <f t="shared" si="47"/>
        <v>0</v>
      </c>
      <c r="CK16" s="43">
        <f t="shared" si="48"/>
        <v>0</v>
      </c>
      <c r="CL16" s="44">
        <f t="shared" si="49"/>
        <v>0</v>
      </c>
      <c r="CM16" s="9">
        <f>IF(AND($F16&gt;=Inputs!B$3,$F16&lt;Inputs!C$3),FORECAST($F16,Inputs!B$4:C$4,Inputs!B$3:C$3),9999)</f>
        <v>9999</v>
      </c>
      <c r="CN16" s="9">
        <f>IF(AND($F16&gt;=Inputs!C$3,$F16&lt;Inputs!D$3),FORECAST($F16,Inputs!C$4:D$4,Inputs!C$3:D$3),9999)</f>
        <v>9999</v>
      </c>
      <c r="CO16" s="9">
        <f>IF(AND($F16&gt;=Inputs!D$3,$F16&lt;Inputs!E$3),FORECAST($F16,Inputs!D$4:E$4,Inputs!D$3:E$3),9999)</f>
        <v>9999</v>
      </c>
      <c r="CP16" s="9">
        <f>IF(AND($F16&gt;=Inputs!E$3,$F16&lt;Inputs!F$3),FORECAST($F16,Inputs!E$4:F$4,Inputs!E$3:F$3),9999)</f>
        <v>9999</v>
      </c>
      <c r="CQ16" s="9">
        <f>IF(AND($F16&gt;=Inputs!F$3,$F16&lt;Inputs!G$3),FORECAST($F16,Inputs!F$4:G$4,Inputs!F$3:G$3),9999)</f>
        <v>9999</v>
      </c>
      <c r="CR16" s="9">
        <f>IF(AND($F16&gt;=Inputs!G$3,$F16&lt;Inputs!H$3),FORECAST($F16,Inputs!G$4:H$4,Inputs!G$3:H$3),9999)</f>
        <v>9999</v>
      </c>
      <c r="CS16" s="9">
        <f>IF(AND($F16&gt;=Inputs!H$3,$F16&lt;Inputs!I$3),FORECAST($F16,Inputs!H$4:I$4,Inputs!H$3:I$3),9999)</f>
        <v>9999</v>
      </c>
      <c r="CT16" s="9">
        <f>IF(AND($F16&gt;=Inputs!I$3,$F16&lt;Inputs!J$3),FORECAST($F16,Inputs!I$4:J$4,Inputs!I$3:J$3),9999)</f>
        <v>9999</v>
      </c>
      <c r="CU16" s="9">
        <f>IF(AND($F16&gt;=Inputs!J$3,$F16&lt;Inputs!K$3),FORECAST($F16,Inputs!J$4:K$4,Inputs!J$3:K$3),9999)</f>
        <v>9999</v>
      </c>
      <c r="CV16" s="9">
        <f>IF(AND($F16&gt;=Inputs!K$3,$F16&lt;Inputs!L$3),FORECAST($F16,Inputs!K$4:L$4,Inputs!K$3:L$3),9999)</f>
        <v>9999</v>
      </c>
      <c r="CW16" s="9">
        <f>IF(AND($G16&gt;=Inputs!B$3,$G16&lt;Inputs!C$3),FORECAST($G16,Inputs!B$4:C$4,Inputs!B$3:C$3),-9999)</f>
        <v>-9999</v>
      </c>
      <c r="CX16" s="9">
        <f>IF(AND($G16&gt;=Inputs!C$3,$G16&lt;Inputs!D$3),FORECAST($G16,Inputs!C$4:D$4,Inputs!C$3:D$3),-9999)</f>
        <v>-9999</v>
      </c>
      <c r="CY16" s="9">
        <f>IF(AND($G16&gt;=Inputs!D$3,$G16&lt;Inputs!E$3),FORECAST($G16,Inputs!D$4:E$4,Inputs!D$3:E$3),-9999)</f>
        <v>-9999</v>
      </c>
      <c r="CZ16" s="9">
        <f>IF(AND($G16&gt;=Inputs!E$3,$G16&lt;Inputs!F$3),FORECAST($G16,Inputs!E$4:F$4,Inputs!E$3:F$3),-9999)</f>
        <v>-9999</v>
      </c>
      <c r="DA16" s="9">
        <f>IF(AND($G16&gt;=Inputs!F$3,$G16&lt;Inputs!G$3),FORECAST($G16,Inputs!F$4:G$4,Inputs!F$3:G$3),-9999)</f>
        <v>-9999</v>
      </c>
      <c r="DB16" s="9">
        <f>IF(AND($G16&gt;=Inputs!G$3,$G16&lt;Inputs!H$3),FORECAST($G16,Inputs!G$4:H$4,Inputs!G$3:H$3),-9999)</f>
        <v>25.2</v>
      </c>
      <c r="DC16" s="9">
        <f>IF(AND($G16&gt;=Inputs!H$3,$G16&lt;Inputs!I$3),FORECAST($G16,Inputs!H$4:I$4,Inputs!H$3:I$3),-9999)</f>
        <v>-9999</v>
      </c>
      <c r="DD16" s="9">
        <f>IF(AND($G16&gt;=Inputs!I$3,$G16&lt;Inputs!J$3),FORECAST($G16,Inputs!I$4:J$4,Inputs!I$3:J$3),-9999)</f>
        <v>-9999</v>
      </c>
      <c r="DE16" s="9">
        <f>IF(AND($G16&gt;=Inputs!J$3,$G16&lt;Inputs!K$3),FORECAST($G16,Inputs!J$4:K$4,Inputs!J$3:K$3),-9999)</f>
        <v>-9999</v>
      </c>
      <c r="DF16" s="9">
        <f>IF(AND($G16&gt;=Inputs!K$3,$G16&lt;Inputs!L$3),FORECAST($G16,Inputs!K$4:L$4,Inputs!K$3:L$3),-9999)</f>
        <v>-9999</v>
      </c>
    </row>
    <row r="17" spans="1:110" x14ac:dyDescent="0.25">
      <c r="A17" s="2">
        <f t="shared" si="51"/>
        <v>45474.048611111066</v>
      </c>
      <c r="B17" s="3" t="str">
        <f>IF(ROUND(A17,6)&lt;ROUND(Inputs!$B$7,6),"Pre t0",IF(ROUND(A17,6)=ROUND(Inputs!$B$7,6),"t0",IF(AND(A17&gt;Inputs!$B$7,A17&lt;Inputs!$B$8),"TRLD","Post t0")))</f>
        <v>Pre t0</v>
      </c>
      <c r="C17" s="17">
        <v>27.92</v>
      </c>
      <c r="D17" s="19">
        <v>0</v>
      </c>
      <c r="E17" s="19"/>
      <c r="F17" s="19">
        <v>200</v>
      </c>
      <c r="G17" s="19">
        <v>130</v>
      </c>
      <c r="H17" s="7">
        <f t="shared" si="50"/>
        <v>0</v>
      </c>
      <c r="I17" s="7">
        <f>IF(B17="Pre t0",0,IF(B17="t0",MAX(MIN(TRLD!N17,E17),G17),IF(B17="TRLD",I16+J17,IF(B17="Post t0",MAX(I16+M17,G17)))))</f>
        <v>0</v>
      </c>
      <c r="J17" s="7">
        <f t="shared" si="0"/>
        <v>0</v>
      </c>
      <c r="K17" s="7">
        <f t="shared" si="1"/>
        <v>0</v>
      </c>
      <c r="L17" s="7">
        <f t="shared" si="2"/>
        <v>5</v>
      </c>
      <c r="M17" s="8">
        <f t="shared" si="3"/>
        <v>0</v>
      </c>
      <c r="N17" s="31">
        <f t="shared" si="4"/>
        <v>0</v>
      </c>
      <c r="O17" s="31">
        <f>IF(AND($C17&gt;=Inputs!B$4,$C17&lt;Inputs!C$4),FORECAST($C17,Inputs!B$3:C$3,Inputs!B$4:C$4),0)</f>
        <v>0</v>
      </c>
      <c r="P17" s="31">
        <f>IF(AND($C17&gt;=Inputs!C$4,$C17&lt;Inputs!D$4),FORECAST($C17,Inputs!C$3:D$3,Inputs!C$4:D$4),0)</f>
        <v>0</v>
      </c>
      <c r="Q17" s="31">
        <f>IF(AND($C17&gt;=Inputs!D$4,$C17&lt;Inputs!E$4),FORECAST($C17,Inputs!D$3:E$3,Inputs!D$4:E$4),0)</f>
        <v>0</v>
      </c>
      <c r="R17" s="31">
        <f>IF(AND($C17&gt;=Inputs!E$4,$C17&lt;Inputs!F$4),FORECAST($C17,Inputs!E$3:F$3,Inputs!E$4:F$4),0)</f>
        <v>0</v>
      </c>
      <c r="S17" s="31">
        <f>IF(AND($C17&gt;=Inputs!F$4,$C17&lt;Inputs!G$4),FORECAST($C17,Inputs!F$3:G$3,Inputs!F$4:G$4),0)</f>
        <v>0</v>
      </c>
      <c r="T17" s="31">
        <f>IF(AND($C17&gt;=Inputs!G$4,$C17&lt;Inputs!H$4),FORECAST($C17,Inputs!G$3:H$3,Inputs!G$4:H$4),0)</f>
        <v>141.33333333333331</v>
      </c>
      <c r="U17" s="31">
        <f>IF(AND($C17&gt;=Inputs!H$4,$C17&lt;Inputs!I$4),FORECAST($C17,Inputs!H$3:I$3,Inputs!H$4:I$4),0)</f>
        <v>0</v>
      </c>
      <c r="V17" s="31">
        <f>IF(AND($C17&gt;=Inputs!I$4,$C17&lt;Inputs!J$4),FORECAST($C17,Inputs!I$3:J$3,Inputs!I$4:J$4),0)</f>
        <v>0</v>
      </c>
      <c r="W17" s="31">
        <f>IF(AND($C17&gt;=Inputs!J$4,$C17&lt;Inputs!K$4),FORECAST($C17,Inputs!J$3:K$3,Inputs!J$4:K$4),0)</f>
        <v>0</v>
      </c>
      <c r="X17" s="31">
        <f>IF(AND($C17&gt;=Inputs!K$4,Inputs!K$4&lt;&gt;""),F17,0)</f>
        <v>0</v>
      </c>
      <c r="Y17" s="36">
        <f>IF($I16&lt;Inputs!B$13,Inputs!B$14,0)</f>
        <v>1</v>
      </c>
      <c r="Z17" s="36">
        <f>IF(AND($I16&gt;=Inputs!B$13,$I16&lt;Inputs!C$13),Inputs!C$14,0)</f>
        <v>0</v>
      </c>
      <c r="AA17" s="36">
        <f>IF(AND($I16&gt;=Inputs!C$13,$I16&lt;Inputs!D$13),Inputs!D$14,0)</f>
        <v>0</v>
      </c>
      <c r="AB17" s="36">
        <f>IF(AND($I16&lt;Inputs!B$13),Inputs!B$13,0)</f>
        <v>185</v>
      </c>
      <c r="AC17" s="36">
        <f>IF(AND($I16&gt;=Inputs!B$13,$I16&lt;Inputs!C$13),Inputs!C$13,0)</f>
        <v>0</v>
      </c>
      <c r="AD17" s="36">
        <f>IF(AND($I16&gt;=Inputs!C$13,$I16&lt;Inputs!D$13),Inputs!D$13,0)</f>
        <v>0</v>
      </c>
      <c r="AE17" s="36">
        <f t="shared" si="5"/>
        <v>185</v>
      </c>
      <c r="AF17" s="36">
        <f t="shared" si="6"/>
        <v>0</v>
      </c>
      <c r="AG17" s="36">
        <f t="shared" si="7"/>
        <v>0</v>
      </c>
      <c r="AH17" s="36">
        <f t="shared" si="8"/>
        <v>185</v>
      </c>
      <c r="AI17" s="36" t="str">
        <f t="shared" si="9"/>
        <v>No</v>
      </c>
      <c r="AJ17" s="36">
        <f t="shared" si="10"/>
        <v>5</v>
      </c>
      <c r="AK17" s="36">
        <f t="shared" si="11"/>
        <v>0</v>
      </c>
      <c r="AL17" s="36">
        <f t="shared" si="12"/>
        <v>0</v>
      </c>
      <c r="AM17" s="36">
        <f t="shared" si="13"/>
        <v>5</v>
      </c>
      <c r="AN17" s="36">
        <f t="shared" si="14"/>
        <v>0</v>
      </c>
      <c r="AO17" s="36">
        <f t="shared" si="15"/>
        <v>0</v>
      </c>
      <c r="AP17" s="36">
        <f t="shared" si="16"/>
        <v>5</v>
      </c>
      <c r="AQ17" s="36">
        <f t="shared" si="17"/>
        <v>5</v>
      </c>
      <c r="AR17" s="36">
        <f>IF(AND($AQ17&gt;=Inputs!B$13,$AQ17&lt;Inputs!C$13),Inputs!C$14,0)</f>
        <v>0</v>
      </c>
      <c r="AS17" s="36">
        <f>IF(AND($AQ17&gt;=Inputs!C$13,$AQ17&lt;Inputs!D$13),Inputs!D$14,0)</f>
        <v>0</v>
      </c>
      <c r="AT17" s="36">
        <f>IF(AND($AQ17&gt;=Inputs!B$13,$AQ17&lt;Inputs!C$13),Inputs!C$13,0)</f>
        <v>0</v>
      </c>
      <c r="AU17" s="36">
        <f>IF(AND($AQ17&gt;=Inputs!C$13,$AQ17&lt;Inputs!D$13),Inputs!D$13,0)</f>
        <v>0</v>
      </c>
      <c r="AV17" s="36">
        <f t="shared" si="18"/>
        <v>0</v>
      </c>
      <c r="AW17" s="36">
        <f>IFERROR((AU17-#REF!)/AS17,0)</f>
        <v>0</v>
      </c>
      <c r="AX17" s="36">
        <f t="shared" si="19"/>
        <v>0</v>
      </c>
      <c r="AY17" s="36" t="str">
        <f t="shared" si="20"/>
        <v>No</v>
      </c>
      <c r="AZ17" s="36">
        <f t="shared" si="21"/>
        <v>0</v>
      </c>
      <c r="BA17" s="36">
        <f t="shared" si="22"/>
        <v>0</v>
      </c>
      <c r="BB17" s="36">
        <f t="shared" si="23"/>
        <v>0</v>
      </c>
      <c r="BC17" s="36">
        <f t="shared" si="24"/>
        <v>0</v>
      </c>
      <c r="BD17" s="36">
        <f t="shared" si="25"/>
        <v>0</v>
      </c>
      <c r="BE17" s="37">
        <f t="shared" si="26"/>
        <v>5</v>
      </c>
      <c r="BF17" s="43">
        <f>IF($I16&lt;=Inputs!B$13,Inputs!B$14,0)</f>
        <v>1</v>
      </c>
      <c r="BG17" s="43">
        <f>IF(AND($I16&gt;Inputs!B$13,$I16&lt;=Inputs!C$13),Inputs!C$14,0)</f>
        <v>0</v>
      </c>
      <c r="BH17" s="43">
        <f>IF(AND($I16&gt;Inputs!C$13,$I16&lt;=Inputs!D$13),Inputs!D$14,0)</f>
        <v>0</v>
      </c>
      <c r="BI17" s="43">
        <f>IF(AND($I16&lt;Inputs!B$13),0,0)</f>
        <v>0</v>
      </c>
      <c r="BJ17" s="43">
        <f>IF(AND($I16&gt;=Inputs!B$13,$I16&lt;Inputs!C$13),Inputs!B$13,0)</f>
        <v>0</v>
      </c>
      <c r="BK17" s="43">
        <f>IF(AND($I16&gt;=Inputs!C$13,$I16&lt;Inputs!D$13),Inputs!C$13,0)</f>
        <v>0</v>
      </c>
      <c r="BL17" s="43">
        <f t="shared" si="27"/>
        <v>0</v>
      </c>
      <c r="BM17" s="43">
        <f t="shared" si="28"/>
        <v>0</v>
      </c>
      <c r="BN17" s="43">
        <f t="shared" si="29"/>
        <v>0</v>
      </c>
      <c r="BO17" s="43">
        <f t="shared" si="30"/>
        <v>0</v>
      </c>
      <c r="BP17" s="43" t="str">
        <f t="shared" si="31"/>
        <v>No</v>
      </c>
      <c r="BQ17" s="43">
        <f t="shared" si="32"/>
        <v>0</v>
      </c>
      <c r="BR17" s="43">
        <f t="shared" si="33"/>
        <v>0</v>
      </c>
      <c r="BS17" s="43">
        <f t="shared" si="34"/>
        <v>0</v>
      </c>
      <c r="BT17" s="43">
        <f t="shared" si="35"/>
        <v>0</v>
      </c>
      <c r="BU17" s="43">
        <f t="shared" si="36"/>
        <v>0</v>
      </c>
      <c r="BV17" s="43">
        <f t="shared" si="37"/>
        <v>0</v>
      </c>
      <c r="BW17" s="43">
        <f t="shared" si="38"/>
        <v>0</v>
      </c>
      <c r="BX17" s="43">
        <f t="shared" si="39"/>
        <v>0</v>
      </c>
      <c r="BY17" s="43">
        <f>IF(AND($BX17&gt;Inputs!B$13,$BX17&lt;=Inputs!C$13),Inputs!C$14,0)</f>
        <v>0</v>
      </c>
      <c r="BZ17" s="43">
        <f>IF(AND($BX17&gt;Inputs!C$13,$BX17&lt;=Inputs!D$13),Inputs!D$14,0)</f>
        <v>0</v>
      </c>
      <c r="CA17" s="43">
        <f>IF(AND($BX17&gt;Inputs!B$13,$BX17&lt;=Inputs!C$13),Inputs!B$13,0)</f>
        <v>0</v>
      </c>
      <c r="CB17" s="43">
        <f>IF(AND($BX17&gt;Inputs!C$13,$BX17&lt;=Inputs!D$13),Inputs!C$13,0)</f>
        <v>0</v>
      </c>
      <c r="CC17" s="43">
        <f t="shared" si="40"/>
        <v>0</v>
      </c>
      <c r="CD17" s="43">
        <f t="shared" si="41"/>
        <v>0</v>
      </c>
      <c r="CE17" s="43">
        <f t="shared" si="42"/>
        <v>0</v>
      </c>
      <c r="CF17" s="43" t="str">
        <f t="shared" si="43"/>
        <v>No</v>
      </c>
      <c r="CG17" s="43">
        <f t="shared" si="44"/>
        <v>0</v>
      </c>
      <c r="CH17" s="43">
        <f t="shared" si="45"/>
        <v>0</v>
      </c>
      <c r="CI17" s="43">
        <f t="shared" si="46"/>
        <v>0</v>
      </c>
      <c r="CJ17" s="43">
        <f t="shared" si="47"/>
        <v>0</v>
      </c>
      <c r="CK17" s="43">
        <f t="shared" si="48"/>
        <v>0</v>
      </c>
      <c r="CL17" s="44">
        <f t="shared" si="49"/>
        <v>0</v>
      </c>
      <c r="CM17" s="9">
        <f>IF(AND($F17&gt;=Inputs!B$3,$F17&lt;Inputs!C$3),FORECAST($F17,Inputs!B$4:C$4,Inputs!B$3:C$3),9999)</f>
        <v>9999</v>
      </c>
      <c r="CN17" s="9">
        <f>IF(AND($F17&gt;=Inputs!C$3,$F17&lt;Inputs!D$3),FORECAST($F17,Inputs!C$4:D$4,Inputs!C$3:D$3),9999)</f>
        <v>9999</v>
      </c>
      <c r="CO17" s="9">
        <f>IF(AND($F17&gt;=Inputs!D$3,$F17&lt;Inputs!E$3),FORECAST($F17,Inputs!D$4:E$4,Inputs!D$3:E$3),9999)</f>
        <v>9999</v>
      </c>
      <c r="CP17" s="9">
        <f>IF(AND($F17&gt;=Inputs!E$3,$F17&lt;Inputs!F$3),FORECAST($F17,Inputs!E$4:F$4,Inputs!E$3:F$3),9999)</f>
        <v>9999</v>
      </c>
      <c r="CQ17" s="9">
        <f>IF(AND($F17&gt;=Inputs!F$3,$F17&lt;Inputs!G$3),FORECAST($F17,Inputs!F$4:G$4,Inputs!F$3:G$3),9999)</f>
        <v>9999</v>
      </c>
      <c r="CR17" s="9">
        <f>IF(AND($F17&gt;=Inputs!G$3,$F17&lt;Inputs!H$3),FORECAST($F17,Inputs!G$4:H$4,Inputs!G$3:H$3),9999)</f>
        <v>9999</v>
      </c>
      <c r="CS17" s="9">
        <f>IF(AND($F17&gt;=Inputs!H$3,$F17&lt;Inputs!I$3),FORECAST($F17,Inputs!H$4:I$4,Inputs!H$3:I$3),9999)</f>
        <v>9999</v>
      </c>
      <c r="CT17" s="9">
        <f>IF(AND($F17&gt;=Inputs!I$3,$F17&lt;Inputs!J$3),FORECAST($F17,Inputs!I$4:J$4,Inputs!I$3:J$3),9999)</f>
        <v>9999</v>
      </c>
      <c r="CU17" s="9">
        <f>IF(AND($F17&gt;=Inputs!J$3,$F17&lt;Inputs!K$3),FORECAST($F17,Inputs!J$4:K$4,Inputs!J$3:K$3),9999)</f>
        <v>9999</v>
      </c>
      <c r="CV17" s="9">
        <f>IF(AND($F17&gt;=Inputs!K$3,$F17&lt;Inputs!L$3),FORECAST($F17,Inputs!K$4:L$4,Inputs!K$3:L$3),9999)</f>
        <v>9999</v>
      </c>
      <c r="CW17" s="9">
        <f>IF(AND($G17&gt;=Inputs!B$3,$G17&lt;Inputs!C$3),FORECAST($G17,Inputs!B$4:C$4,Inputs!B$3:C$3),-9999)</f>
        <v>-9999</v>
      </c>
      <c r="CX17" s="9">
        <f>IF(AND($G17&gt;=Inputs!C$3,$G17&lt;Inputs!D$3),FORECAST($G17,Inputs!C$4:D$4,Inputs!C$3:D$3),-9999)</f>
        <v>-9999</v>
      </c>
      <c r="CY17" s="9">
        <f>IF(AND($G17&gt;=Inputs!D$3,$G17&lt;Inputs!E$3),FORECAST($G17,Inputs!D$4:E$4,Inputs!D$3:E$3),-9999)</f>
        <v>-9999</v>
      </c>
      <c r="CZ17" s="9">
        <f>IF(AND($G17&gt;=Inputs!E$3,$G17&lt;Inputs!F$3),FORECAST($G17,Inputs!E$4:F$4,Inputs!E$3:F$3),-9999)</f>
        <v>-9999</v>
      </c>
      <c r="DA17" s="9">
        <f>IF(AND($G17&gt;=Inputs!F$3,$G17&lt;Inputs!G$3),FORECAST($G17,Inputs!F$4:G$4,Inputs!F$3:G$3),-9999)</f>
        <v>-9999</v>
      </c>
      <c r="DB17" s="9">
        <f>IF(AND($G17&gt;=Inputs!G$3,$G17&lt;Inputs!H$3),FORECAST($G17,Inputs!G$4:H$4,Inputs!G$3:H$3),-9999)</f>
        <v>25.2</v>
      </c>
      <c r="DC17" s="9">
        <f>IF(AND($G17&gt;=Inputs!H$3,$G17&lt;Inputs!I$3),FORECAST($G17,Inputs!H$4:I$4,Inputs!H$3:I$3),-9999)</f>
        <v>-9999</v>
      </c>
      <c r="DD17" s="9">
        <f>IF(AND($G17&gt;=Inputs!I$3,$G17&lt;Inputs!J$3),FORECAST($G17,Inputs!I$4:J$4,Inputs!I$3:J$3),-9999)</f>
        <v>-9999</v>
      </c>
      <c r="DE17" s="9">
        <f>IF(AND($G17&gt;=Inputs!J$3,$G17&lt;Inputs!K$3),FORECAST($G17,Inputs!J$4:K$4,Inputs!J$3:K$3),-9999)</f>
        <v>-9999</v>
      </c>
      <c r="DF17" s="9">
        <f>IF(AND($G17&gt;=Inputs!K$3,$G17&lt;Inputs!L$3),FORECAST($G17,Inputs!K$4:L$4,Inputs!K$3:L$3),-9999)</f>
        <v>-9999</v>
      </c>
    </row>
    <row r="18" spans="1:110" x14ac:dyDescent="0.25">
      <c r="A18" s="2">
        <f t="shared" si="51"/>
        <v>45474.052083333285</v>
      </c>
      <c r="B18" s="3" t="str">
        <f>IF(ROUND(A18,6)&lt;ROUND(Inputs!$B$7,6),"Pre t0",IF(ROUND(A18,6)=ROUND(Inputs!$B$7,6),"t0",IF(AND(A18&gt;Inputs!$B$7,A18&lt;Inputs!$B$8),"TRLD","Post t0")))</f>
        <v>Pre t0</v>
      </c>
      <c r="C18" s="17">
        <v>20.21</v>
      </c>
      <c r="D18" s="19">
        <v>0</v>
      </c>
      <c r="E18" s="19"/>
      <c r="F18" s="19">
        <v>200</v>
      </c>
      <c r="G18" s="19">
        <v>130</v>
      </c>
      <c r="H18" s="7">
        <f t="shared" si="50"/>
        <v>0</v>
      </c>
      <c r="I18" s="7">
        <f>IF(B18="Pre t0",0,IF(B18="t0",MAX(MIN(TRLD!N18,E18),G18),IF(B18="TRLD",I17+J18,IF(B18="Post t0",MAX(I17+M18,G18)))))</f>
        <v>0</v>
      </c>
      <c r="J18" s="7">
        <f t="shared" si="0"/>
        <v>0</v>
      </c>
      <c r="K18" s="7">
        <f t="shared" si="1"/>
        <v>0</v>
      </c>
      <c r="L18" s="7">
        <f t="shared" si="2"/>
        <v>5</v>
      </c>
      <c r="M18" s="8">
        <f t="shared" si="3"/>
        <v>0</v>
      </c>
      <c r="N18" s="31">
        <f t="shared" si="4"/>
        <v>0</v>
      </c>
      <c r="O18" s="31">
        <f>IF(AND($C18&gt;=Inputs!B$4,$C18&lt;Inputs!C$4),FORECAST($C18,Inputs!B$3:C$3,Inputs!B$4:C$4),0)</f>
        <v>6.5625</v>
      </c>
      <c r="P18" s="31">
        <f>IF(AND($C18&gt;=Inputs!C$4,$C18&lt;Inputs!D$4),FORECAST($C18,Inputs!C$3:D$3,Inputs!C$4:D$4),0)</f>
        <v>0</v>
      </c>
      <c r="Q18" s="31">
        <f>IF(AND($C18&gt;=Inputs!D$4,$C18&lt;Inputs!E$4),FORECAST($C18,Inputs!D$3:E$3,Inputs!D$4:E$4),0)</f>
        <v>0</v>
      </c>
      <c r="R18" s="31">
        <f>IF(AND($C18&gt;=Inputs!E$4,$C18&lt;Inputs!F$4),FORECAST($C18,Inputs!E$3:F$3,Inputs!E$4:F$4),0)</f>
        <v>0</v>
      </c>
      <c r="S18" s="31">
        <f>IF(AND($C18&gt;=Inputs!F$4,$C18&lt;Inputs!G$4),FORECAST($C18,Inputs!F$3:G$3,Inputs!F$4:G$4),0)</f>
        <v>0</v>
      </c>
      <c r="T18" s="31">
        <f>IF(AND($C18&gt;=Inputs!G$4,$C18&lt;Inputs!H$4),FORECAST($C18,Inputs!G$3:H$3,Inputs!G$4:H$4),0)</f>
        <v>0</v>
      </c>
      <c r="U18" s="31">
        <f>IF(AND($C18&gt;=Inputs!H$4,$C18&lt;Inputs!I$4),FORECAST($C18,Inputs!H$3:I$3,Inputs!H$4:I$4),0)</f>
        <v>0</v>
      </c>
      <c r="V18" s="31">
        <f>IF(AND($C18&gt;=Inputs!I$4,$C18&lt;Inputs!J$4),FORECAST($C18,Inputs!I$3:J$3,Inputs!I$4:J$4),0)</f>
        <v>0</v>
      </c>
      <c r="W18" s="31">
        <f>IF(AND($C18&gt;=Inputs!J$4,$C18&lt;Inputs!K$4),FORECAST($C18,Inputs!J$3:K$3,Inputs!J$4:K$4),0)</f>
        <v>0</v>
      </c>
      <c r="X18" s="31">
        <f>IF(AND($C18&gt;=Inputs!K$4,Inputs!K$4&lt;&gt;""),F18,0)</f>
        <v>0</v>
      </c>
      <c r="Y18" s="36">
        <f>IF($I17&lt;Inputs!B$13,Inputs!B$14,0)</f>
        <v>1</v>
      </c>
      <c r="Z18" s="36">
        <f>IF(AND($I17&gt;=Inputs!B$13,$I17&lt;Inputs!C$13),Inputs!C$14,0)</f>
        <v>0</v>
      </c>
      <c r="AA18" s="36">
        <f>IF(AND($I17&gt;=Inputs!C$13,$I17&lt;Inputs!D$13),Inputs!D$14,0)</f>
        <v>0</v>
      </c>
      <c r="AB18" s="36">
        <f>IF(AND($I17&lt;Inputs!B$13),Inputs!B$13,0)</f>
        <v>185</v>
      </c>
      <c r="AC18" s="36">
        <f>IF(AND($I17&gt;=Inputs!B$13,$I17&lt;Inputs!C$13),Inputs!C$13,0)</f>
        <v>0</v>
      </c>
      <c r="AD18" s="36">
        <f>IF(AND($I17&gt;=Inputs!C$13,$I17&lt;Inputs!D$13),Inputs!D$13,0)</f>
        <v>0</v>
      </c>
      <c r="AE18" s="36">
        <f t="shared" si="5"/>
        <v>185</v>
      </c>
      <c r="AF18" s="36">
        <f t="shared" si="6"/>
        <v>0</v>
      </c>
      <c r="AG18" s="36">
        <f t="shared" si="7"/>
        <v>0</v>
      </c>
      <c r="AH18" s="36">
        <f t="shared" si="8"/>
        <v>185</v>
      </c>
      <c r="AI18" s="36" t="str">
        <f t="shared" si="9"/>
        <v>No</v>
      </c>
      <c r="AJ18" s="36">
        <f t="shared" si="10"/>
        <v>5</v>
      </c>
      <c r="AK18" s="36">
        <f t="shared" si="11"/>
        <v>0</v>
      </c>
      <c r="AL18" s="36">
        <f t="shared" si="12"/>
        <v>0</v>
      </c>
      <c r="AM18" s="36">
        <f t="shared" si="13"/>
        <v>5</v>
      </c>
      <c r="AN18" s="36">
        <f t="shared" si="14"/>
        <v>0</v>
      </c>
      <c r="AO18" s="36">
        <f t="shared" si="15"/>
        <v>0</v>
      </c>
      <c r="AP18" s="36">
        <f t="shared" si="16"/>
        <v>5</v>
      </c>
      <c r="AQ18" s="36">
        <f t="shared" si="17"/>
        <v>5</v>
      </c>
      <c r="AR18" s="36">
        <f>IF(AND($AQ18&gt;=Inputs!B$13,$AQ18&lt;Inputs!C$13),Inputs!C$14,0)</f>
        <v>0</v>
      </c>
      <c r="AS18" s="36">
        <f>IF(AND($AQ18&gt;=Inputs!C$13,$AQ18&lt;Inputs!D$13),Inputs!D$14,0)</f>
        <v>0</v>
      </c>
      <c r="AT18" s="36">
        <f>IF(AND($AQ18&gt;=Inputs!B$13,$AQ18&lt;Inputs!C$13),Inputs!C$13,0)</f>
        <v>0</v>
      </c>
      <c r="AU18" s="36">
        <f>IF(AND($AQ18&gt;=Inputs!C$13,$AQ18&lt;Inputs!D$13),Inputs!D$13,0)</f>
        <v>0</v>
      </c>
      <c r="AV18" s="36">
        <f t="shared" si="18"/>
        <v>0</v>
      </c>
      <c r="AW18" s="36">
        <f>IFERROR((AU18-#REF!)/AS18,0)</f>
        <v>0</v>
      </c>
      <c r="AX18" s="36">
        <f t="shared" si="19"/>
        <v>0</v>
      </c>
      <c r="AY18" s="36" t="str">
        <f t="shared" si="20"/>
        <v>No</v>
      </c>
      <c r="AZ18" s="36">
        <f t="shared" si="21"/>
        <v>0</v>
      </c>
      <c r="BA18" s="36">
        <f t="shared" si="22"/>
        <v>0</v>
      </c>
      <c r="BB18" s="36">
        <f t="shared" si="23"/>
        <v>0</v>
      </c>
      <c r="BC18" s="36">
        <f t="shared" si="24"/>
        <v>0</v>
      </c>
      <c r="BD18" s="36">
        <f t="shared" si="25"/>
        <v>0</v>
      </c>
      <c r="BE18" s="37">
        <f t="shared" si="26"/>
        <v>5</v>
      </c>
      <c r="BF18" s="43">
        <f>IF($I17&lt;=Inputs!B$13,Inputs!B$14,0)</f>
        <v>1</v>
      </c>
      <c r="BG18" s="43">
        <f>IF(AND($I17&gt;Inputs!B$13,$I17&lt;=Inputs!C$13),Inputs!C$14,0)</f>
        <v>0</v>
      </c>
      <c r="BH18" s="43">
        <f>IF(AND($I17&gt;Inputs!C$13,$I17&lt;=Inputs!D$13),Inputs!D$14,0)</f>
        <v>0</v>
      </c>
      <c r="BI18" s="43">
        <f>IF(AND($I17&lt;Inputs!B$13),0,0)</f>
        <v>0</v>
      </c>
      <c r="BJ18" s="43">
        <f>IF(AND($I17&gt;=Inputs!B$13,$I17&lt;Inputs!C$13),Inputs!B$13,0)</f>
        <v>0</v>
      </c>
      <c r="BK18" s="43">
        <f>IF(AND($I17&gt;=Inputs!C$13,$I17&lt;Inputs!D$13),Inputs!C$13,0)</f>
        <v>0</v>
      </c>
      <c r="BL18" s="43">
        <f t="shared" si="27"/>
        <v>0</v>
      </c>
      <c r="BM18" s="43">
        <f t="shared" si="28"/>
        <v>0</v>
      </c>
      <c r="BN18" s="43">
        <f t="shared" si="29"/>
        <v>0</v>
      </c>
      <c r="BO18" s="43">
        <f t="shared" si="30"/>
        <v>0</v>
      </c>
      <c r="BP18" s="43" t="str">
        <f t="shared" si="31"/>
        <v>No</v>
      </c>
      <c r="BQ18" s="43">
        <f t="shared" si="32"/>
        <v>0</v>
      </c>
      <c r="BR18" s="43">
        <f t="shared" si="33"/>
        <v>0</v>
      </c>
      <c r="BS18" s="43">
        <f t="shared" si="34"/>
        <v>0</v>
      </c>
      <c r="BT18" s="43">
        <f t="shared" si="35"/>
        <v>0</v>
      </c>
      <c r="BU18" s="43">
        <f t="shared" si="36"/>
        <v>0</v>
      </c>
      <c r="BV18" s="43">
        <f t="shared" si="37"/>
        <v>0</v>
      </c>
      <c r="BW18" s="43">
        <f t="shared" si="38"/>
        <v>0</v>
      </c>
      <c r="BX18" s="43">
        <f t="shared" si="39"/>
        <v>0</v>
      </c>
      <c r="BY18" s="43">
        <f>IF(AND($BX18&gt;Inputs!B$13,$BX18&lt;=Inputs!C$13),Inputs!C$14,0)</f>
        <v>0</v>
      </c>
      <c r="BZ18" s="43">
        <f>IF(AND($BX18&gt;Inputs!C$13,$BX18&lt;=Inputs!D$13),Inputs!D$14,0)</f>
        <v>0</v>
      </c>
      <c r="CA18" s="43">
        <f>IF(AND($BX18&gt;Inputs!B$13,$BX18&lt;=Inputs!C$13),Inputs!B$13,0)</f>
        <v>0</v>
      </c>
      <c r="CB18" s="43">
        <f>IF(AND($BX18&gt;Inputs!C$13,$BX18&lt;=Inputs!D$13),Inputs!C$13,0)</f>
        <v>0</v>
      </c>
      <c r="CC18" s="43">
        <f t="shared" si="40"/>
        <v>0</v>
      </c>
      <c r="CD18" s="43">
        <f t="shared" si="41"/>
        <v>0</v>
      </c>
      <c r="CE18" s="43">
        <f t="shared" si="42"/>
        <v>0</v>
      </c>
      <c r="CF18" s="43" t="str">
        <f t="shared" si="43"/>
        <v>No</v>
      </c>
      <c r="CG18" s="43">
        <f t="shared" si="44"/>
        <v>0</v>
      </c>
      <c r="CH18" s="43">
        <f t="shared" si="45"/>
        <v>0</v>
      </c>
      <c r="CI18" s="43">
        <f t="shared" si="46"/>
        <v>0</v>
      </c>
      <c r="CJ18" s="43">
        <f t="shared" si="47"/>
        <v>0</v>
      </c>
      <c r="CK18" s="43">
        <f t="shared" si="48"/>
        <v>0</v>
      </c>
      <c r="CL18" s="44">
        <f t="shared" si="49"/>
        <v>0</v>
      </c>
      <c r="CM18" s="9">
        <f>IF(AND($F18&gt;=Inputs!B$3,$F18&lt;Inputs!C$3),FORECAST($F18,Inputs!B$4:C$4,Inputs!B$3:C$3),9999)</f>
        <v>9999</v>
      </c>
      <c r="CN18" s="9">
        <f>IF(AND($F18&gt;=Inputs!C$3,$F18&lt;Inputs!D$3),FORECAST($F18,Inputs!C$4:D$4,Inputs!C$3:D$3),9999)</f>
        <v>9999</v>
      </c>
      <c r="CO18" s="9">
        <f>IF(AND($F18&gt;=Inputs!D$3,$F18&lt;Inputs!E$3),FORECAST($F18,Inputs!D$4:E$4,Inputs!D$3:E$3),9999)</f>
        <v>9999</v>
      </c>
      <c r="CP18" s="9">
        <f>IF(AND($F18&gt;=Inputs!E$3,$F18&lt;Inputs!F$3),FORECAST($F18,Inputs!E$4:F$4,Inputs!E$3:F$3),9999)</f>
        <v>9999</v>
      </c>
      <c r="CQ18" s="9">
        <f>IF(AND($F18&gt;=Inputs!F$3,$F18&lt;Inputs!G$3),FORECAST($F18,Inputs!F$4:G$4,Inputs!F$3:G$3),9999)</f>
        <v>9999</v>
      </c>
      <c r="CR18" s="9">
        <f>IF(AND($F18&gt;=Inputs!G$3,$F18&lt;Inputs!H$3),FORECAST($F18,Inputs!G$4:H$4,Inputs!G$3:H$3),9999)</f>
        <v>9999</v>
      </c>
      <c r="CS18" s="9">
        <f>IF(AND($F18&gt;=Inputs!H$3,$F18&lt;Inputs!I$3),FORECAST($F18,Inputs!H$4:I$4,Inputs!H$3:I$3),9999)</f>
        <v>9999</v>
      </c>
      <c r="CT18" s="9">
        <f>IF(AND($F18&gt;=Inputs!I$3,$F18&lt;Inputs!J$3),FORECAST($F18,Inputs!I$4:J$4,Inputs!I$3:J$3),9999)</f>
        <v>9999</v>
      </c>
      <c r="CU18" s="9">
        <f>IF(AND($F18&gt;=Inputs!J$3,$F18&lt;Inputs!K$3),FORECAST($F18,Inputs!J$4:K$4,Inputs!J$3:K$3),9999)</f>
        <v>9999</v>
      </c>
      <c r="CV18" s="9">
        <f>IF(AND($F18&gt;=Inputs!K$3,$F18&lt;Inputs!L$3),FORECAST($F18,Inputs!K$4:L$4,Inputs!K$3:L$3),9999)</f>
        <v>9999</v>
      </c>
      <c r="CW18" s="9">
        <f>IF(AND($G18&gt;=Inputs!B$3,$G18&lt;Inputs!C$3),FORECAST($G18,Inputs!B$4:C$4,Inputs!B$3:C$3),-9999)</f>
        <v>-9999</v>
      </c>
      <c r="CX18" s="9">
        <f>IF(AND($G18&gt;=Inputs!C$3,$G18&lt;Inputs!D$3),FORECAST($G18,Inputs!C$4:D$4,Inputs!C$3:D$3),-9999)</f>
        <v>-9999</v>
      </c>
      <c r="CY18" s="9">
        <f>IF(AND($G18&gt;=Inputs!D$3,$G18&lt;Inputs!E$3),FORECAST($G18,Inputs!D$4:E$4,Inputs!D$3:E$3),-9999)</f>
        <v>-9999</v>
      </c>
      <c r="CZ18" s="9">
        <f>IF(AND($G18&gt;=Inputs!E$3,$G18&lt;Inputs!F$3),FORECAST($G18,Inputs!E$4:F$4,Inputs!E$3:F$3),-9999)</f>
        <v>-9999</v>
      </c>
      <c r="DA18" s="9">
        <f>IF(AND($G18&gt;=Inputs!F$3,$G18&lt;Inputs!G$3),FORECAST($G18,Inputs!F$4:G$4,Inputs!F$3:G$3),-9999)</f>
        <v>-9999</v>
      </c>
      <c r="DB18" s="9">
        <f>IF(AND($G18&gt;=Inputs!G$3,$G18&lt;Inputs!H$3),FORECAST($G18,Inputs!G$4:H$4,Inputs!G$3:H$3),-9999)</f>
        <v>25.2</v>
      </c>
      <c r="DC18" s="9">
        <f>IF(AND($G18&gt;=Inputs!H$3,$G18&lt;Inputs!I$3),FORECAST($G18,Inputs!H$4:I$4,Inputs!H$3:I$3),-9999)</f>
        <v>-9999</v>
      </c>
      <c r="DD18" s="9">
        <f>IF(AND($G18&gt;=Inputs!I$3,$G18&lt;Inputs!J$3),FORECAST($G18,Inputs!I$4:J$4,Inputs!I$3:J$3),-9999)</f>
        <v>-9999</v>
      </c>
      <c r="DE18" s="9">
        <f>IF(AND($G18&gt;=Inputs!J$3,$G18&lt;Inputs!K$3),FORECAST($G18,Inputs!J$4:K$4,Inputs!J$3:K$3),-9999)</f>
        <v>-9999</v>
      </c>
      <c r="DF18" s="9">
        <f>IF(AND($G18&gt;=Inputs!K$3,$G18&lt;Inputs!L$3),FORECAST($G18,Inputs!K$4:L$4,Inputs!K$3:L$3),-9999)</f>
        <v>-9999</v>
      </c>
    </row>
    <row r="19" spans="1:110" x14ac:dyDescent="0.25">
      <c r="A19" s="2">
        <f t="shared" si="51"/>
        <v>45474.055555555504</v>
      </c>
      <c r="B19" s="3" t="str">
        <f>IF(ROUND(A19,6)&lt;ROUND(Inputs!$B$7,6),"Pre t0",IF(ROUND(A19,6)=ROUND(Inputs!$B$7,6),"t0",IF(AND(A19&gt;Inputs!$B$7,A19&lt;Inputs!$B$8),"TRLD","Post t0")))</f>
        <v>Pre t0</v>
      </c>
      <c r="C19" s="17">
        <v>24.66</v>
      </c>
      <c r="D19" s="19">
        <v>0</v>
      </c>
      <c r="E19" s="19"/>
      <c r="F19" s="19">
        <v>200</v>
      </c>
      <c r="G19" s="19">
        <v>130</v>
      </c>
      <c r="H19" s="7">
        <f t="shared" si="50"/>
        <v>0</v>
      </c>
      <c r="I19" s="7">
        <f>IF(B19="Pre t0",0,IF(B19="t0",MAX(MIN(TRLD!N19,E19),G19),IF(B19="TRLD",I18+J19,IF(B19="Post t0",MAX(I18+M19,G19)))))</f>
        <v>0</v>
      </c>
      <c r="J19" s="7">
        <f t="shared" si="0"/>
        <v>0</v>
      </c>
      <c r="K19" s="7">
        <f t="shared" si="1"/>
        <v>0</v>
      </c>
      <c r="L19" s="7">
        <f t="shared" si="2"/>
        <v>5</v>
      </c>
      <c r="M19" s="8">
        <f t="shared" si="3"/>
        <v>0</v>
      </c>
      <c r="N19" s="31">
        <f t="shared" si="4"/>
        <v>0</v>
      </c>
      <c r="O19" s="31">
        <f>IF(AND($C19&gt;=Inputs!B$4,$C19&lt;Inputs!C$4),FORECAST($C19,Inputs!B$3:C$3,Inputs!B$4:C$4),0)</f>
        <v>0</v>
      </c>
      <c r="P19" s="31">
        <f>IF(AND($C19&gt;=Inputs!C$4,$C19&lt;Inputs!D$4),FORECAST($C19,Inputs!C$3:D$3,Inputs!C$4:D$4),0)</f>
        <v>0</v>
      </c>
      <c r="Q19" s="31">
        <f>IF(AND($C19&gt;=Inputs!D$4,$C19&lt;Inputs!E$4),FORECAST($C19,Inputs!D$3:E$3,Inputs!D$4:E$4),0)</f>
        <v>0</v>
      </c>
      <c r="R19" s="31">
        <f>IF(AND($C19&gt;=Inputs!E$4,$C19&lt;Inputs!F$4),FORECAST($C19,Inputs!E$3:F$3,Inputs!E$4:F$4),0)</f>
        <v>0</v>
      </c>
      <c r="S19" s="31">
        <f>IF(AND($C19&gt;=Inputs!F$4,$C19&lt;Inputs!G$4),FORECAST($C19,Inputs!F$3:G$3,Inputs!F$4:G$4),0)</f>
        <v>0</v>
      </c>
      <c r="T19" s="31">
        <f>IF(AND($C19&gt;=Inputs!G$4,$C19&lt;Inputs!H$4),FORECAST($C19,Inputs!G$3:H$3,Inputs!G$4:H$4),0)</f>
        <v>127.75</v>
      </c>
      <c r="U19" s="31">
        <f>IF(AND($C19&gt;=Inputs!H$4,$C19&lt;Inputs!I$4),FORECAST($C19,Inputs!H$3:I$3,Inputs!H$4:I$4),0)</f>
        <v>0</v>
      </c>
      <c r="V19" s="31">
        <f>IF(AND($C19&gt;=Inputs!I$4,$C19&lt;Inputs!J$4),FORECAST($C19,Inputs!I$3:J$3,Inputs!I$4:J$4),0)</f>
        <v>0</v>
      </c>
      <c r="W19" s="31">
        <f>IF(AND($C19&gt;=Inputs!J$4,$C19&lt;Inputs!K$4),FORECAST($C19,Inputs!J$3:K$3,Inputs!J$4:K$4),0)</f>
        <v>0</v>
      </c>
      <c r="X19" s="31">
        <f>IF(AND($C19&gt;=Inputs!K$4,Inputs!K$4&lt;&gt;""),F19,0)</f>
        <v>0</v>
      </c>
      <c r="Y19" s="36">
        <f>IF($I18&lt;Inputs!B$13,Inputs!B$14,0)</f>
        <v>1</v>
      </c>
      <c r="Z19" s="36">
        <f>IF(AND($I18&gt;=Inputs!B$13,$I18&lt;Inputs!C$13),Inputs!C$14,0)</f>
        <v>0</v>
      </c>
      <c r="AA19" s="36">
        <f>IF(AND($I18&gt;=Inputs!C$13,$I18&lt;Inputs!D$13),Inputs!D$14,0)</f>
        <v>0</v>
      </c>
      <c r="AB19" s="36">
        <f>IF(AND($I18&lt;Inputs!B$13),Inputs!B$13,0)</f>
        <v>185</v>
      </c>
      <c r="AC19" s="36">
        <f>IF(AND($I18&gt;=Inputs!B$13,$I18&lt;Inputs!C$13),Inputs!C$13,0)</f>
        <v>0</v>
      </c>
      <c r="AD19" s="36">
        <f>IF(AND($I18&gt;=Inputs!C$13,$I18&lt;Inputs!D$13),Inputs!D$13,0)</f>
        <v>0</v>
      </c>
      <c r="AE19" s="36">
        <f t="shared" si="5"/>
        <v>185</v>
      </c>
      <c r="AF19" s="36">
        <f t="shared" si="6"/>
        <v>0</v>
      </c>
      <c r="AG19" s="36">
        <f t="shared" si="7"/>
        <v>0</v>
      </c>
      <c r="AH19" s="36">
        <f t="shared" si="8"/>
        <v>185</v>
      </c>
      <c r="AI19" s="36" t="str">
        <f t="shared" si="9"/>
        <v>No</v>
      </c>
      <c r="AJ19" s="36">
        <f t="shared" si="10"/>
        <v>5</v>
      </c>
      <c r="AK19" s="36">
        <f t="shared" si="11"/>
        <v>0</v>
      </c>
      <c r="AL19" s="36">
        <f t="shared" si="12"/>
        <v>0</v>
      </c>
      <c r="AM19" s="36">
        <f t="shared" si="13"/>
        <v>5</v>
      </c>
      <c r="AN19" s="36">
        <f t="shared" si="14"/>
        <v>0</v>
      </c>
      <c r="AO19" s="36">
        <f t="shared" si="15"/>
        <v>0</v>
      </c>
      <c r="AP19" s="36">
        <f t="shared" si="16"/>
        <v>5</v>
      </c>
      <c r="AQ19" s="36">
        <f t="shared" si="17"/>
        <v>5</v>
      </c>
      <c r="AR19" s="36">
        <f>IF(AND($AQ19&gt;=Inputs!B$13,$AQ19&lt;Inputs!C$13),Inputs!C$14,0)</f>
        <v>0</v>
      </c>
      <c r="AS19" s="36">
        <f>IF(AND($AQ19&gt;=Inputs!C$13,$AQ19&lt;Inputs!D$13),Inputs!D$14,0)</f>
        <v>0</v>
      </c>
      <c r="AT19" s="36">
        <f>IF(AND($AQ19&gt;=Inputs!B$13,$AQ19&lt;Inputs!C$13),Inputs!C$13,0)</f>
        <v>0</v>
      </c>
      <c r="AU19" s="36">
        <f>IF(AND($AQ19&gt;=Inputs!C$13,$AQ19&lt;Inputs!D$13),Inputs!D$13,0)</f>
        <v>0</v>
      </c>
      <c r="AV19" s="36">
        <f t="shared" si="18"/>
        <v>0</v>
      </c>
      <c r="AW19" s="36">
        <f>IFERROR((AU19-#REF!)/AS19,0)</f>
        <v>0</v>
      </c>
      <c r="AX19" s="36">
        <f t="shared" si="19"/>
        <v>0</v>
      </c>
      <c r="AY19" s="36" t="str">
        <f t="shared" si="20"/>
        <v>No</v>
      </c>
      <c r="AZ19" s="36">
        <f t="shared" si="21"/>
        <v>0</v>
      </c>
      <c r="BA19" s="36">
        <f t="shared" si="22"/>
        <v>0</v>
      </c>
      <c r="BB19" s="36">
        <f t="shared" si="23"/>
        <v>0</v>
      </c>
      <c r="BC19" s="36">
        <f t="shared" si="24"/>
        <v>0</v>
      </c>
      <c r="BD19" s="36">
        <f t="shared" si="25"/>
        <v>0</v>
      </c>
      <c r="BE19" s="37">
        <f t="shared" si="26"/>
        <v>5</v>
      </c>
      <c r="BF19" s="43">
        <f>IF($I18&lt;=Inputs!B$13,Inputs!B$14,0)</f>
        <v>1</v>
      </c>
      <c r="BG19" s="43">
        <f>IF(AND($I18&gt;Inputs!B$13,$I18&lt;=Inputs!C$13),Inputs!C$14,0)</f>
        <v>0</v>
      </c>
      <c r="BH19" s="43">
        <f>IF(AND($I18&gt;Inputs!C$13,$I18&lt;=Inputs!D$13),Inputs!D$14,0)</f>
        <v>0</v>
      </c>
      <c r="BI19" s="43">
        <f>IF(AND($I18&lt;Inputs!B$13),0,0)</f>
        <v>0</v>
      </c>
      <c r="BJ19" s="43">
        <f>IF(AND($I18&gt;=Inputs!B$13,$I18&lt;Inputs!C$13),Inputs!B$13,0)</f>
        <v>0</v>
      </c>
      <c r="BK19" s="43">
        <f>IF(AND($I18&gt;=Inputs!C$13,$I18&lt;Inputs!D$13),Inputs!C$13,0)</f>
        <v>0</v>
      </c>
      <c r="BL19" s="43">
        <f t="shared" si="27"/>
        <v>0</v>
      </c>
      <c r="BM19" s="43">
        <f t="shared" si="28"/>
        <v>0</v>
      </c>
      <c r="BN19" s="43">
        <f t="shared" si="29"/>
        <v>0</v>
      </c>
      <c r="BO19" s="43">
        <f t="shared" si="30"/>
        <v>0</v>
      </c>
      <c r="BP19" s="43" t="str">
        <f t="shared" si="31"/>
        <v>No</v>
      </c>
      <c r="BQ19" s="43">
        <f t="shared" si="32"/>
        <v>0</v>
      </c>
      <c r="BR19" s="43">
        <f t="shared" si="33"/>
        <v>0</v>
      </c>
      <c r="BS19" s="43">
        <f t="shared" si="34"/>
        <v>0</v>
      </c>
      <c r="BT19" s="43">
        <f t="shared" si="35"/>
        <v>0</v>
      </c>
      <c r="BU19" s="43">
        <f t="shared" si="36"/>
        <v>0</v>
      </c>
      <c r="BV19" s="43">
        <f t="shared" si="37"/>
        <v>0</v>
      </c>
      <c r="BW19" s="43">
        <f t="shared" si="38"/>
        <v>0</v>
      </c>
      <c r="BX19" s="43">
        <f t="shared" si="39"/>
        <v>0</v>
      </c>
      <c r="BY19" s="43">
        <f>IF(AND($BX19&gt;Inputs!B$13,$BX19&lt;=Inputs!C$13),Inputs!C$14,0)</f>
        <v>0</v>
      </c>
      <c r="BZ19" s="43">
        <f>IF(AND($BX19&gt;Inputs!C$13,$BX19&lt;=Inputs!D$13),Inputs!D$14,0)</f>
        <v>0</v>
      </c>
      <c r="CA19" s="43">
        <f>IF(AND($BX19&gt;Inputs!B$13,$BX19&lt;=Inputs!C$13),Inputs!B$13,0)</f>
        <v>0</v>
      </c>
      <c r="CB19" s="43">
        <f>IF(AND($BX19&gt;Inputs!C$13,$BX19&lt;=Inputs!D$13),Inputs!C$13,0)</f>
        <v>0</v>
      </c>
      <c r="CC19" s="43">
        <f t="shared" si="40"/>
        <v>0</v>
      </c>
      <c r="CD19" s="43">
        <f t="shared" si="41"/>
        <v>0</v>
      </c>
      <c r="CE19" s="43">
        <f t="shared" si="42"/>
        <v>0</v>
      </c>
      <c r="CF19" s="43" t="str">
        <f t="shared" si="43"/>
        <v>No</v>
      </c>
      <c r="CG19" s="43">
        <f t="shared" si="44"/>
        <v>0</v>
      </c>
      <c r="CH19" s="43">
        <f t="shared" si="45"/>
        <v>0</v>
      </c>
      <c r="CI19" s="43">
        <f t="shared" si="46"/>
        <v>0</v>
      </c>
      <c r="CJ19" s="43">
        <f t="shared" si="47"/>
        <v>0</v>
      </c>
      <c r="CK19" s="43">
        <f t="shared" si="48"/>
        <v>0</v>
      </c>
      <c r="CL19" s="44">
        <f t="shared" si="49"/>
        <v>0</v>
      </c>
      <c r="CM19" s="9">
        <f>IF(AND($F19&gt;=Inputs!B$3,$F19&lt;Inputs!C$3),FORECAST($F19,Inputs!B$4:C$4,Inputs!B$3:C$3),9999)</f>
        <v>9999</v>
      </c>
      <c r="CN19" s="9">
        <f>IF(AND($F19&gt;=Inputs!C$3,$F19&lt;Inputs!D$3),FORECAST($F19,Inputs!C$4:D$4,Inputs!C$3:D$3),9999)</f>
        <v>9999</v>
      </c>
      <c r="CO19" s="9">
        <f>IF(AND($F19&gt;=Inputs!D$3,$F19&lt;Inputs!E$3),FORECAST($F19,Inputs!D$4:E$4,Inputs!D$3:E$3),9999)</f>
        <v>9999</v>
      </c>
      <c r="CP19" s="9">
        <f>IF(AND($F19&gt;=Inputs!E$3,$F19&lt;Inputs!F$3),FORECAST($F19,Inputs!E$4:F$4,Inputs!E$3:F$3),9999)</f>
        <v>9999</v>
      </c>
      <c r="CQ19" s="9">
        <f>IF(AND($F19&gt;=Inputs!F$3,$F19&lt;Inputs!G$3),FORECAST($F19,Inputs!F$4:G$4,Inputs!F$3:G$3),9999)</f>
        <v>9999</v>
      </c>
      <c r="CR19" s="9">
        <f>IF(AND($F19&gt;=Inputs!G$3,$F19&lt;Inputs!H$3),FORECAST($F19,Inputs!G$4:H$4,Inputs!G$3:H$3),9999)</f>
        <v>9999</v>
      </c>
      <c r="CS19" s="9">
        <f>IF(AND($F19&gt;=Inputs!H$3,$F19&lt;Inputs!I$3),FORECAST($F19,Inputs!H$4:I$4,Inputs!H$3:I$3),9999)</f>
        <v>9999</v>
      </c>
      <c r="CT19" s="9">
        <f>IF(AND($F19&gt;=Inputs!I$3,$F19&lt;Inputs!J$3),FORECAST($F19,Inputs!I$4:J$4,Inputs!I$3:J$3),9999)</f>
        <v>9999</v>
      </c>
      <c r="CU19" s="9">
        <f>IF(AND($F19&gt;=Inputs!J$3,$F19&lt;Inputs!K$3),FORECAST($F19,Inputs!J$4:K$4,Inputs!J$3:K$3),9999)</f>
        <v>9999</v>
      </c>
      <c r="CV19" s="9">
        <f>IF(AND($F19&gt;=Inputs!K$3,$F19&lt;Inputs!L$3),FORECAST($F19,Inputs!K$4:L$4,Inputs!K$3:L$3),9999)</f>
        <v>9999</v>
      </c>
      <c r="CW19" s="9">
        <f>IF(AND($G19&gt;=Inputs!B$3,$G19&lt;Inputs!C$3),FORECAST($G19,Inputs!B$4:C$4,Inputs!B$3:C$3),-9999)</f>
        <v>-9999</v>
      </c>
      <c r="CX19" s="9">
        <f>IF(AND($G19&gt;=Inputs!C$3,$G19&lt;Inputs!D$3),FORECAST($G19,Inputs!C$4:D$4,Inputs!C$3:D$3),-9999)</f>
        <v>-9999</v>
      </c>
      <c r="CY19" s="9">
        <f>IF(AND($G19&gt;=Inputs!D$3,$G19&lt;Inputs!E$3),FORECAST($G19,Inputs!D$4:E$4,Inputs!D$3:E$3),-9999)</f>
        <v>-9999</v>
      </c>
      <c r="CZ19" s="9">
        <f>IF(AND($G19&gt;=Inputs!E$3,$G19&lt;Inputs!F$3),FORECAST($G19,Inputs!E$4:F$4,Inputs!E$3:F$3),-9999)</f>
        <v>-9999</v>
      </c>
      <c r="DA19" s="9">
        <f>IF(AND($G19&gt;=Inputs!F$3,$G19&lt;Inputs!G$3),FORECAST($G19,Inputs!F$4:G$4,Inputs!F$3:G$3),-9999)</f>
        <v>-9999</v>
      </c>
      <c r="DB19" s="9">
        <f>IF(AND($G19&gt;=Inputs!G$3,$G19&lt;Inputs!H$3),FORECAST($G19,Inputs!G$4:H$4,Inputs!G$3:H$3),-9999)</f>
        <v>25.2</v>
      </c>
      <c r="DC19" s="9">
        <f>IF(AND($G19&gt;=Inputs!H$3,$G19&lt;Inputs!I$3),FORECAST($G19,Inputs!H$4:I$4,Inputs!H$3:I$3),-9999)</f>
        <v>-9999</v>
      </c>
      <c r="DD19" s="9">
        <f>IF(AND($G19&gt;=Inputs!I$3,$G19&lt;Inputs!J$3),FORECAST($G19,Inputs!I$4:J$4,Inputs!I$3:J$3),-9999)</f>
        <v>-9999</v>
      </c>
      <c r="DE19" s="9">
        <f>IF(AND($G19&gt;=Inputs!J$3,$G19&lt;Inputs!K$3),FORECAST($G19,Inputs!J$4:K$4,Inputs!J$3:K$3),-9999)</f>
        <v>-9999</v>
      </c>
      <c r="DF19" s="9">
        <f>IF(AND($G19&gt;=Inputs!K$3,$G19&lt;Inputs!L$3),FORECAST($G19,Inputs!K$4:L$4,Inputs!K$3:L$3),-9999)</f>
        <v>-9999</v>
      </c>
    </row>
    <row r="20" spans="1:110" x14ac:dyDescent="0.25">
      <c r="A20" s="2">
        <f t="shared" si="51"/>
        <v>45474.059027777723</v>
      </c>
      <c r="B20" s="3" t="str">
        <f>IF(ROUND(A20,6)&lt;ROUND(Inputs!$B$7,6),"Pre t0",IF(ROUND(A20,6)=ROUND(Inputs!$B$7,6),"t0",IF(AND(A20&gt;Inputs!$B$7,A20&lt;Inputs!$B$8),"TRLD","Post t0")))</f>
        <v>Pre t0</v>
      </c>
      <c r="C20" s="17">
        <v>24.44</v>
      </c>
      <c r="D20" s="19">
        <v>0</v>
      </c>
      <c r="E20" s="19"/>
      <c r="F20" s="19">
        <v>200</v>
      </c>
      <c r="G20" s="19">
        <v>130</v>
      </c>
      <c r="H20" s="7">
        <f t="shared" si="50"/>
        <v>0</v>
      </c>
      <c r="I20" s="7">
        <f>IF(B20="Pre t0",0,IF(B20="t0",MAX(MIN(TRLD!N20,E20),G20),IF(B20="TRLD",I19+J20,IF(B20="Post t0",MAX(I19+M20,G20)))))</f>
        <v>0</v>
      </c>
      <c r="J20" s="7">
        <f t="shared" si="0"/>
        <v>0</v>
      </c>
      <c r="K20" s="7">
        <f t="shared" si="1"/>
        <v>0</v>
      </c>
      <c r="L20" s="7">
        <f t="shared" si="2"/>
        <v>5</v>
      </c>
      <c r="M20" s="8">
        <f t="shared" si="3"/>
        <v>0</v>
      </c>
      <c r="N20" s="31">
        <f t="shared" si="4"/>
        <v>0</v>
      </c>
      <c r="O20" s="31">
        <f>IF(AND($C20&gt;=Inputs!B$4,$C20&lt;Inputs!C$4),FORECAST($C20,Inputs!B$3:C$3,Inputs!B$4:C$4),0)</f>
        <v>0</v>
      </c>
      <c r="P20" s="31">
        <f>IF(AND($C20&gt;=Inputs!C$4,$C20&lt;Inputs!D$4),FORECAST($C20,Inputs!C$3:D$3,Inputs!C$4:D$4),0)</f>
        <v>0</v>
      </c>
      <c r="Q20" s="31">
        <f>IF(AND($C20&gt;=Inputs!D$4,$C20&lt;Inputs!E$4),FORECAST($C20,Inputs!D$3:E$3,Inputs!D$4:E$4),0)</f>
        <v>0</v>
      </c>
      <c r="R20" s="31">
        <f>IF(AND($C20&gt;=Inputs!E$4,$C20&lt;Inputs!F$4),FORECAST($C20,Inputs!E$3:F$3,Inputs!E$4:F$4),0)</f>
        <v>0</v>
      </c>
      <c r="S20" s="31">
        <f>IF(AND($C20&gt;=Inputs!F$4,$C20&lt;Inputs!G$4),FORECAST($C20,Inputs!F$3:G$3,Inputs!F$4:G$4),0)</f>
        <v>0</v>
      </c>
      <c r="T20" s="31">
        <f>IF(AND($C20&gt;=Inputs!G$4,$C20&lt;Inputs!H$4),FORECAST($C20,Inputs!G$3:H$3,Inputs!G$4:H$4),0)</f>
        <v>126.83333333333333</v>
      </c>
      <c r="U20" s="31">
        <f>IF(AND($C20&gt;=Inputs!H$4,$C20&lt;Inputs!I$4),FORECAST($C20,Inputs!H$3:I$3,Inputs!H$4:I$4),0)</f>
        <v>0</v>
      </c>
      <c r="V20" s="31">
        <f>IF(AND($C20&gt;=Inputs!I$4,$C20&lt;Inputs!J$4),FORECAST($C20,Inputs!I$3:J$3,Inputs!I$4:J$4),0)</f>
        <v>0</v>
      </c>
      <c r="W20" s="31">
        <f>IF(AND($C20&gt;=Inputs!J$4,$C20&lt;Inputs!K$4),FORECAST($C20,Inputs!J$3:K$3,Inputs!J$4:K$4),0)</f>
        <v>0</v>
      </c>
      <c r="X20" s="31">
        <f>IF(AND($C20&gt;=Inputs!K$4,Inputs!K$4&lt;&gt;""),F20,0)</f>
        <v>0</v>
      </c>
      <c r="Y20" s="36">
        <f>IF($I19&lt;Inputs!B$13,Inputs!B$14,0)</f>
        <v>1</v>
      </c>
      <c r="Z20" s="36">
        <f>IF(AND($I19&gt;=Inputs!B$13,$I19&lt;Inputs!C$13),Inputs!C$14,0)</f>
        <v>0</v>
      </c>
      <c r="AA20" s="36">
        <f>IF(AND($I19&gt;=Inputs!C$13,$I19&lt;Inputs!D$13),Inputs!D$14,0)</f>
        <v>0</v>
      </c>
      <c r="AB20" s="36">
        <f>IF(AND($I19&lt;Inputs!B$13),Inputs!B$13,0)</f>
        <v>185</v>
      </c>
      <c r="AC20" s="36">
        <f>IF(AND($I19&gt;=Inputs!B$13,$I19&lt;Inputs!C$13),Inputs!C$13,0)</f>
        <v>0</v>
      </c>
      <c r="AD20" s="36">
        <f>IF(AND($I19&gt;=Inputs!C$13,$I19&lt;Inputs!D$13),Inputs!D$13,0)</f>
        <v>0</v>
      </c>
      <c r="AE20" s="36">
        <f t="shared" si="5"/>
        <v>185</v>
      </c>
      <c r="AF20" s="36">
        <f t="shared" si="6"/>
        <v>0</v>
      </c>
      <c r="AG20" s="36">
        <f t="shared" si="7"/>
        <v>0</v>
      </c>
      <c r="AH20" s="36">
        <f t="shared" si="8"/>
        <v>185</v>
      </c>
      <c r="AI20" s="36" t="str">
        <f t="shared" si="9"/>
        <v>No</v>
      </c>
      <c r="AJ20" s="36">
        <f t="shared" si="10"/>
        <v>5</v>
      </c>
      <c r="AK20" s="36">
        <f t="shared" si="11"/>
        <v>0</v>
      </c>
      <c r="AL20" s="36">
        <f t="shared" si="12"/>
        <v>0</v>
      </c>
      <c r="AM20" s="36">
        <f t="shared" si="13"/>
        <v>5</v>
      </c>
      <c r="AN20" s="36">
        <f t="shared" si="14"/>
        <v>0</v>
      </c>
      <c r="AO20" s="36">
        <f t="shared" si="15"/>
        <v>0</v>
      </c>
      <c r="AP20" s="36">
        <f t="shared" si="16"/>
        <v>5</v>
      </c>
      <c r="AQ20" s="36">
        <f t="shared" si="17"/>
        <v>5</v>
      </c>
      <c r="AR20" s="36">
        <f>IF(AND($AQ20&gt;=Inputs!B$13,$AQ20&lt;Inputs!C$13),Inputs!C$14,0)</f>
        <v>0</v>
      </c>
      <c r="AS20" s="36">
        <f>IF(AND($AQ20&gt;=Inputs!C$13,$AQ20&lt;Inputs!D$13),Inputs!D$14,0)</f>
        <v>0</v>
      </c>
      <c r="AT20" s="36">
        <f>IF(AND($AQ20&gt;=Inputs!B$13,$AQ20&lt;Inputs!C$13),Inputs!C$13,0)</f>
        <v>0</v>
      </c>
      <c r="AU20" s="36">
        <f>IF(AND($AQ20&gt;=Inputs!C$13,$AQ20&lt;Inputs!D$13),Inputs!D$13,0)</f>
        <v>0</v>
      </c>
      <c r="AV20" s="36">
        <f t="shared" si="18"/>
        <v>0</v>
      </c>
      <c r="AW20" s="36">
        <f>IFERROR((AU20-#REF!)/AS20,0)</f>
        <v>0</v>
      </c>
      <c r="AX20" s="36">
        <f t="shared" si="19"/>
        <v>0</v>
      </c>
      <c r="AY20" s="36" t="str">
        <f t="shared" si="20"/>
        <v>No</v>
      </c>
      <c r="AZ20" s="36">
        <f t="shared" si="21"/>
        <v>0</v>
      </c>
      <c r="BA20" s="36">
        <f t="shared" si="22"/>
        <v>0</v>
      </c>
      <c r="BB20" s="36">
        <f t="shared" si="23"/>
        <v>0</v>
      </c>
      <c r="BC20" s="36">
        <f t="shared" si="24"/>
        <v>0</v>
      </c>
      <c r="BD20" s="36">
        <f t="shared" si="25"/>
        <v>0</v>
      </c>
      <c r="BE20" s="37">
        <f t="shared" si="26"/>
        <v>5</v>
      </c>
      <c r="BF20" s="43">
        <f>IF($I19&lt;=Inputs!B$13,Inputs!B$14,0)</f>
        <v>1</v>
      </c>
      <c r="BG20" s="43">
        <f>IF(AND($I19&gt;Inputs!B$13,$I19&lt;=Inputs!C$13),Inputs!C$14,0)</f>
        <v>0</v>
      </c>
      <c r="BH20" s="43">
        <f>IF(AND($I19&gt;Inputs!C$13,$I19&lt;=Inputs!D$13),Inputs!D$14,0)</f>
        <v>0</v>
      </c>
      <c r="BI20" s="43">
        <f>IF(AND($I19&lt;Inputs!B$13),0,0)</f>
        <v>0</v>
      </c>
      <c r="BJ20" s="43">
        <f>IF(AND($I19&gt;=Inputs!B$13,$I19&lt;Inputs!C$13),Inputs!B$13,0)</f>
        <v>0</v>
      </c>
      <c r="BK20" s="43">
        <f>IF(AND($I19&gt;=Inputs!C$13,$I19&lt;Inputs!D$13),Inputs!C$13,0)</f>
        <v>0</v>
      </c>
      <c r="BL20" s="43">
        <f t="shared" si="27"/>
        <v>0</v>
      </c>
      <c r="BM20" s="43">
        <f t="shared" si="28"/>
        <v>0</v>
      </c>
      <c r="BN20" s="43">
        <f t="shared" si="29"/>
        <v>0</v>
      </c>
      <c r="BO20" s="43">
        <f t="shared" si="30"/>
        <v>0</v>
      </c>
      <c r="BP20" s="43" t="str">
        <f t="shared" si="31"/>
        <v>No</v>
      </c>
      <c r="BQ20" s="43">
        <f t="shared" si="32"/>
        <v>0</v>
      </c>
      <c r="BR20" s="43">
        <f t="shared" si="33"/>
        <v>0</v>
      </c>
      <c r="BS20" s="43">
        <f t="shared" si="34"/>
        <v>0</v>
      </c>
      <c r="BT20" s="43">
        <f t="shared" si="35"/>
        <v>0</v>
      </c>
      <c r="BU20" s="43">
        <f t="shared" si="36"/>
        <v>0</v>
      </c>
      <c r="BV20" s="43">
        <f t="shared" si="37"/>
        <v>0</v>
      </c>
      <c r="BW20" s="43">
        <f t="shared" si="38"/>
        <v>0</v>
      </c>
      <c r="BX20" s="43">
        <f t="shared" si="39"/>
        <v>0</v>
      </c>
      <c r="BY20" s="43">
        <f>IF(AND($BX20&gt;Inputs!B$13,$BX20&lt;=Inputs!C$13),Inputs!C$14,0)</f>
        <v>0</v>
      </c>
      <c r="BZ20" s="43">
        <f>IF(AND($BX20&gt;Inputs!C$13,$BX20&lt;=Inputs!D$13),Inputs!D$14,0)</f>
        <v>0</v>
      </c>
      <c r="CA20" s="43">
        <f>IF(AND($BX20&gt;Inputs!B$13,$BX20&lt;=Inputs!C$13),Inputs!B$13,0)</f>
        <v>0</v>
      </c>
      <c r="CB20" s="43">
        <f>IF(AND($BX20&gt;Inputs!C$13,$BX20&lt;=Inputs!D$13),Inputs!C$13,0)</f>
        <v>0</v>
      </c>
      <c r="CC20" s="43">
        <f t="shared" si="40"/>
        <v>0</v>
      </c>
      <c r="CD20" s="43">
        <f t="shared" si="41"/>
        <v>0</v>
      </c>
      <c r="CE20" s="43">
        <f t="shared" si="42"/>
        <v>0</v>
      </c>
      <c r="CF20" s="43" t="str">
        <f t="shared" si="43"/>
        <v>No</v>
      </c>
      <c r="CG20" s="43">
        <f t="shared" si="44"/>
        <v>0</v>
      </c>
      <c r="CH20" s="43">
        <f t="shared" si="45"/>
        <v>0</v>
      </c>
      <c r="CI20" s="43">
        <f t="shared" si="46"/>
        <v>0</v>
      </c>
      <c r="CJ20" s="43">
        <f t="shared" si="47"/>
        <v>0</v>
      </c>
      <c r="CK20" s="43">
        <f t="shared" si="48"/>
        <v>0</v>
      </c>
      <c r="CL20" s="44">
        <f t="shared" si="49"/>
        <v>0</v>
      </c>
      <c r="CM20" s="9">
        <f>IF(AND($F20&gt;=Inputs!B$3,$F20&lt;Inputs!C$3),FORECAST($F20,Inputs!B$4:C$4,Inputs!B$3:C$3),9999)</f>
        <v>9999</v>
      </c>
      <c r="CN20" s="9">
        <f>IF(AND($F20&gt;=Inputs!C$3,$F20&lt;Inputs!D$3),FORECAST($F20,Inputs!C$4:D$4,Inputs!C$3:D$3),9999)</f>
        <v>9999</v>
      </c>
      <c r="CO20" s="9">
        <f>IF(AND($F20&gt;=Inputs!D$3,$F20&lt;Inputs!E$3),FORECAST($F20,Inputs!D$4:E$4,Inputs!D$3:E$3),9999)</f>
        <v>9999</v>
      </c>
      <c r="CP20" s="9">
        <f>IF(AND($F20&gt;=Inputs!E$3,$F20&lt;Inputs!F$3),FORECAST($F20,Inputs!E$4:F$4,Inputs!E$3:F$3),9999)</f>
        <v>9999</v>
      </c>
      <c r="CQ20" s="9">
        <f>IF(AND($F20&gt;=Inputs!F$3,$F20&lt;Inputs!G$3),FORECAST($F20,Inputs!F$4:G$4,Inputs!F$3:G$3),9999)</f>
        <v>9999</v>
      </c>
      <c r="CR20" s="9">
        <f>IF(AND($F20&gt;=Inputs!G$3,$F20&lt;Inputs!H$3),FORECAST($F20,Inputs!G$4:H$4,Inputs!G$3:H$3),9999)</f>
        <v>9999</v>
      </c>
      <c r="CS20" s="9">
        <f>IF(AND($F20&gt;=Inputs!H$3,$F20&lt;Inputs!I$3),FORECAST($F20,Inputs!H$4:I$4,Inputs!H$3:I$3),9999)</f>
        <v>9999</v>
      </c>
      <c r="CT20" s="9">
        <f>IF(AND($F20&gt;=Inputs!I$3,$F20&lt;Inputs!J$3),FORECAST($F20,Inputs!I$4:J$4,Inputs!I$3:J$3),9999)</f>
        <v>9999</v>
      </c>
      <c r="CU20" s="9">
        <f>IF(AND($F20&gt;=Inputs!J$3,$F20&lt;Inputs!K$3),FORECAST($F20,Inputs!J$4:K$4,Inputs!J$3:K$3),9999)</f>
        <v>9999</v>
      </c>
      <c r="CV20" s="9">
        <f>IF(AND($F20&gt;=Inputs!K$3,$F20&lt;Inputs!L$3),FORECAST($F20,Inputs!K$4:L$4,Inputs!K$3:L$3),9999)</f>
        <v>9999</v>
      </c>
      <c r="CW20" s="9">
        <f>IF(AND($G20&gt;=Inputs!B$3,$G20&lt;Inputs!C$3),FORECAST($G20,Inputs!B$4:C$4,Inputs!B$3:C$3),-9999)</f>
        <v>-9999</v>
      </c>
      <c r="CX20" s="9">
        <f>IF(AND($G20&gt;=Inputs!C$3,$G20&lt;Inputs!D$3),FORECAST($G20,Inputs!C$4:D$4,Inputs!C$3:D$3),-9999)</f>
        <v>-9999</v>
      </c>
      <c r="CY20" s="9">
        <f>IF(AND($G20&gt;=Inputs!D$3,$G20&lt;Inputs!E$3),FORECAST($G20,Inputs!D$4:E$4,Inputs!D$3:E$3),-9999)</f>
        <v>-9999</v>
      </c>
      <c r="CZ20" s="9">
        <f>IF(AND($G20&gt;=Inputs!E$3,$G20&lt;Inputs!F$3),FORECAST($G20,Inputs!E$4:F$4,Inputs!E$3:F$3),-9999)</f>
        <v>-9999</v>
      </c>
      <c r="DA20" s="9">
        <f>IF(AND($G20&gt;=Inputs!F$3,$G20&lt;Inputs!G$3),FORECAST($G20,Inputs!F$4:G$4,Inputs!F$3:G$3),-9999)</f>
        <v>-9999</v>
      </c>
      <c r="DB20" s="9">
        <f>IF(AND($G20&gt;=Inputs!G$3,$G20&lt;Inputs!H$3),FORECAST($G20,Inputs!G$4:H$4,Inputs!G$3:H$3),-9999)</f>
        <v>25.2</v>
      </c>
      <c r="DC20" s="9">
        <f>IF(AND($G20&gt;=Inputs!H$3,$G20&lt;Inputs!I$3),FORECAST($G20,Inputs!H$4:I$4,Inputs!H$3:I$3),-9999)</f>
        <v>-9999</v>
      </c>
      <c r="DD20" s="9">
        <f>IF(AND($G20&gt;=Inputs!I$3,$G20&lt;Inputs!J$3),FORECAST($G20,Inputs!I$4:J$4,Inputs!I$3:J$3),-9999)</f>
        <v>-9999</v>
      </c>
      <c r="DE20" s="9">
        <f>IF(AND($G20&gt;=Inputs!J$3,$G20&lt;Inputs!K$3),FORECAST($G20,Inputs!J$4:K$4,Inputs!J$3:K$3),-9999)</f>
        <v>-9999</v>
      </c>
      <c r="DF20" s="9">
        <f>IF(AND($G20&gt;=Inputs!K$3,$G20&lt;Inputs!L$3),FORECAST($G20,Inputs!K$4:L$4,Inputs!K$3:L$3),-9999)</f>
        <v>-9999</v>
      </c>
    </row>
    <row r="21" spans="1:110" x14ac:dyDescent="0.25">
      <c r="A21" s="2">
        <f t="shared" si="51"/>
        <v>45474.062499999942</v>
      </c>
      <c r="B21" s="3" t="str">
        <f>IF(ROUND(A21,6)&lt;ROUND(Inputs!$B$7,6),"Pre t0",IF(ROUND(A21,6)=ROUND(Inputs!$B$7,6),"t0",IF(AND(A21&gt;Inputs!$B$7,A21&lt;Inputs!$B$8),"TRLD","Post t0")))</f>
        <v>Pre t0</v>
      </c>
      <c r="C21" s="17">
        <v>23.98</v>
      </c>
      <c r="D21" s="19">
        <v>0</v>
      </c>
      <c r="E21" s="19"/>
      <c r="F21" s="19">
        <v>200</v>
      </c>
      <c r="G21" s="19">
        <v>130</v>
      </c>
      <c r="H21" s="7">
        <f t="shared" si="50"/>
        <v>0</v>
      </c>
      <c r="I21" s="7">
        <f>IF(B21="Pre t0",0,IF(B21="t0",MAX(MIN(TRLD!N21,E21),G21),IF(B21="TRLD",I20+J21,IF(B21="Post t0",MAX(I20+M21,G21)))))</f>
        <v>0</v>
      </c>
      <c r="J21" s="7">
        <f t="shared" si="0"/>
        <v>0</v>
      </c>
      <c r="K21" s="7">
        <f t="shared" si="1"/>
        <v>0</v>
      </c>
      <c r="L21" s="7">
        <f t="shared" si="2"/>
        <v>5</v>
      </c>
      <c r="M21" s="8">
        <f t="shared" si="3"/>
        <v>0</v>
      </c>
      <c r="N21" s="31">
        <f t="shared" si="4"/>
        <v>0</v>
      </c>
      <c r="O21" s="31">
        <f>IF(AND($C21&gt;=Inputs!B$4,$C21&lt;Inputs!C$4),FORECAST($C21,Inputs!B$3:C$3,Inputs!B$4:C$4),0)</f>
        <v>0</v>
      </c>
      <c r="P21" s="31">
        <f>IF(AND($C21&gt;=Inputs!C$4,$C21&lt;Inputs!D$4),FORECAST($C21,Inputs!C$3:D$3,Inputs!C$4:D$4),0)</f>
        <v>0</v>
      </c>
      <c r="Q21" s="31">
        <f>IF(AND($C21&gt;=Inputs!D$4,$C21&lt;Inputs!E$4),FORECAST($C21,Inputs!D$3:E$3,Inputs!D$4:E$4),0)</f>
        <v>0</v>
      </c>
      <c r="R21" s="31">
        <f>IF(AND($C21&gt;=Inputs!E$4,$C21&lt;Inputs!F$4),FORECAST($C21,Inputs!E$3:F$3,Inputs!E$4:F$4),0)</f>
        <v>0</v>
      </c>
      <c r="S21" s="31">
        <f>IF(AND($C21&gt;=Inputs!F$4,$C21&lt;Inputs!G$4),FORECAST($C21,Inputs!F$3:G$3,Inputs!F$4:G$4),0)</f>
        <v>124.375</v>
      </c>
      <c r="T21" s="31">
        <f>IF(AND($C21&gt;=Inputs!G$4,$C21&lt;Inputs!H$4),FORECAST($C21,Inputs!G$3:H$3,Inputs!G$4:H$4),0)</f>
        <v>0</v>
      </c>
      <c r="U21" s="31">
        <f>IF(AND($C21&gt;=Inputs!H$4,$C21&lt;Inputs!I$4),FORECAST($C21,Inputs!H$3:I$3,Inputs!H$4:I$4),0)</f>
        <v>0</v>
      </c>
      <c r="V21" s="31">
        <f>IF(AND($C21&gt;=Inputs!I$4,$C21&lt;Inputs!J$4),FORECAST($C21,Inputs!I$3:J$3,Inputs!I$4:J$4),0)</f>
        <v>0</v>
      </c>
      <c r="W21" s="31">
        <f>IF(AND($C21&gt;=Inputs!J$4,$C21&lt;Inputs!K$4),FORECAST($C21,Inputs!J$3:K$3,Inputs!J$4:K$4),0)</f>
        <v>0</v>
      </c>
      <c r="X21" s="31">
        <f>IF(AND($C21&gt;=Inputs!K$4,Inputs!K$4&lt;&gt;""),F21,0)</f>
        <v>0</v>
      </c>
      <c r="Y21" s="36">
        <f>IF($I20&lt;Inputs!B$13,Inputs!B$14,0)</f>
        <v>1</v>
      </c>
      <c r="Z21" s="36">
        <f>IF(AND($I20&gt;=Inputs!B$13,$I20&lt;Inputs!C$13),Inputs!C$14,0)</f>
        <v>0</v>
      </c>
      <c r="AA21" s="36">
        <f>IF(AND($I20&gt;=Inputs!C$13,$I20&lt;Inputs!D$13),Inputs!D$14,0)</f>
        <v>0</v>
      </c>
      <c r="AB21" s="36">
        <f>IF(AND($I20&lt;Inputs!B$13),Inputs!B$13,0)</f>
        <v>185</v>
      </c>
      <c r="AC21" s="36">
        <f>IF(AND($I20&gt;=Inputs!B$13,$I20&lt;Inputs!C$13),Inputs!C$13,0)</f>
        <v>0</v>
      </c>
      <c r="AD21" s="36">
        <f>IF(AND($I20&gt;=Inputs!C$13,$I20&lt;Inputs!D$13),Inputs!D$13,0)</f>
        <v>0</v>
      </c>
      <c r="AE21" s="36">
        <f t="shared" si="5"/>
        <v>185</v>
      </c>
      <c r="AF21" s="36">
        <f t="shared" si="6"/>
        <v>0</v>
      </c>
      <c r="AG21" s="36">
        <f t="shared" si="7"/>
        <v>0</v>
      </c>
      <c r="AH21" s="36">
        <f t="shared" si="8"/>
        <v>185</v>
      </c>
      <c r="AI21" s="36" t="str">
        <f t="shared" si="9"/>
        <v>No</v>
      </c>
      <c r="AJ21" s="36">
        <f t="shared" si="10"/>
        <v>5</v>
      </c>
      <c r="AK21" s="36">
        <f t="shared" si="11"/>
        <v>0</v>
      </c>
      <c r="AL21" s="36">
        <f t="shared" si="12"/>
        <v>0</v>
      </c>
      <c r="AM21" s="36">
        <f t="shared" si="13"/>
        <v>5</v>
      </c>
      <c r="AN21" s="36">
        <f t="shared" si="14"/>
        <v>0</v>
      </c>
      <c r="AO21" s="36">
        <f t="shared" si="15"/>
        <v>0</v>
      </c>
      <c r="AP21" s="36">
        <f t="shared" si="16"/>
        <v>5</v>
      </c>
      <c r="AQ21" s="36">
        <f t="shared" si="17"/>
        <v>5</v>
      </c>
      <c r="AR21" s="36">
        <f>IF(AND($AQ21&gt;=Inputs!B$13,$AQ21&lt;Inputs!C$13),Inputs!C$14,0)</f>
        <v>0</v>
      </c>
      <c r="AS21" s="36">
        <f>IF(AND($AQ21&gt;=Inputs!C$13,$AQ21&lt;Inputs!D$13),Inputs!D$14,0)</f>
        <v>0</v>
      </c>
      <c r="AT21" s="36">
        <f>IF(AND($AQ21&gt;=Inputs!B$13,$AQ21&lt;Inputs!C$13),Inputs!C$13,0)</f>
        <v>0</v>
      </c>
      <c r="AU21" s="36">
        <f>IF(AND($AQ21&gt;=Inputs!C$13,$AQ21&lt;Inputs!D$13),Inputs!D$13,0)</f>
        <v>0</v>
      </c>
      <c r="AV21" s="36">
        <f t="shared" si="18"/>
        <v>0</v>
      </c>
      <c r="AW21" s="36">
        <f>IFERROR((AU21-#REF!)/AS21,0)</f>
        <v>0</v>
      </c>
      <c r="AX21" s="36">
        <f t="shared" si="19"/>
        <v>0</v>
      </c>
      <c r="AY21" s="36" t="str">
        <f t="shared" si="20"/>
        <v>No</v>
      </c>
      <c r="AZ21" s="36">
        <f t="shared" si="21"/>
        <v>0</v>
      </c>
      <c r="BA21" s="36">
        <f t="shared" si="22"/>
        <v>0</v>
      </c>
      <c r="BB21" s="36">
        <f t="shared" si="23"/>
        <v>0</v>
      </c>
      <c r="BC21" s="36">
        <f t="shared" si="24"/>
        <v>0</v>
      </c>
      <c r="BD21" s="36">
        <f t="shared" si="25"/>
        <v>0</v>
      </c>
      <c r="BE21" s="37">
        <f t="shared" si="26"/>
        <v>5</v>
      </c>
      <c r="BF21" s="43">
        <f>IF($I20&lt;=Inputs!B$13,Inputs!B$14,0)</f>
        <v>1</v>
      </c>
      <c r="BG21" s="43">
        <f>IF(AND($I20&gt;Inputs!B$13,$I20&lt;=Inputs!C$13),Inputs!C$14,0)</f>
        <v>0</v>
      </c>
      <c r="BH21" s="43">
        <f>IF(AND($I20&gt;Inputs!C$13,$I20&lt;=Inputs!D$13),Inputs!D$14,0)</f>
        <v>0</v>
      </c>
      <c r="BI21" s="43">
        <f>IF(AND($I20&lt;Inputs!B$13),0,0)</f>
        <v>0</v>
      </c>
      <c r="BJ21" s="43">
        <f>IF(AND($I20&gt;=Inputs!B$13,$I20&lt;Inputs!C$13),Inputs!B$13,0)</f>
        <v>0</v>
      </c>
      <c r="BK21" s="43">
        <f>IF(AND($I20&gt;=Inputs!C$13,$I20&lt;Inputs!D$13),Inputs!C$13,0)</f>
        <v>0</v>
      </c>
      <c r="BL21" s="43">
        <f t="shared" si="27"/>
        <v>0</v>
      </c>
      <c r="BM21" s="43">
        <f t="shared" si="28"/>
        <v>0</v>
      </c>
      <c r="BN21" s="43">
        <f t="shared" si="29"/>
        <v>0</v>
      </c>
      <c r="BO21" s="43">
        <f t="shared" si="30"/>
        <v>0</v>
      </c>
      <c r="BP21" s="43" t="str">
        <f t="shared" si="31"/>
        <v>No</v>
      </c>
      <c r="BQ21" s="43">
        <f t="shared" si="32"/>
        <v>0</v>
      </c>
      <c r="BR21" s="43">
        <f t="shared" si="33"/>
        <v>0</v>
      </c>
      <c r="BS21" s="43">
        <f t="shared" si="34"/>
        <v>0</v>
      </c>
      <c r="BT21" s="43">
        <f t="shared" si="35"/>
        <v>0</v>
      </c>
      <c r="BU21" s="43">
        <f t="shared" si="36"/>
        <v>0</v>
      </c>
      <c r="BV21" s="43">
        <f t="shared" si="37"/>
        <v>0</v>
      </c>
      <c r="BW21" s="43">
        <f t="shared" si="38"/>
        <v>0</v>
      </c>
      <c r="BX21" s="43">
        <f t="shared" si="39"/>
        <v>0</v>
      </c>
      <c r="BY21" s="43">
        <f>IF(AND($BX21&gt;Inputs!B$13,$BX21&lt;=Inputs!C$13),Inputs!C$14,0)</f>
        <v>0</v>
      </c>
      <c r="BZ21" s="43">
        <f>IF(AND($BX21&gt;Inputs!C$13,$BX21&lt;=Inputs!D$13),Inputs!D$14,0)</f>
        <v>0</v>
      </c>
      <c r="CA21" s="43">
        <f>IF(AND($BX21&gt;Inputs!B$13,$BX21&lt;=Inputs!C$13),Inputs!B$13,0)</f>
        <v>0</v>
      </c>
      <c r="CB21" s="43">
        <f>IF(AND($BX21&gt;Inputs!C$13,$BX21&lt;=Inputs!D$13),Inputs!C$13,0)</f>
        <v>0</v>
      </c>
      <c r="CC21" s="43">
        <f t="shared" si="40"/>
        <v>0</v>
      </c>
      <c r="CD21" s="43">
        <f t="shared" si="41"/>
        <v>0</v>
      </c>
      <c r="CE21" s="43">
        <f t="shared" si="42"/>
        <v>0</v>
      </c>
      <c r="CF21" s="43" t="str">
        <f t="shared" si="43"/>
        <v>No</v>
      </c>
      <c r="CG21" s="43">
        <f t="shared" si="44"/>
        <v>0</v>
      </c>
      <c r="CH21" s="43">
        <f t="shared" si="45"/>
        <v>0</v>
      </c>
      <c r="CI21" s="43">
        <f t="shared" si="46"/>
        <v>0</v>
      </c>
      <c r="CJ21" s="43">
        <f t="shared" si="47"/>
        <v>0</v>
      </c>
      <c r="CK21" s="43">
        <f t="shared" si="48"/>
        <v>0</v>
      </c>
      <c r="CL21" s="44">
        <f t="shared" si="49"/>
        <v>0</v>
      </c>
      <c r="CM21" s="9">
        <f>IF(AND($F21&gt;=Inputs!B$3,$F21&lt;Inputs!C$3),FORECAST($F21,Inputs!B$4:C$4,Inputs!B$3:C$3),9999)</f>
        <v>9999</v>
      </c>
      <c r="CN21" s="9">
        <f>IF(AND($F21&gt;=Inputs!C$3,$F21&lt;Inputs!D$3),FORECAST($F21,Inputs!C$4:D$4,Inputs!C$3:D$3),9999)</f>
        <v>9999</v>
      </c>
      <c r="CO21" s="9">
        <f>IF(AND($F21&gt;=Inputs!D$3,$F21&lt;Inputs!E$3),FORECAST($F21,Inputs!D$4:E$4,Inputs!D$3:E$3),9999)</f>
        <v>9999</v>
      </c>
      <c r="CP21" s="9">
        <f>IF(AND($F21&gt;=Inputs!E$3,$F21&lt;Inputs!F$3),FORECAST($F21,Inputs!E$4:F$4,Inputs!E$3:F$3),9999)</f>
        <v>9999</v>
      </c>
      <c r="CQ21" s="9">
        <f>IF(AND($F21&gt;=Inputs!F$3,$F21&lt;Inputs!G$3),FORECAST($F21,Inputs!F$4:G$4,Inputs!F$3:G$3),9999)</f>
        <v>9999</v>
      </c>
      <c r="CR21" s="9">
        <f>IF(AND($F21&gt;=Inputs!G$3,$F21&lt;Inputs!H$3),FORECAST($F21,Inputs!G$4:H$4,Inputs!G$3:H$3),9999)</f>
        <v>9999</v>
      </c>
      <c r="CS21" s="9">
        <f>IF(AND($F21&gt;=Inputs!H$3,$F21&lt;Inputs!I$3),FORECAST($F21,Inputs!H$4:I$4,Inputs!H$3:I$3),9999)</f>
        <v>9999</v>
      </c>
      <c r="CT21" s="9">
        <f>IF(AND($F21&gt;=Inputs!I$3,$F21&lt;Inputs!J$3),FORECAST($F21,Inputs!I$4:J$4,Inputs!I$3:J$3),9999)</f>
        <v>9999</v>
      </c>
      <c r="CU21" s="9">
        <f>IF(AND($F21&gt;=Inputs!J$3,$F21&lt;Inputs!K$3),FORECAST($F21,Inputs!J$4:K$4,Inputs!J$3:K$3),9999)</f>
        <v>9999</v>
      </c>
      <c r="CV21" s="9">
        <f>IF(AND($F21&gt;=Inputs!K$3,$F21&lt;Inputs!L$3),FORECAST($F21,Inputs!K$4:L$4,Inputs!K$3:L$3),9999)</f>
        <v>9999</v>
      </c>
      <c r="CW21" s="9">
        <f>IF(AND($G21&gt;=Inputs!B$3,$G21&lt;Inputs!C$3),FORECAST($G21,Inputs!B$4:C$4,Inputs!B$3:C$3),-9999)</f>
        <v>-9999</v>
      </c>
      <c r="CX21" s="9">
        <f>IF(AND($G21&gt;=Inputs!C$3,$G21&lt;Inputs!D$3),FORECAST($G21,Inputs!C$4:D$4,Inputs!C$3:D$3),-9999)</f>
        <v>-9999</v>
      </c>
      <c r="CY21" s="9">
        <f>IF(AND($G21&gt;=Inputs!D$3,$G21&lt;Inputs!E$3),FORECAST($G21,Inputs!D$4:E$4,Inputs!D$3:E$3),-9999)</f>
        <v>-9999</v>
      </c>
      <c r="CZ21" s="9">
        <f>IF(AND($G21&gt;=Inputs!E$3,$G21&lt;Inputs!F$3),FORECAST($G21,Inputs!E$4:F$4,Inputs!E$3:F$3),-9999)</f>
        <v>-9999</v>
      </c>
      <c r="DA21" s="9">
        <f>IF(AND($G21&gt;=Inputs!F$3,$G21&lt;Inputs!G$3),FORECAST($G21,Inputs!F$4:G$4,Inputs!F$3:G$3),-9999)</f>
        <v>-9999</v>
      </c>
      <c r="DB21" s="9">
        <f>IF(AND($G21&gt;=Inputs!G$3,$G21&lt;Inputs!H$3),FORECAST($G21,Inputs!G$4:H$4,Inputs!G$3:H$3),-9999)</f>
        <v>25.2</v>
      </c>
      <c r="DC21" s="9">
        <f>IF(AND($G21&gt;=Inputs!H$3,$G21&lt;Inputs!I$3),FORECAST($G21,Inputs!H$4:I$4,Inputs!H$3:I$3),-9999)</f>
        <v>-9999</v>
      </c>
      <c r="DD21" s="9">
        <f>IF(AND($G21&gt;=Inputs!I$3,$G21&lt;Inputs!J$3),FORECAST($G21,Inputs!I$4:J$4,Inputs!I$3:J$3),-9999)</f>
        <v>-9999</v>
      </c>
      <c r="DE21" s="9">
        <f>IF(AND($G21&gt;=Inputs!J$3,$G21&lt;Inputs!K$3),FORECAST($G21,Inputs!J$4:K$4,Inputs!J$3:K$3),-9999)</f>
        <v>-9999</v>
      </c>
      <c r="DF21" s="9">
        <f>IF(AND($G21&gt;=Inputs!K$3,$G21&lt;Inputs!L$3),FORECAST($G21,Inputs!K$4:L$4,Inputs!K$3:L$3),-9999)</f>
        <v>-9999</v>
      </c>
    </row>
    <row r="22" spans="1:110" x14ac:dyDescent="0.25">
      <c r="A22" s="2">
        <f t="shared" si="51"/>
        <v>45474.065972222161</v>
      </c>
      <c r="B22" s="3" t="str">
        <f>IF(ROUND(A22,6)&lt;ROUND(Inputs!$B$7,6),"Pre t0",IF(ROUND(A22,6)=ROUND(Inputs!$B$7,6),"t0",IF(AND(A22&gt;Inputs!$B$7,A22&lt;Inputs!$B$8),"TRLD","Post t0")))</f>
        <v>Pre t0</v>
      </c>
      <c r="C22" s="17">
        <v>24.38</v>
      </c>
      <c r="D22" s="19">
        <v>0</v>
      </c>
      <c r="E22" s="19"/>
      <c r="F22" s="19">
        <v>200</v>
      </c>
      <c r="G22" s="19">
        <v>130</v>
      </c>
      <c r="H22" s="7">
        <f t="shared" si="50"/>
        <v>0</v>
      </c>
      <c r="I22" s="7">
        <f>IF(B22="Pre t0",0,IF(B22="t0",MAX(MIN(TRLD!N22,E22),G22),IF(B22="TRLD",I21+J22,IF(B22="Post t0",MAX(I21+M22,G22)))))</f>
        <v>0</v>
      </c>
      <c r="J22" s="7">
        <f t="shared" si="0"/>
        <v>0</v>
      </c>
      <c r="K22" s="7">
        <f t="shared" si="1"/>
        <v>0</v>
      </c>
      <c r="L22" s="7">
        <f t="shared" si="2"/>
        <v>5</v>
      </c>
      <c r="M22" s="8">
        <f t="shared" si="3"/>
        <v>0</v>
      </c>
      <c r="N22" s="31">
        <f t="shared" si="4"/>
        <v>0</v>
      </c>
      <c r="O22" s="31">
        <f>IF(AND($C22&gt;=Inputs!B$4,$C22&lt;Inputs!C$4),FORECAST($C22,Inputs!B$3:C$3,Inputs!B$4:C$4),0)</f>
        <v>0</v>
      </c>
      <c r="P22" s="31">
        <f>IF(AND($C22&gt;=Inputs!C$4,$C22&lt;Inputs!D$4),FORECAST($C22,Inputs!C$3:D$3,Inputs!C$4:D$4),0)</f>
        <v>0</v>
      </c>
      <c r="Q22" s="31">
        <f>IF(AND($C22&gt;=Inputs!D$4,$C22&lt;Inputs!E$4),FORECAST($C22,Inputs!D$3:E$3,Inputs!D$4:E$4),0)</f>
        <v>0</v>
      </c>
      <c r="R22" s="31">
        <f>IF(AND($C22&gt;=Inputs!E$4,$C22&lt;Inputs!F$4),FORECAST($C22,Inputs!E$3:F$3,Inputs!E$4:F$4),0)</f>
        <v>0</v>
      </c>
      <c r="S22" s="31">
        <f>IF(AND($C22&gt;=Inputs!F$4,$C22&lt;Inputs!G$4),FORECAST($C22,Inputs!F$3:G$3,Inputs!F$4:G$4),0)</f>
        <v>0</v>
      </c>
      <c r="T22" s="31">
        <f>IF(AND($C22&gt;=Inputs!G$4,$C22&lt;Inputs!H$4),FORECAST($C22,Inputs!G$3:H$3,Inputs!G$4:H$4),0)</f>
        <v>126.58333333333333</v>
      </c>
      <c r="U22" s="31">
        <f>IF(AND($C22&gt;=Inputs!H$4,$C22&lt;Inputs!I$4),FORECAST($C22,Inputs!H$3:I$3,Inputs!H$4:I$4),0)</f>
        <v>0</v>
      </c>
      <c r="V22" s="31">
        <f>IF(AND($C22&gt;=Inputs!I$4,$C22&lt;Inputs!J$4),FORECAST($C22,Inputs!I$3:J$3,Inputs!I$4:J$4),0)</f>
        <v>0</v>
      </c>
      <c r="W22" s="31">
        <f>IF(AND($C22&gt;=Inputs!J$4,$C22&lt;Inputs!K$4),FORECAST($C22,Inputs!J$3:K$3,Inputs!J$4:K$4),0)</f>
        <v>0</v>
      </c>
      <c r="X22" s="31">
        <f>IF(AND($C22&gt;=Inputs!K$4,Inputs!K$4&lt;&gt;""),F22,0)</f>
        <v>0</v>
      </c>
      <c r="Y22" s="36">
        <f>IF($I21&lt;Inputs!B$13,Inputs!B$14,0)</f>
        <v>1</v>
      </c>
      <c r="Z22" s="36">
        <f>IF(AND($I21&gt;=Inputs!B$13,$I21&lt;Inputs!C$13),Inputs!C$14,0)</f>
        <v>0</v>
      </c>
      <c r="AA22" s="36">
        <f>IF(AND($I21&gt;=Inputs!C$13,$I21&lt;Inputs!D$13),Inputs!D$14,0)</f>
        <v>0</v>
      </c>
      <c r="AB22" s="36">
        <f>IF(AND($I21&lt;Inputs!B$13),Inputs!B$13,0)</f>
        <v>185</v>
      </c>
      <c r="AC22" s="36">
        <f>IF(AND($I21&gt;=Inputs!B$13,$I21&lt;Inputs!C$13),Inputs!C$13,0)</f>
        <v>0</v>
      </c>
      <c r="AD22" s="36">
        <f>IF(AND($I21&gt;=Inputs!C$13,$I21&lt;Inputs!D$13),Inputs!D$13,0)</f>
        <v>0</v>
      </c>
      <c r="AE22" s="36">
        <f t="shared" si="5"/>
        <v>185</v>
      </c>
      <c r="AF22" s="36">
        <f t="shared" si="6"/>
        <v>0</v>
      </c>
      <c r="AG22" s="36">
        <f t="shared" si="7"/>
        <v>0</v>
      </c>
      <c r="AH22" s="36">
        <f t="shared" si="8"/>
        <v>185</v>
      </c>
      <c r="AI22" s="36" t="str">
        <f t="shared" si="9"/>
        <v>No</v>
      </c>
      <c r="AJ22" s="36">
        <f t="shared" si="10"/>
        <v>5</v>
      </c>
      <c r="AK22" s="36">
        <f t="shared" si="11"/>
        <v>0</v>
      </c>
      <c r="AL22" s="36">
        <f t="shared" si="12"/>
        <v>0</v>
      </c>
      <c r="AM22" s="36">
        <f t="shared" si="13"/>
        <v>5</v>
      </c>
      <c r="AN22" s="36">
        <f t="shared" si="14"/>
        <v>0</v>
      </c>
      <c r="AO22" s="36">
        <f t="shared" si="15"/>
        <v>0</v>
      </c>
      <c r="AP22" s="36">
        <f t="shared" si="16"/>
        <v>5</v>
      </c>
      <c r="AQ22" s="36">
        <f t="shared" si="17"/>
        <v>5</v>
      </c>
      <c r="AR22" s="36">
        <f>IF(AND($AQ22&gt;=Inputs!B$13,$AQ22&lt;Inputs!C$13),Inputs!C$14,0)</f>
        <v>0</v>
      </c>
      <c r="AS22" s="36">
        <f>IF(AND($AQ22&gt;=Inputs!C$13,$AQ22&lt;Inputs!D$13),Inputs!D$14,0)</f>
        <v>0</v>
      </c>
      <c r="AT22" s="36">
        <f>IF(AND($AQ22&gt;=Inputs!B$13,$AQ22&lt;Inputs!C$13),Inputs!C$13,0)</f>
        <v>0</v>
      </c>
      <c r="AU22" s="36">
        <f>IF(AND($AQ22&gt;=Inputs!C$13,$AQ22&lt;Inputs!D$13),Inputs!D$13,0)</f>
        <v>0</v>
      </c>
      <c r="AV22" s="36">
        <f t="shared" si="18"/>
        <v>0</v>
      </c>
      <c r="AW22" s="36">
        <f>IFERROR((AU22-#REF!)/AS22,0)</f>
        <v>0</v>
      </c>
      <c r="AX22" s="36">
        <f t="shared" si="19"/>
        <v>0</v>
      </c>
      <c r="AY22" s="36" t="str">
        <f t="shared" si="20"/>
        <v>No</v>
      </c>
      <c r="AZ22" s="36">
        <f t="shared" si="21"/>
        <v>0</v>
      </c>
      <c r="BA22" s="36">
        <f t="shared" si="22"/>
        <v>0</v>
      </c>
      <c r="BB22" s="36">
        <f t="shared" si="23"/>
        <v>0</v>
      </c>
      <c r="BC22" s="36">
        <f t="shared" si="24"/>
        <v>0</v>
      </c>
      <c r="BD22" s="36">
        <f t="shared" si="25"/>
        <v>0</v>
      </c>
      <c r="BE22" s="37">
        <f t="shared" si="26"/>
        <v>5</v>
      </c>
      <c r="BF22" s="43">
        <f>IF($I21&lt;=Inputs!B$13,Inputs!B$14,0)</f>
        <v>1</v>
      </c>
      <c r="BG22" s="43">
        <f>IF(AND($I21&gt;Inputs!B$13,$I21&lt;=Inputs!C$13),Inputs!C$14,0)</f>
        <v>0</v>
      </c>
      <c r="BH22" s="43">
        <f>IF(AND($I21&gt;Inputs!C$13,$I21&lt;=Inputs!D$13),Inputs!D$14,0)</f>
        <v>0</v>
      </c>
      <c r="BI22" s="43">
        <f>IF(AND($I21&lt;Inputs!B$13),0,0)</f>
        <v>0</v>
      </c>
      <c r="BJ22" s="43">
        <f>IF(AND($I21&gt;=Inputs!B$13,$I21&lt;Inputs!C$13),Inputs!B$13,0)</f>
        <v>0</v>
      </c>
      <c r="BK22" s="43">
        <f>IF(AND($I21&gt;=Inputs!C$13,$I21&lt;Inputs!D$13),Inputs!C$13,0)</f>
        <v>0</v>
      </c>
      <c r="BL22" s="43">
        <f t="shared" si="27"/>
        <v>0</v>
      </c>
      <c r="BM22" s="43">
        <f t="shared" si="28"/>
        <v>0</v>
      </c>
      <c r="BN22" s="43">
        <f t="shared" si="29"/>
        <v>0</v>
      </c>
      <c r="BO22" s="43">
        <f t="shared" si="30"/>
        <v>0</v>
      </c>
      <c r="BP22" s="43" t="str">
        <f t="shared" si="31"/>
        <v>No</v>
      </c>
      <c r="BQ22" s="43">
        <f t="shared" si="32"/>
        <v>0</v>
      </c>
      <c r="BR22" s="43">
        <f t="shared" si="33"/>
        <v>0</v>
      </c>
      <c r="BS22" s="43">
        <f t="shared" si="34"/>
        <v>0</v>
      </c>
      <c r="BT22" s="43">
        <f t="shared" si="35"/>
        <v>0</v>
      </c>
      <c r="BU22" s="43">
        <f t="shared" si="36"/>
        <v>0</v>
      </c>
      <c r="BV22" s="43">
        <f t="shared" si="37"/>
        <v>0</v>
      </c>
      <c r="BW22" s="43">
        <f t="shared" si="38"/>
        <v>0</v>
      </c>
      <c r="BX22" s="43">
        <f t="shared" si="39"/>
        <v>0</v>
      </c>
      <c r="BY22" s="43">
        <f>IF(AND($BX22&gt;Inputs!B$13,$BX22&lt;=Inputs!C$13),Inputs!C$14,0)</f>
        <v>0</v>
      </c>
      <c r="BZ22" s="43">
        <f>IF(AND($BX22&gt;Inputs!C$13,$BX22&lt;=Inputs!D$13),Inputs!D$14,0)</f>
        <v>0</v>
      </c>
      <c r="CA22" s="43">
        <f>IF(AND($BX22&gt;Inputs!B$13,$BX22&lt;=Inputs!C$13),Inputs!B$13,0)</f>
        <v>0</v>
      </c>
      <c r="CB22" s="43">
        <f>IF(AND($BX22&gt;Inputs!C$13,$BX22&lt;=Inputs!D$13),Inputs!C$13,0)</f>
        <v>0</v>
      </c>
      <c r="CC22" s="43">
        <f t="shared" si="40"/>
        <v>0</v>
      </c>
      <c r="CD22" s="43">
        <f t="shared" si="41"/>
        <v>0</v>
      </c>
      <c r="CE22" s="43">
        <f t="shared" si="42"/>
        <v>0</v>
      </c>
      <c r="CF22" s="43" t="str">
        <f t="shared" si="43"/>
        <v>No</v>
      </c>
      <c r="CG22" s="43">
        <f t="shared" si="44"/>
        <v>0</v>
      </c>
      <c r="CH22" s="43">
        <f t="shared" si="45"/>
        <v>0</v>
      </c>
      <c r="CI22" s="43">
        <f t="shared" si="46"/>
        <v>0</v>
      </c>
      <c r="CJ22" s="43">
        <f t="shared" si="47"/>
        <v>0</v>
      </c>
      <c r="CK22" s="43">
        <f t="shared" si="48"/>
        <v>0</v>
      </c>
      <c r="CL22" s="44">
        <f t="shared" si="49"/>
        <v>0</v>
      </c>
      <c r="CM22" s="9">
        <f>IF(AND($F22&gt;=Inputs!B$3,$F22&lt;Inputs!C$3),FORECAST($F22,Inputs!B$4:C$4,Inputs!B$3:C$3),9999)</f>
        <v>9999</v>
      </c>
      <c r="CN22" s="9">
        <f>IF(AND($F22&gt;=Inputs!C$3,$F22&lt;Inputs!D$3),FORECAST($F22,Inputs!C$4:D$4,Inputs!C$3:D$3),9999)</f>
        <v>9999</v>
      </c>
      <c r="CO22" s="9">
        <f>IF(AND($F22&gt;=Inputs!D$3,$F22&lt;Inputs!E$3),FORECAST($F22,Inputs!D$4:E$4,Inputs!D$3:E$3),9999)</f>
        <v>9999</v>
      </c>
      <c r="CP22" s="9">
        <f>IF(AND($F22&gt;=Inputs!E$3,$F22&lt;Inputs!F$3),FORECAST($F22,Inputs!E$4:F$4,Inputs!E$3:F$3),9999)</f>
        <v>9999</v>
      </c>
      <c r="CQ22" s="9">
        <f>IF(AND($F22&gt;=Inputs!F$3,$F22&lt;Inputs!G$3),FORECAST($F22,Inputs!F$4:G$4,Inputs!F$3:G$3),9999)</f>
        <v>9999</v>
      </c>
      <c r="CR22" s="9">
        <f>IF(AND($F22&gt;=Inputs!G$3,$F22&lt;Inputs!H$3),FORECAST($F22,Inputs!G$4:H$4,Inputs!G$3:H$3),9999)</f>
        <v>9999</v>
      </c>
      <c r="CS22" s="9">
        <f>IF(AND($F22&gt;=Inputs!H$3,$F22&lt;Inputs!I$3),FORECAST($F22,Inputs!H$4:I$4,Inputs!H$3:I$3),9999)</f>
        <v>9999</v>
      </c>
      <c r="CT22" s="9">
        <f>IF(AND($F22&gt;=Inputs!I$3,$F22&lt;Inputs!J$3),FORECAST($F22,Inputs!I$4:J$4,Inputs!I$3:J$3),9999)</f>
        <v>9999</v>
      </c>
      <c r="CU22" s="9">
        <f>IF(AND($F22&gt;=Inputs!J$3,$F22&lt;Inputs!K$3),FORECAST($F22,Inputs!J$4:K$4,Inputs!J$3:K$3),9999)</f>
        <v>9999</v>
      </c>
      <c r="CV22" s="9">
        <f>IF(AND($F22&gt;=Inputs!K$3,$F22&lt;Inputs!L$3),FORECAST($F22,Inputs!K$4:L$4,Inputs!K$3:L$3),9999)</f>
        <v>9999</v>
      </c>
      <c r="CW22" s="9">
        <f>IF(AND($G22&gt;=Inputs!B$3,$G22&lt;Inputs!C$3),FORECAST($G22,Inputs!B$4:C$4,Inputs!B$3:C$3),-9999)</f>
        <v>-9999</v>
      </c>
      <c r="CX22" s="9">
        <f>IF(AND($G22&gt;=Inputs!C$3,$G22&lt;Inputs!D$3),FORECAST($G22,Inputs!C$4:D$4,Inputs!C$3:D$3),-9999)</f>
        <v>-9999</v>
      </c>
      <c r="CY22" s="9">
        <f>IF(AND($G22&gt;=Inputs!D$3,$G22&lt;Inputs!E$3),FORECAST($G22,Inputs!D$4:E$4,Inputs!D$3:E$3),-9999)</f>
        <v>-9999</v>
      </c>
      <c r="CZ22" s="9">
        <f>IF(AND($G22&gt;=Inputs!E$3,$G22&lt;Inputs!F$3),FORECAST($G22,Inputs!E$4:F$4,Inputs!E$3:F$3),-9999)</f>
        <v>-9999</v>
      </c>
      <c r="DA22" s="9">
        <f>IF(AND($G22&gt;=Inputs!F$3,$G22&lt;Inputs!G$3),FORECAST($G22,Inputs!F$4:G$4,Inputs!F$3:G$3),-9999)</f>
        <v>-9999</v>
      </c>
      <c r="DB22" s="9">
        <f>IF(AND($G22&gt;=Inputs!G$3,$G22&lt;Inputs!H$3),FORECAST($G22,Inputs!G$4:H$4,Inputs!G$3:H$3),-9999)</f>
        <v>25.2</v>
      </c>
      <c r="DC22" s="9">
        <f>IF(AND($G22&gt;=Inputs!H$3,$G22&lt;Inputs!I$3),FORECAST($G22,Inputs!H$4:I$4,Inputs!H$3:I$3),-9999)</f>
        <v>-9999</v>
      </c>
      <c r="DD22" s="9">
        <f>IF(AND($G22&gt;=Inputs!I$3,$G22&lt;Inputs!J$3),FORECAST($G22,Inputs!I$4:J$4,Inputs!I$3:J$3),-9999)</f>
        <v>-9999</v>
      </c>
      <c r="DE22" s="9">
        <f>IF(AND($G22&gt;=Inputs!J$3,$G22&lt;Inputs!K$3),FORECAST($G22,Inputs!J$4:K$4,Inputs!J$3:K$3),-9999)</f>
        <v>-9999</v>
      </c>
      <c r="DF22" s="9">
        <f>IF(AND($G22&gt;=Inputs!K$3,$G22&lt;Inputs!L$3),FORECAST($G22,Inputs!K$4:L$4,Inputs!K$3:L$3),-9999)</f>
        <v>-9999</v>
      </c>
    </row>
    <row r="23" spans="1:110" x14ac:dyDescent="0.25">
      <c r="A23" s="2">
        <f t="shared" si="51"/>
        <v>45474.06944444438</v>
      </c>
      <c r="B23" s="3" t="str">
        <f>IF(ROUND(A23,6)&lt;ROUND(Inputs!$B$7,6),"Pre t0",IF(ROUND(A23,6)=ROUND(Inputs!$B$7,6),"t0",IF(AND(A23&gt;Inputs!$B$7,A23&lt;Inputs!$B$8),"TRLD","Post t0")))</f>
        <v>Pre t0</v>
      </c>
      <c r="C23" s="17">
        <v>22.38</v>
      </c>
      <c r="D23" s="19">
        <v>0</v>
      </c>
      <c r="E23" s="19"/>
      <c r="F23" s="19">
        <v>200</v>
      </c>
      <c r="G23" s="19">
        <v>130</v>
      </c>
      <c r="H23" s="7">
        <f t="shared" si="50"/>
        <v>0</v>
      </c>
      <c r="I23" s="7">
        <f>IF(B23="Pre t0",0,IF(B23="t0",MAX(MIN(TRLD!N23,E23),G23),IF(B23="TRLD",I22+J23,IF(B23="Post t0",MAX(I22+M23,G23)))))</f>
        <v>0</v>
      </c>
      <c r="J23" s="7">
        <f t="shared" si="0"/>
        <v>0</v>
      </c>
      <c r="K23" s="7">
        <f t="shared" si="1"/>
        <v>0</v>
      </c>
      <c r="L23" s="7">
        <f t="shared" si="2"/>
        <v>5</v>
      </c>
      <c r="M23" s="8">
        <f t="shared" si="3"/>
        <v>0</v>
      </c>
      <c r="N23" s="31">
        <f t="shared" si="4"/>
        <v>0</v>
      </c>
      <c r="O23" s="31">
        <f>IF(AND($C23&gt;=Inputs!B$4,$C23&lt;Inputs!C$4),FORECAST($C23,Inputs!B$3:C$3,Inputs!B$4:C$4),0)</f>
        <v>0</v>
      </c>
      <c r="P23" s="31">
        <f>IF(AND($C23&gt;=Inputs!C$4,$C23&lt;Inputs!D$4),FORECAST($C23,Inputs!C$3:D$3,Inputs!C$4:D$4),0)</f>
        <v>0</v>
      </c>
      <c r="Q23" s="31">
        <f>IF(AND($C23&gt;=Inputs!D$4,$C23&lt;Inputs!E$4),FORECAST($C23,Inputs!D$3:E$3,Inputs!D$4:E$4),0)</f>
        <v>74.375</v>
      </c>
      <c r="R23" s="31">
        <f>IF(AND($C23&gt;=Inputs!E$4,$C23&lt;Inputs!F$4),FORECAST($C23,Inputs!E$3:F$3,Inputs!E$4:F$4),0)</f>
        <v>0</v>
      </c>
      <c r="S23" s="31">
        <f>IF(AND($C23&gt;=Inputs!F$4,$C23&lt;Inputs!G$4),FORECAST($C23,Inputs!F$3:G$3,Inputs!F$4:G$4),0)</f>
        <v>0</v>
      </c>
      <c r="T23" s="31">
        <f>IF(AND($C23&gt;=Inputs!G$4,$C23&lt;Inputs!H$4),FORECAST($C23,Inputs!G$3:H$3,Inputs!G$4:H$4),0)</f>
        <v>0</v>
      </c>
      <c r="U23" s="31">
        <f>IF(AND($C23&gt;=Inputs!H$4,$C23&lt;Inputs!I$4),FORECAST($C23,Inputs!H$3:I$3,Inputs!H$4:I$4),0)</f>
        <v>0</v>
      </c>
      <c r="V23" s="31">
        <f>IF(AND($C23&gt;=Inputs!I$4,$C23&lt;Inputs!J$4),FORECAST($C23,Inputs!I$3:J$3,Inputs!I$4:J$4),0)</f>
        <v>0</v>
      </c>
      <c r="W23" s="31">
        <f>IF(AND($C23&gt;=Inputs!J$4,$C23&lt;Inputs!K$4),FORECAST($C23,Inputs!J$3:K$3,Inputs!J$4:K$4),0)</f>
        <v>0</v>
      </c>
      <c r="X23" s="31">
        <f>IF(AND($C23&gt;=Inputs!K$4,Inputs!K$4&lt;&gt;""),F23,0)</f>
        <v>0</v>
      </c>
      <c r="Y23" s="36">
        <f>IF($I22&lt;Inputs!B$13,Inputs!B$14,0)</f>
        <v>1</v>
      </c>
      <c r="Z23" s="36">
        <f>IF(AND($I22&gt;=Inputs!B$13,$I22&lt;Inputs!C$13),Inputs!C$14,0)</f>
        <v>0</v>
      </c>
      <c r="AA23" s="36">
        <f>IF(AND($I22&gt;=Inputs!C$13,$I22&lt;Inputs!D$13),Inputs!D$14,0)</f>
        <v>0</v>
      </c>
      <c r="AB23" s="36">
        <f>IF(AND($I22&lt;Inputs!B$13),Inputs!B$13,0)</f>
        <v>185</v>
      </c>
      <c r="AC23" s="36">
        <f>IF(AND($I22&gt;=Inputs!B$13,$I22&lt;Inputs!C$13),Inputs!C$13,0)</f>
        <v>0</v>
      </c>
      <c r="AD23" s="36">
        <f>IF(AND($I22&gt;=Inputs!C$13,$I22&lt;Inputs!D$13),Inputs!D$13,0)</f>
        <v>0</v>
      </c>
      <c r="AE23" s="36">
        <f t="shared" si="5"/>
        <v>185</v>
      </c>
      <c r="AF23" s="36">
        <f t="shared" si="6"/>
        <v>0</v>
      </c>
      <c r="AG23" s="36">
        <f t="shared" si="7"/>
        <v>0</v>
      </c>
      <c r="AH23" s="36">
        <f t="shared" si="8"/>
        <v>185</v>
      </c>
      <c r="AI23" s="36" t="str">
        <f t="shared" si="9"/>
        <v>No</v>
      </c>
      <c r="AJ23" s="36">
        <f t="shared" si="10"/>
        <v>5</v>
      </c>
      <c r="AK23" s="36">
        <f t="shared" si="11"/>
        <v>0</v>
      </c>
      <c r="AL23" s="36">
        <f t="shared" si="12"/>
        <v>0</v>
      </c>
      <c r="AM23" s="36">
        <f t="shared" si="13"/>
        <v>5</v>
      </c>
      <c r="AN23" s="36">
        <f t="shared" si="14"/>
        <v>0</v>
      </c>
      <c r="AO23" s="36">
        <f t="shared" si="15"/>
        <v>0</v>
      </c>
      <c r="AP23" s="36">
        <f t="shared" si="16"/>
        <v>5</v>
      </c>
      <c r="AQ23" s="36">
        <f t="shared" si="17"/>
        <v>5</v>
      </c>
      <c r="AR23" s="36">
        <f>IF(AND($AQ23&gt;=Inputs!B$13,$AQ23&lt;Inputs!C$13),Inputs!C$14,0)</f>
        <v>0</v>
      </c>
      <c r="AS23" s="36">
        <f>IF(AND($AQ23&gt;=Inputs!C$13,$AQ23&lt;Inputs!D$13),Inputs!D$14,0)</f>
        <v>0</v>
      </c>
      <c r="AT23" s="36">
        <f>IF(AND($AQ23&gt;=Inputs!B$13,$AQ23&lt;Inputs!C$13),Inputs!C$13,0)</f>
        <v>0</v>
      </c>
      <c r="AU23" s="36">
        <f>IF(AND($AQ23&gt;=Inputs!C$13,$AQ23&lt;Inputs!D$13),Inputs!D$13,0)</f>
        <v>0</v>
      </c>
      <c r="AV23" s="36">
        <f t="shared" si="18"/>
        <v>0</v>
      </c>
      <c r="AW23" s="36">
        <f>IFERROR((AU23-#REF!)/AS23,0)</f>
        <v>0</v>
      </c>
      <c r="AX23" s="36">
        <f t="shared" si="19"/>
        <v>0</v>
      </c>
      <c r="AY23" s="36" t="str">
        <f t="shared" si="20"/>
        <v>No</v>
      </c>
      <c r="AZ23" s="36">
        <f t="shared" si="21"/>
        <v>0</v>
      </c>
      <c r="BA23" s="36">
        <f t="shared" si="22"/>
        <v>0</v>
      </c>
      <c r="BB23" s="36">
        <f t="shared" si="23"/>
        <v>0</v>
      </c>
      <c r="BC23" s="36">
        <f t="shared" si="24"/>
        <v>0</v>
      </c>
      <c r="BD23" s="36">
        <f t="shared" si="25"/>
        <v>0</v>
      </c>
      <c r="BE23" s="37">
        <f t="shared" si="26"/>
        <v>5</v>
      </c>
      <c r="BF23" s="43">
        <f>IF($I22&lt;=Inputs!B$13,Inputs!B$14,0)</f>
        <v>1</v>
      </c>
      <c r="BG23" s="43">
        <f>IF(AND($I22&gt;Inputs!B$13,$I22&lt;=Inputs!C$13),Inputs!C$14,0)</f>
        <v>0</v>
      </c>
      <c r="BH23" s="43">
        <f>IF(AND($I22&gt;Inputs!C$13,$I22&lt;=Inputs!D$13),Inputs!D$14,0)</f>
        <v>0</v>
      </c>
      <c r="BI23" s="43">
        <f>IF(AND($I22&lt;Inputs!B$13),0,0)</f>
        <v>0</v>
      </c>
      <c r="BJ23" s="43">
        <f>IF(AND($I22&gt;=Inputs!B$13,$I22&lt;Inputs!C$13),Inputs!B$13,0)</f>
        <v>0</v>
      </c>
      <c r="BK23" s="43">
        <f>IF(AND($I22&gt;=Inputs!C$13,$I22&lt;Inputs!D$13),Inputs!C$13,0)</f>
        <v>0</v>
      </c>
      <c r="BL23" s="43">
        <f t="shared" si="27"/>
        <v>0</v>
      </c>
      <c r="BM23" s="43">
        <f t="shared" si="28"/>
        <v>0</v>
      </c>
      <c r="BN23" s="43">
        <f t="shared" si="29"/>
        <v>0</v>
      </c>
      <c r="BO23" s="43">
        <f t="shared" si="30"/>
        <v>0</v>
      </c>
      <c r="BP23" s="43" t="str">
        <f t="shared" si="31"/>
        <v>No</v>
      </c>
      <c r="BQ23" s="43">
        <f t="shared" si="32"/>
        <v>0</v>
      </c>
      <c r="BR23" s="43">
        <f t="shared" si="33"/>
        <v>0</v>
      </c>
      <c r="BS23" s="43">
        <f t="shared" si="34"/>
        <v>0</v>
      </c>
      <c r="BT23" s="43">
        <f t="shared" si="35"/>
        <v>0</v>
      </c>
      <c r="BU23" s="43">
        <f t="shared" si="36"/>
        <v>0</v>
      </c>
      <c r="BV23" s="43">
        <f t="shared" si="37"/>
        <v>0</v>
      </c>
      <c r="BW23" s="43">
        <f t="shared" si="38"/>
        <v>0</v>
      </c>
      <c r="BX23" s="43">
        <f t="shared" si="39"/>
        <v>0</v>
      </c>
      <c r="BY23" s="43">
        <f>IF(AND($BX23&gt;Inputs!B$13,$BX23&lt;=Inputs!C$13),Inputs!C$14,0)</f>
        <v>0</v>
      </c>
      <c r="BZ23" s="43">
        <f>IF(AND($BX23&gt;Inputs!C$13,$BX23&lt;=Inputs!D$13),Inputs!D$14,0)</f>
        <v>0</v>
      </c>
      <c r="CA23" s="43">
        <f>IF(AND($BX23&gt;Inputs!B$13,$BX23&lt;=Inputs!C$13),Inputs!B$13,0)</f>
        <v>0</v>
      </c>
      <c r="CB23" s="43">
        <f>IF(AND($BX23&gt;Inputs!C$13,$BX23&lt;=Inputs!D$13),Inputs!C$13,0)</f>
        <v>0</v>
      </c>
      <c r="CC23" s="43">
        <f t="shared" si="40"/>
        <v>0</v>
      </c>
      <c r="CD23" s="43">
        <f t="shared" si="41"/>
        <v>0</v>
      </c>
      <c r="CE23" s="43">
        <f t="shared" si="42"/>
        <v>0</v>
      </c>
      <c r="CF23" s="43" t="str">
        <f t="shared" si="43"/>
        <v>No</v>
      </c>
      <c r="CG23" s="43">
        <f t="shared" si="44"/>
        <v>0</v>
      </c>
      <c r="CH23" s="43">
        <f t="shared" si="45"/>
        <v>0</v>
      </c>
      <c r="CI23" s="43">
        <f t="shared" si="46"/>
        <v>0</v>
      </c>
      <c r="CJ23" s="43">
        <f t="shared" si="47"/>
        <v>0</v>
      </c>
      <c r="CK23" s="43">
        <f t="shared" si="48"/>
        <v>0</v>
      </c>
      <c r="CL23" s="44">
        <f t="shared" si="49"/>
        <v>0</v>
      </c>
      <c r="CM23" s="9">
        <f>IF(AND($F23&gt;=Inputs!B$3,$F23&lt;Inputs!C$3),FORECAST($F23,Inputs!B$4:C$4,Inputs!B$3:C$3),9999)</f>
        <v>9999</v>
      </c>
      <c r="CN23" s="9">
        <f>IF(AND($F23&gt;=Inputs!C$3,$F23&lt;Inputs!D$3),FORECAST($F23,Inputs!C$4:D$4,Inputs!C$3:D$3),9999)</f>
        <v>9999</v>
      </c>
      <c r="CO23" s="9">
        <f>IF(AND($F23&gt;=Inputs!D$3,$F23&lt;Inputs!E$3),FORECAST($F23,Inputs!D$4:E$4,Inputs!D$3:E$3),9999)</f>
        <v>9999</v>
      </c>
      <c r="CP23" s="9">
        <f>IF(AND($F23&gt;=Inputs!E$3,$F23&lt;Inputs!F$3),FORECAST($F23,Inputs!E$4:F$4,Inputs!E$3:F$3),9999)</f>
        <v>9999</v>
      </c>
      <c r="CQ23" s="9">
        <f>IF(AND($F23&gt;=Inputs!F$3,$F23&lt;Inputs!G$3),FORECAST($F23,Inputs!F$4:G$4,Inputs!F$3:G$3),9999)</f>
        <v>9999</v>
      </c>
      <c r="CR23" s="9">
        <f>IF(AND($F23&gt;=Inputs!G$3,$F23&lt;Inputs!H$3),FORECAST($F23,Inputs!G$4:H$4,Inputs!G$3:H$3),9999)</f>
        <v>9999</v>
      </c>
      <c r="CS23" s="9">
        <f>IF(AND($F23&gt;=Inputs!H$3,$F23&lt;Inputs!I$3),FORECAST($F23,Inputs!H$4:I$4,Inputs!H$3:I$3),9999)</f>
        <v>9999</v>
      </c>
      <c r="CT23" s="9">
        <f>IF(AND($F23&gt;=Inputs!I$3,$F23&lt;Inputs!J$3),FORECAST($F23,Inputs!I$4:J$4,Inputs!I$3:J$3),9999)</f>
        <v>9999</v>
      </c>
      <c r="CU23" s="9">
        <f>IF(AND($F23&gt;=Inputs!J$3,$F23&lt;Inputs!K$3),FORECAST($F23,Inputs!J$4:K$4,Inputs!J$3:K$3),9999)</f>
        <v>9999</v>
      </c>
      <c r="CV23" s="9">
        <f>IF(AND($F23&gt;=Inputs!K$3,$F23&lt;Inputs!L$3),FORECAST($F23,Inputs!K$4:L$4,Inputs!K$3:L$3),9999)</f>
        <v>9999</v>
      </c>
      <c r="CW23" s="9">
        <f>IF(AND($G23&gt;=Inputs!B$3,$G23&lt;Inputs!C$3),FORECAST($G23,Inputs!B$4:C$4,Inputs!B$3:C$3),-9999)</f>
        <v>-9999</v>
      </c>
      <c r="CX23" s="9">
        <f>IF(AND($G23&gt;=Inputs!C$3,$G23&lt;Inputs!D$3),FORECAST($G23,Inputs!C$4:D$4,Inputs!C$3:D$3),-9999)</f>
        <v>-9999</v>
      </c>
      <c r="CY23" s="9">
        <f>IF(AND($G23&gt;=Inputs!D$3,$G23&lt;Inputs!E$3),FORECAST($G23,Inputs!D$4:E$4,Inputs!D$3:E$3),-9999)</f>
        <v>-9999</v>
      </c>
      <c r="CZ23" s="9">
        <f>IF(AND($G23&gt;=Inputs!E$3,$G23&lt;Inputs!F$3),FORECAST($G23,Inputs!E$4:F$4,Inputs!E$3:F$3),-9999)</f>
        <v>-9999</v>
      </c>
      <c r="DA23" s="9">
        <f>IF(AND($G23&gt;=Inputs!F$3,$G23&lt;Inputs!G$3),FORECAST($G23,Inputs!F$4:G$4,Inputs!F$3:G$3),-9999)</f>
        <v>-9999</v>
      </c>
      <c r="DB23" s="9">
        <f>IF(AND($G23&gt;=Inputs!G$3,$G23&lt;Inputs!H$3),FORECAST($G23,Inputs!G$4:H$4,Inputs!G$3:H$3),-9999)</f>
        <v>25.2</v>
      </c>
      <c r="DC23" s="9">
        <f>IF(AND($G23&gt;=Inputs!H$3,$G23&lt;Inputs!I$3),FORECAST($G23,Inputs!H$4:I$4,Inputs!H$3:I$3),-9999)</f>
        <v>-9999</v>
      </c>
      <c r="DD23" s="9">
        <f>IF(AND($G23&gt;=Inputs!I$3,$G23&lt;Inputs!J$3),FORECAST($G23,Inputs!I$4:J$4,Inputs!I$3:J$3),-9999)</f>
        <v>-9999</v>
      </c>
      <c r="DE23" s="9">
        <f>IF(AND($G23&gt;=Inputs!J$3,$G23&lt;Inputs!K$3),FORECAST($G23,Inputs!J$4:K$4,Inputs!J$3:K$3),-9999)</f>
        <v>-9999</v>
      </c>
      <c r="DF23" s="9">
        <f>IF(AND($G23&gt;=Inputs!K$3,$G23&lt;Inputs!L$3),FORECAST($G23,Inputs!K$4:L$4,Inputs!K$3:L$3),-9999)</f>
        <v>-9999</v>
      </c>
    </row>
    <row r="24" spans="1:110" x14ac:dyDescent="0.25">
      <c r="A24" s="2">
        <f t="shared" si="51"/>
        <v>45474.072916666599</v>
      </c>
      <c r="B24" s="3" t="str">
        <f>IF(ROUND(A24,6)&lt;ROUND(Inputs!$B$7,6),"Pre t0",IF(ROUND(A24,6)=ROUND(Inputs!$B$7,6),"t0",IF(AND(A24&gt;Inputs!$B$7,A24&lt;Inputs!$B$8),"TRLD","Post t0")))</f>
        <v>Pre t0</v>
      </c>
      <c r="C24" s="17">
        <v>20.239999999999998</v>
      </c>
      <c r="D24" s="19">
        <v>0</v>
      </c>
      <c r="E24" s="19"/>
      <c r="F24" s="19">
        <v>200</v>
      </c>
      <c r="G24" s="19">
        <v>130</v>
      </c>
      <c r="H24" s="7">
        <f t="shared" si="50"/>
        <v>0</v>
      </c>
      <c r="I24" s="7">
        <f>IF(B24="Pre t0",0,IF(B24="t0",MAX(MIN(TRLD!N24,E24),G24),IF(B24="TRLD",I23+J24,IF(B24="Post t0",MAX(I23+M24,G24)))))</f>
        <v>0</v>
      </c>
      <c r="J24" s="7">
        <f t="shared" si="0"/>
        <v>0</v>
      </c>
      <c r="K24" s="7">
        <f t="shared" si="1"/>
        <v>0</v>
      </c>
      <c r="L24" s="7">
        <f t="shared" si="2"/>
        <v>5</v>
      </c>
      <c r="M24" s="8">
        <f t="shared" si="3"/>
        <v>0</v>
      </c>
      <c r="N24" s="31">
        <f t="shared" si="4"/>
        <v>0</v>
      </c>
      <c r="O24" s="31">
        <f>IF(AND($C24&gt;=Inputs!B$4,$C24&lt;Inputs!C$4),FORECAST($C24,Inputs!B$3:C$3,Inputs!B$4:C$4),0)</f>
        <v>7.5</v>
      </c>
      <c r="P24" s="31">
        <f>IF(AND($C24&gt;=Inputs!C$4,$C24&lt;Inputs!D$4),FORECAST($C24,Inputs!C$3:D$3,Inputs!C$4:D$4),0)</f>
        <v>0</v>
      </c>
      <c r="Q24" s="31">
        <f>IF(AND($C24&gt;=Inputs!D$4,$C24&lt;Inputs!E$4),FORECAST($C24,Inputs!D$3:E$3,Inputs!D$4:E$4),0)</f>
        <v>0</v>
      </c>
      <c r="R24" s="31">
        <f>IF(AND($C24&gt;=Inputs!E$4,$C24&lt;Inputs!F$4),FORECAST($C24,Inputs!E$3:F$3,Inputs!E$4:F$4),0)</f>
        <v>0</v>
      </c>
      <c r="S24" s="31">
        <f>IF(AND($C24&gt;=Inputs!F$4,$C24&lt;Inputs!G$4),FORECAST($C24,Inputs!F$3:G$3,Inputs!F$4:G$4),0)</f>
        <v>0</v>
      </c>
      <c r="T24" s="31">
        <f>IF(AND($C24&gt;=Inputs!G$4,$C24&lt;Inputs!H$4),FORECAST($C24,Inputs!G$3:H$3,Inputs!G$4:H$4),0)</f>
        <v>0</v>
      </c>
      <c r="U24" s="31">
        <f>IF(AND($C24&gt;=Inputs!H$4,$C24&lt;Inputs!I$4),FORECAST($C24,Inputs!H$3:I$3,Inputs!H$4:I$4),0)</f>
        <v>0</v>
      </c>
      <c r="V24" s="31">
        <f>IF(AND($C24&gt;=Inputs!I$4,$C24&lt;Inputs!J$4),FORECAST($C24,Inputs!I$3:J$3,Inputs!I$4:J$4),0)</f>
        <v>0</v>
      </c>
      <c r="W24" s="31">
        <f>IF(AND($C24&gt;=Inputs!J$4,$C24&lt;Inputs!K$4),FORECAST($C24,Inputs!J$3:K$3,Inputs!J$4:K$4),0)</f>
        <v>0</v>
      </c>
      <c r="X24" s="31">
        <f>IF(AND($C24&gt;=Inputs!K$4,Inputs!K$4&lt;&gt;""),F24,0)</f>
        <v>0</v>
      </c>
      <c r="Y24" s="36">
        <f>IF($I23&lt;Inputs!B$13,Inputs!B$14,0)</f>
        <v>1</v>
      </c>
      <c r="Z24" s="36">
        <f>IF(AND($I23&gt;=Inputs!B$13,$I23&lt;Inputs!C$13),Inputs!C$14,0)</f>
        <v>0</v>
      </c>
      <c r="AA24" s="36">
        <f>IF(AND($I23&gt;=Inputs!C$13,$I23&lt;Inputs!D$13),Inputs!D$14,0)</f>
        <v>0</v>
      </c>
      <c r="AB24" s="36">
        <f>IF(AND($I23&lt;Inputs!B$13),Inputs!B$13,0)</f>
        <v>185</v>
      </c>
      <c r="AC24" s="36">
        <f>IF(AND($I23&gt;=Inputs!B$13,$I23&lt;Inputs!C$13),Inputs!C$13,0)</f>
        <v>0</v>
      </c>
      <c r="AD24" s="36">
        <f>IF(AND($I23&gt;=Inputs!C$13,$I23&lt;Inputs!D$13),Inputs!D$13,0)</f>
        <v>0</v>
      </c>
      <c r="AE24" s="36">
        <f t="shared" si="5"/>
        <v>185</v>
      </c>
      <c r="AF24" s="36">
        <f t="shared" si="6"/>
        <v>0</v>
      </c>
      <c r="AG24" s="36">
        <f t="shared" si="7"/>
        <v>0</v>
      </c>
      <c r="AH24" s="36">
        <f t="shared" si="8"/>
        <v>185</v>
      </c>
      <c r="AI24" s="36" t="str">
        <f t="shared" si="9"/>
        <v>No</v>
      </c>
      <c r="AJ24" s="36">
        <f t="shared" si="10"/>
        <v>5</v>
      </c>
      <c r="AK24" s="36">
        <f t="shared" si="11"/>
        <v>0</v>
      </c>
      <c r="AL24" s="36">
        <f t="shared" si="12"/>
        <v>0</v>
      </c>
      <c r="AM24" s="36">
        <f t="shared" si="13"/>
        <v>5</v>
      </c>
      <c r="AN24" s="36">
        <f t="shared" si="14"/>
        <v>0</v>
      </c>
      <c r="AO24" s="36">
        <f t="shared" si="15"/>
        <v>0</v>
      </c>
      <c r="AP24" s="36">
        <f t="shared" si="16"/>
        <v>5</v>
      </c>
      <c r="AQ24" s="36">
        <f t="shared" si="17"/>
        <v>5</v>
      </c>
      <c r="AR24" s="36">
        <f>IF(AND($AQ24&gt;=Inputs!B$13,$AQ24&lt;Inputs!C$13),Inputs!C$14,0)</f>
        <v>0</v>
      </c>
      <c r="AS24" s="36">
        <f>IF(AND($AQ24&gt;=Inputs!C$13,$AQ24&lt;Inputs!D$13),Inputs!D$14,0)</f>
        <v>0</v>
      </c>
      <c r="AT24" s="36">
        <f>IF(AND($AQ24&gt;=Inputs!B$13,$AQ24&lt;Inputs!C$13),Inputs!C$13,0)</f>
        <v>0</v>
      </c>
      <c r="AU24" s="36">
        <f>IF(AND($AQ24&gt;=Inputs!C$13,$AQ24&lt;Inputs!D$13),Inputs!D$13,0)</f>
        <v>0</v>
      </c>
      <c r="AV24" s="36">
        <f t="shared" si="18"/>
        <v>0</v>
      </c>
      <c r="AW24" s="36">
        <f>IFERROR((AU24-#REF!)/AS24,0)</f>
        <v>0</v>
      </c>
      <c r="AX24" s="36">
        <f t="shared" si="19"/>
        <v>0</v>
      </c>
      <c r="AY24" s="36" t="str">
        <f t="shared" si="20"/>
        <v>No</v>
      </c>
      <c r="AZ24" s="36">
        <f t="shared" si="21"/>
        <v>0</v>
      </c>
      <c r="BA24" s="36">
        <f t="shared" si="22"/>
        <v>0</v>
      </c>
      <c r="BB24" s="36">
        <f t="shared" si="23"/>
        <v>0</v>
      </c>
      <c r="BC24" s="36">
        <f t="shared" si="24"/>
        <v>0</v>
      </c>
      <c r="BD24" s="36">
        <f t="shared" si="25"/>
        <v>0</v>
      </c>
      <c r="BE24" s="37">
        <f t="shared" si="26"/>
        <v>5</v>
      </c>
      <c r="BF24" s="43">
        <f>IF($I23&lt;=Inputs!B$13,Inputs!B$14,0)</f>
        <v>1</v>
      </c>
      <c r="BG24" s="43">
        <f>IF(AND($I23&gt;Inputs!B$13,$I23&lt;=Inputs!C$13),Inputs!C$14,0)</f>
        <v>0</v>
      </c>
      <c r="BH24" s="43">
        <f>IF(AND($I23&gt;Inputs!C$13,$I23&lt;=Inputs!D$13),Inputs!D$14,0)</f>
        <v>0</v>
      </c>
      <c r="BI24" s="43">
        <f>IF(AND($I23&lt;Inputs!B$13),0,0)</f>
        <v>0</v>
      </c>
      <c r="BJ24" s="43">
        <f>IF(AND($I23&gt;=Inputs!B$13,$I23&lt;Inputs!C$13),Inputs!B$13,0)</f>
        <v>0</v>
      </c>
      <c r="BK24" s="43">
        <f>IF(AND($I23&gt;=Inputs!C$13,$I23&lt;Inputs!D$13),Inputs!C$13,0)</f>
        <v>0</v>
      </c>
      <c r="BL24" s="43">
        <f t="shared" si="27"/>
        <v>0</v>
      </c>
      <c r="BM24" s="43">
        <f t="shared" si="28"/>
        <v>0</v>
      </c>
      <c r="BN24" s="43">
        <f t="shared" si="29"/>
        <v>0</v>
      </c>
      <c r="BO24" s="43">
        <f t="shared" si="30"/>
        <v>0</v>
      </c>
      <c r="BP24" s="43" t="str">
        <f t="shared" si="31"/>
        <v>No</v>
      </c>
      <c r="BQ24" s="43">
        <f t="shared" si="32"/>
        <v>0</v>
      </c>
      <c r="BR24" s="43">
        <f t="shared" si="33"/>
        <v>0</v>
      </c>
      <c r="BS24" s="43">
        <f t="shared" si="34"/>
        <v>0</v>
      </c>
      <c r="BT24" s="43">
        <f t="shared" si="35"/>
        <v>0</v>
      </c>
      <c r="BU24" s="43">
        <f t="shared" si="36"/>
        <v>0</v>
      </c>
      <c r="BV24" s="43">
        <f t="shared" si="37"/>
        <v>0</v>
      </c>
      <c r="BW24" s="43">
        <f t="shared" si="38"/>
        <v>0</v>
      </c>
      <c r="BX24" s="43">
        <f t="shared" si="39"/>
        <v>0</v>
      </c>
      <c r="BY24" s="43">
        <f>IF(AND($BX24&gt;Inputs!B$13,$BX24&lt;=Inputs!C$13),Inputs!C$14,0)</f>
        <v>0</v>
      </c>
      <c r="BZ24" s="43">
        <f>IF(AND($BX24&gt;Inputs!C$13,$BX24&lt;=Inputs!D$13),Inputs!D$14,0)</f>
        <v>0</v>
      </c>
      <c r="CA24" s="43">
        <f>IF(AND($BX24&gt;Inputs!B$13,$BX24&lt;=Inputs!C$13),Inputs!B$13,0)</f>
        <v>0</v>
      </c>
      <c r="CB24" s="43">
        <f>IF(AND($BX24&gt;Inputs!C$13,$BX24&lt;=Inputs!D$13),Inputs!C$13,0)</f>
        <v>0</v>
      </c>
      <c r="CC24" s="43">
        <f t="shared" si="40"/>
        <v>0</v>
      </c>
      <c r="CD24" s="43">
        <f t="shared" si="41"/>
        <v>0</v>
      </c>
      <c r="CE24" s="43">
        <f t="shared" si="42"/>
        <v>0</v>
      </c>
      <c r="CF24" s="43" t="str">
        <f t="shared" si="43"/>
        <v>No</v>
      </c>
      <c r="CG24" s="43">
        <f t="shared" si="44"/>
        <v>0</v>
      </c>
      <c r="CH24" s="43">
        <f t="shared" si="45"/>
        <v>0</v>
      </c>
      <c r="CI24" s="43">
        <f t="shared" si="46"/>
        <v>0</v>
      </c>
      <c r="CJ24" s="43">
        <f t="shared" si="47"/>
        <v>0</v>
      </c>
      <c r="CK24" s="43">
        <f t="shared" si="48"/>
        <v>0</v>
      </c>
      <c r="CL24" s="44">
        <f t="shared" si="49"/>
        <v>0</v>
      </c>
      <c r="CM24" s="9">
        <f>IF(AND($F24&gt;=Inputs!B$3,$F24&lt;Inputs!C$3),FORECAST($F24,Inputs!B$4:C$4,Inputs!B$3:C$3),9999)</f>
        <v>9999</v>
      </c>
      <c r="CN24" s="9">
        <f>IF(AND($F24&gt;=Inputs!C$3,$F24&lt;Inputs!D$3),FORECAST($F24,Inputs!C$4:D$4,Inputs!C$3:D$3),9999)</f>
        <v>9999</v>
      </c>
      <c r="CO24" s="9">
        <f>IF(AND($F24&gt;=Inputs!D$3,$F24&lt;Inputs!E$3),FORECAST($F24,Inputs!D$4:E$4,Inputs!D$3:E$3),9999)</f>
        <v>9999</v>
      </c>
      <c r="CP24" s="9">
        <f>IF(AND($F24&gt;=Inputs!E$3,$F24&lt;Inputs!F$3),FORECAST($F24,Inputs!E$4:F$4,Inputs!E$3:F$3),9999)</f>
        <v>9999</v>
      </c>
      <c r="CQ24" s="9">
        <f>IF(AND($F24&gt;=Inputs!F$3,$F24&lt;Inputs!G$3),FORECAST($F24,Inputs!F$4:G$4,Inputs!F$3:G$3),9999)</f>
        <v>9999</v>
      </c>
      <c r="CR24" s="9">
        <f>IF(AND($F24&gt;=Inputs!G$3,$F24&lt;Inputs!H$3),FORECAST($F24,Inputs!G$4:H$4,Inputs!G$3:H$3),9999)</f>
        <v>9999</v>
      </c>
      <c r="CS24" s="9">
        <f>IF(AND($F24&gt;=Inputs!H$3,$F24&lt;Inputs!I$3),FORECAST($F24,Inputs!H$4:I$4,Inputs!H$3:I$3),9999)</f>
        <v>9999</v>
      </c>
      <c r="CT24" s="9">
        <f>IF(AND($F24&gt;=Inputs!I$3,$F24&lt;Inputs!J$3),FORECAST($F24,Inputs!I$4:J$4,Inputs!I$3:J$3),9999)</f>
        <v>9999</v>
      </c>
      <c r="CU24" s="9">
        <f>IF(AND($F24&gt;=Inputs!J$3,$F24&lt;Inputs!K$3),FORECAST($F24,Inputs!J$4:K$4,Inputs!J$3:K$3),9999)</f>
        <v>9999</v>
      </c>
      <c r="CV24" s="9">
        <f>IF(AND($F24&gt;=Inputs!K$3,$F24&lt;Inputs!L$3),FORECAST($F24,Inputs!K$4:L$4,Inputs!K$3:L$3),9999)</f>
        <v>9999</v>
      </c>
      <c r="CW24" s="9">
        <f>IF(AND($G24&gt;=Inputs!B$3,$G24&lt;Inputs!C$3),FORECAST($G24,Inputs!B$4:C$4,Inputs!B$3:C$3),-9999)</f>
        <v>-9999</v>
      </c>
      <c r="CX24" s="9">
        <f>IF(AND($G24&gt;=Inputs!C$3,$G24&lt;Inputs!D$3),FORECAST($G24,Inputs!C$4:D$4,Inputs!C$3:D$3),-9999)</f>
        <v>-9999</v>
      </c>
      <c r="CY24" s="9">
        <f>IF(AND($G24&gt;=Inputs!D$3,$G24&lt;Inputs!E$3),FORECAST($G24,Inputs!D$4:E$4,Inputs!D$3:E$3),-9999)</f>
        <v>-9999</v>
      </c>
      <c r="CZ24" s="9">
        <f>IF(AND($G24&gt;=Inputs!E$3,$G24&lt;Inputs!F$3),FORECAST($G24,Inputs!E$4:F$4,Inputs!E$3:F$3),-9999)</f>
        <v>-9999</v>
      </c>
      <c r="DA24" s="9">
        <f>IF(AND($G24&gt;=Inputs!F$3,$G24&lt;Inputs!G$3),FORECAST($G24,Inputs!F$4:G$4,Inputs!F$3:G$3),-9999)</f>
        <v>-9999</v>
      </c>
      <c r="DB24" s="9">
        <f>IF(AND($G24&gt;=Inputs!G$3,$G24&lt;Inputs!H$3),FORECAST($G24,Inputs!G$4:H$4,Inputs!G$3:H$3),-9999)</f>
        <v>25.2</v>
      </c>
      <c r="DC24" s="9">
        <f>IF(AND($G24&gt;=Inputs!H$3,$G24&lt;Inputs!I$3),FORECAST($G24,Inputs!H$4:I$4,Inputs!H$3:I$3),-9999)</f>
        <v>-9999</v>
      </c>
      <c r="DD24" s="9">
        <f>IF(AND($G24&gt;=Inputs!I$3,$G24&lt;Inputs!J$3),FORECAST($G24,Inputs!I$4:J$4,Inputs!I$3:J$3),-9999)</f>
        <v>-9999</v>
      </c>
      <c r="DE24" s="9">
        <f>IF(AND($G24&gt;=Inputs!J$3,$G24&lt;Inputs!K$3),FORECAST($G24,Inputs!J$4:K$4,Inputs!J$3:K$3),-9999)</f>
        <v>-9999</v>
      </c>
      <c r="DF24" s="9">
        <f>IF(AND($G24&gt;=Inputs!K$3,$G24&lt;Inputs!L$3),FORECAST($G24,Inputs!K$4:L$4,Inputs!K$3:L$3),-9999)</f>
        <v>-9999</v>
      </c>
    </row>
    <row r="25" spans="1:110" x14ac:dyDescent="0.25">
      <c r="A25" s="2">
        <f t="shared" si="51"/>
        <v>45474.076388888818</v>
      </c>
      <c r="B25" s="3" t="str">
        <f>IF(ROUND(A25,6)&lt;ROUND(Inputs!$B$7,6),"Pre t0",IF(ROUND(A25,6)=ROUND(Inputs!$B$7,6),"t0",IF(AND(A25&gt;Inputs!$B$7,A25&lt;Inputs!$B$8),"TRLD","Post t0")))</f>
        <v>Pre t0</v>
      </c>
      <c r="C25" s="17">
        <v>20.32</v>
      </c>
      <c r="D25" s="19">
        <v>0</v>
      </c>
      <c r="E25" s="19"/>
      <c r="F25" s="19">
        <v>200</v>
      </c>
      <c r="G25" s="19">
        <v>130</v>
      </c>
      <c r="H25" s="7">
        <f t="shared" si="50"/>
        <v>0</v>
      </c>
      <c r="I25" s="7">
        <f>IF(B25="Pre t0",0,IF(B25="t0",MAX(MIN(TRLD!N25,E25),G25),IF(B25="TRLD",I24+J25,IF(B25="Post t0",MAX(I24+M25,G25)))))</f>
        <v>0</v>
      </c>
      <c r="J25" s="7">
        <f t="shared" si="0"/>
        <v>0</v>
      </c>
      <c r="K25" s="7">
        <f t="shared" si="1"/>
        <v>0</v>
      </c>
      <c r="L25" s="7">
        <f t="shared" si="2"/>
        <v>5</v>
      </c>
      <c r="M25" s="8">
        <f t="shared" si="3"/>
        <v>0</v>
      </c>
      <c r="N25" s="31">
        <f t="shared" si="4"/>
        <v>0</v>
      </c>
      <c r="O25" s="31">
        <f>IF(AND($C25&gt;=Inputs!B$4,$C25&lt;Inputs!C$4),FORECAST($C25,Inputs!B$3:C$3,Inputs!B$4:C$4),0)</f>
        <v>10</v>
      </c>
      <c r="P25" s="31">
        <f>IF(AND($C25&gt;=Inputs!C$4,$C25&lt;Inputs!D$4),FORECAST($C25,Inputs!C$3:D$3,Inputs!C$4:D$4),0)</f>
        <v>0</v>
      </c>
      <c r="Q25" s="31">
        <f>IF(AND($C25&gt;=Inputs!D$4,$C25&lt;Inputs!E$4),FORECAST($C25,Inputs!D$3:E$3,Inputs!D$4:E$4),0)</f>
        <v>0</v>
      </c>
      <c r="R25" s="31">
        <f>IF(AND($C25&gt;=Inputs!E$4,$C25&lt;Inputs!F$4),FORECAST($C25,Inputs!E$3:F$3,Inputs!E$4:F$4),0)</f>
        <v>0</v>
      </c>
      <c r="S25" s="31">
        <f>IF(AND($C25&gt;=Inputs!F$4,$C25&lt;Inputs!G$4),FORECAST($C25,Inputs!F$3:G$3,Inputs!F$4:G$4),0)</f>
        <v>0</v>
      </c>
      <c r="T25" s="31">
        <f>IF(AND($C25&gt;=Inputs!G$4,$C25&lt;Inputs!H$4),FORECAST($C25,Inputs!G$3:H$3,Inputs!G$4:H$4),0)</f>
        <v>0</v>
      </c>
      <c r="U25" s="31">
        <f>IF(AND($C25&gt;=Inputs!H$4,$C25&lt;Inputs!I$4),FORECAST($C25,Inputs!H$3:I$3,Inputs!H$4:I$4),0)</f>
        <v>0</v>
      </c>
      <c r="V25" s="31">
        <f>IF(AND($C25&gt;=Inputs!I$4,$C25&lt;Inputs!J$4),FORECAST($C25,Inputs!I$3:J$3,Inputs!I$4:J$4),0)</f>
        <v>0</v>
      </c>
      <c r="W25" s="31">
        <f>IF(AND($C25&gt;=Inputs!J$4,$C25&lt;Inputs!K$4),FORECAST($C25,Inputs!J$3:K$3,Inputs!J$4:K$4),0)</f>
        <v>0</v>
      </c>
      <c r="X25" s="31">
        <f>IF(AND($C25&gt;=Inputs!K$4,Inputs!K$4&lt;&gt;""),F25,0)</f>
        <v>0</v>
      </c>
      <c r="Y25" s="36">
        <f>IF($I24&lt;Inputs!B$13,Inputs!B$14,0)</f>
        <v>1</v>
      </c>
      <c r="Z25" s="36">
        <f>IF(AND($I24&gt;=Inputs!B$13,$I24&lt;Inputs!C$13),Inputs!C$14,0)</f>
        <v>0</v>
      </c>
      <c r="AA25" s="36">
        <f>IF(AND($I24&gt;=Inputs!C$13,$I24&lt;Inputs!D$13),Inputs!D$14,0)</f>
        <v>0</v>
      </c>
      <c r="AB25" s="36">
        <f>IF(AND($I24&lt;Inputs!B$13),Inputs!B$13,0)</f>
        <v>185</v>
      </c>
      <c r="AC25" s="36">
        <f>IF(AND($I24&gt;=Inputs!B$13,$I24&lt;Inputs!C$13),Inputs!C$13,0)</f>
        <v>0</v>
      </c>
      <c r="AD25" s="36">
        <f>IF(AND($I24&gt;=Inputs!C$13,$I24&lt;Inputs!D$13),Inputs!D$13,0)</f>
        <v>0</v>
      </c>
      <c r="AE25" s="36">
        <f t="shared" si="5"/>
        <v>185</v>
      </c>
      <c r="AF25" s="36">
        <f t="shared" si="6"/>
        <v>0</v>
      </c>
      <c r="AG25" s="36">
        <f t="shared" si="7"/>
        <v>0</v>
      </c>
      <c r="AH25" s="36">
        <f t="shared" si="8"/>
        <v>185</v>
      </c>
      <c r="AI25" s="36" t="str">
        <f t="shared" si="9"/>
        <v>No</v>
      </c>
      <c r="AJ25" s="36">
        <f t="shared" si="10"/>
        <v>5</v>
      </c>
      <c r="AK25" s="36">
        <f t="shared" si="11"/>
        <v>0</v>
      </c>
      <c r="AL25" s="36">
        <f t="shared" si="12"/>
        <v>0</v>
      </c>
      <c r="AM25" s="36">
        <f t="shared" si="13"/>
        <v>5</v>
      </c>
      <c r="AN25" s="36">
        <f t="shared" si="14"/>
        <v>0</v>
      </c>
      <c r="AO25" s="36">
        <f t="shared" si="15"/>
        <v>0</v>
      </c>
      <c r="AP25" s="36">
        <f t="shared" si="16"/>
        <v>5</v>
      </c>
      <c r="AQ25" s="36">
        <f t="shared" si="17"/>
        <v>5</v>
      </c>
      <c r="AR25" s="36">
        <f>IF(AND($AQ25&gt;=Inputs!B$13,$AQ25&lt;Inputs!C$13),Inputs!C$14,0)</f>
        <v>0</v>
      </c>
      <c r="AS25" s="36">
        <f>IF(AND($AQ25&gt;=Inputs!C$13,$AQ25&lt;Inputs!D$13),Inputs!D$14,0)</f>
        <v>0</v>
      </c>
      <c r="AT25" s="36">
        <f>IF(AND($AQ25&gt;=Inputs!B$13,$AQ25&lt;Inputs!C$13),Inputs!C$13,0)</f>
        <v>0</v>
      </c>
      <c r="AU25" s="36">
        <f>IF(AND($AQ25&gt;=Inputs!C$13,$AQ25&lt;Inputs!D$13),Inputs!D$13,0)</f>
        <v>0</v>
      </c>
      <c r="AV25" s="36">
        <f t="shared" si="18"/>
        <v>0</v>
      </c>
      <c r="AW25" s="36">
        <f>IFERROR((AU25-#REF!)/AS25,0)</f>
        <v>0</v>
      </c>
      <c r="AX25" s="36">
        <f t="shared" si="19"/>
        <v>0</v>
      </c>
      <c r="AY25" s="36" t="str">
        <f t="shared" si="20"/>
        <v>No</v>
      </c>
      <c r="AZ25" s="36">
        <f t="shared" si="21"/>
        <v>0</v>
      </c>
      <c r="BA25" s="36">
        <f t="shared" si="22"/>
        <v>0</v>
      </c>
      <c r="BB25" s="36">
        <f t="shared" si="23"/>
        <v>0</v>
      </c>
      <c r="BC25" s="36">
        <f t="shared" si="24"/>
        <v>0</v>
      </c>
      <c r="BD25" s="36">
        <f t="shared" si="25"/>
        <v>0</v>
      </c>
      <c r="BE25" s="37">
        <f t="shared" si="26"/>
        <v>5</v>
      </c>
      <c r="BF25" s="43">
        <f>IF($I24&lt;=Inputs!B$13,Inputs!B$14,0)</f>
        <v>1</v>
      </c>
      <c r="BG25" s="43">
        <f>IF(AND($I24&gt;Inputs!B$13,$I24&lt;=Inputs!C$13),Inputs!C$14,0)</f>
        <v>0</v>
      </c>
      <c r="BH25" s="43">
        <f>IF(AND($I24&gt;Inputs!C$13,$I24&lt;=Inputs!D$13),Inputs!D$14,0)</f>
        <v>0</v>
      </c>
      <c r="BI25" s="43">
        <f>IF(AND($I24&lt;Inputs!B$13),0,0)</f>
        <v>0</v>
      </c>
      <c r="BJ25" s="43">
        <f>IF(AND($I24&gt;=Inputs!B$13,$I24&lt;Inputs!C$13),Inputs!B$13,0)</f>
        <v>0</v>
      </c>
      <c r="BK25" s="43">
        <f>IF(AND($I24&gt;=Inputs!C$13,$I24&lt;Inputs!D$13),Inputs!C$13,0)</f>
        <v>0</v>
      </c>
      <c r="BL25" s="43">
        <f t="shared" si="27"/>
        <v>0</v>
      </c>
      <c r="BM25" s="43">
        <f t="shared" si="28"/>
        <v>0</v>
      </c>
      <c r="BN25" s="43">
        <f t="shared" si="29"/>
        <v>0</v>
      </c>
      <c r="BO25" s="43">
        <f t="shared" si="30"/>
        <v>0</v>
      </c>
      <c r="BP25" s="43" t="str">
        <f t="shared" si="31"/>
        <v>No</v>
      </c>
      <c r="BQ25" s="43">
        <f t="shared" si="32"/>
        <v>0</v>
      </c>
      <c r="BR25" s="43">
        <f t="shared" si="33"/>
        <v>0</v>
      </c>
      <c r="BS25" s="43">
        <f t="shared" si="34"/>
        <v>0</v>
      </c>
      <c r="BT25" s="43">
        <f t="shared" si="35"/>
        <v>0</v>
      </c>
      <c r="BU25" s="43">
        <f t="shared" si="36"/>
        <v>0</v>
      </c>
      <c r="BV25" s="43">
        <f t="shared" si="37"/>
        <v>0</v>
      </c>
      <c r="BW25" s="43">
        <f t="shared" si="38"/>
        <v>0</v>
      </c>
      <c r="BX25" s="43">
        <f t="shared" si="39"/>
        <v>0</v>
      </c>
      <c r="BY25" s="43">
        <f>IF(AND($BX25&gt;Inputs!B$13,$BX25&lt;=Inputs!C$13),Inputs!C$14,0)</f>
        <v>0</v>
      </c>
      <c r="BZ25" s="43">
        <f>IF(AND($BX25&gt;Inputs!C$13,$BX25&lt;=Inputs!D$13),Inputs!D$14,0)</f>
        <v>0</v>
      </c>
      <c r="CA25" s="43">
        <f>IF(AND($BX25&gt;Inputs!B$13,$BX25&lt;=Inputs!C$13),Inputs!B$13,0)</f>
        <v>0</v>
      </c>
      <c r="CB25" s="43">
        <f>IF(AND($BX25&gt;Inputs!C$13,$BX25&lt;=Inputs!D$13),Inputs!C$13,0)</f>
        <v>0</v>
      </c>
      <c r="CC25" s="43">
        <f t="shared" si="40"/>
        <v>0</v>
      </c>
      <c r="CD25" s="43">
        <f t="shared" si="41"/>
        <v>0</v>
      </c>
      <c r="CE25" s="43">
        <f t="shared" si="42"/>
        <v>0</v>
      </c>
      <c r="CF25" s="43" t="str">
        <f t="shared" si="43"/>
        <v>No</v>
      </c>
      <c r="CG25" s="43">
        <f t="shared" si="44"/>
        <v>0</v>
      </c>
      <c r="CH25" s="43">
        <f t="shared" si="45"/>
        <v>0</v>
      </c>
      <c r="CI25" s="43">
        <f t="shared" si="46"/>
        <v>0</v>
      </c>
      <c r="CJ25" s="43">
        <f t="shared" si="47"/>
        <v>0</v>
      </c>
      <c r="CK25" s="43">
        <f t="shared" si="48"/>
        <v>0</v>
      </c>
      <c r="CL25" s="44">
        <f t="shared" si="49"/>
        <v>0</v>
      </c>
      <c r="CM25" s="9">
        <f>IF(AND($F25&gt;=Inputs!B$3,$F25&lt;Inputs!C$3),FORECAST($F25,Inputs!B$4:C$4,Inputs!B$3:C$3),9999)</f>
        <v>9999</v>
      </c>
      <c r="CN25" s="9">
        <f>IF(AND($F25&gt;=Inputs!C$3,$F25&lt;Inputs!D$3),FORECAST($F25,Inputs!C$4:D$4,Inputs!C$3:D$3),9999)</f>
        <v>9999</v>
      </c>
      <c r="CO25" s="9">
        <f>IF(AND($F25&gt;=Inputs!D$3,$F25&lt;Inputs!E$3),FORECAST($F25,Inputs!D$4:E$4,Inputs!D$3:E$3),9999)</f>
        <v>9999</v>
      </c>
      <c r="CP25" s="9">
        <f>IF(AND($F25&gt;=Inputs!E$3,$F25&lt;Inputs!F$3),FORECAST($F25,Inputs!E$4:F$4,Inputs!E$3:F$3),9999)</f>
        <v>9999</v>
      </c>
      <c r="CQ25" s="9">
        <f>IF(AND($F25&gt;=Inputs!F$3,$F25&lt;Inputs!G$3),FORECAST($F25,Inputs!F$4:G$4,Inputs!F$3:G$3),9999)</f>
        <v>9999</v>
      </c>
      <c r="CR25" s="9">
        <f>IF(AND($F25&gt;=Inputs!G$3,$F25&lt;Inputs!H$3),FORECAST($F25,Inputs!G$4:H$4,Inputs!G$3:H$3),9999)</f>
        <v>9999</v>
      </c>
      <c r="CS25" s="9">
        <f>IF(AND($F25&gt;=Inputs!H$3,$F25&lt;Inputs!I$3),FORECAST($F25,Inputs!H$4:I$4,Inputs!H$3:I$3),9999)</f>
        <v>9999</v>
      </c>
      <c r="CT25" s="9">
        <f>IF(AND($F25&gt;=Inputs!I$3,$F25&lt;Inputs!J$3),FORECAST($F25,Inputs!I$4:J$4,Inputs!I$3:J$3),9999)</f>
        <v>9999</v>
      </c>
      <c r="CU25" s="9">
        <f>IF(AND($F25&gt;=Inputs!J$3,$F25&lt;Inputs!K$3),FORECAST($F25,Inputs!J$4:K$4,Inputs!J$3:K$3),9999)</f>
        <v>9999</v>
      </c>
      <c r="CV25" s="9">
        <f>IF(AND($F25&gt;=Inputs!K$3,$F25&lt;Inputs!L$3),FORECAST($F25,Inputs!K$4:L$4,Inputs!K$3:L$3),9999)</f>
        <v>9999</v>
      </c>
      <c r="CW25" s="9">
        <f>IF(AND($G25&gt;=Inputs!B$3,$G25&lt;Inputs!C$3),FORECAST($G25,Inputs!B$4:C$4,Inputs!B$3:C$3),-9999)</f>
        <v>-9999</v>
      </c>
      <c r="CX25" s="9">
        <f>IF(AND($G25&gt;=Inputs!C$3,$G25&lt;Inputs!D$3),FORECAST($G25,Inputs!C$4:D$4,Inputs!C$3:D$3),-9999)</f>
        <v>-9999</v>
      </c>
      <c r="CY25" s="9">
        <f>IF(AND($G25&gt;=Inputs!D$3,$G25&lt;Inputs!E$3),FORECAST($G25,Inputs!D$4:E$4,Inputs!D$3:E$3),-9999)</f>
        <v>-9999</v>
      </c>
      <c r="CZ25" s="9">
        <f>IF(AND($G25&gt;=Inputs!E$3,$G25&lt;Inputs!F$3),FORECAST($G25,Inputs!E$4:F$4,Inputs!E$3:F$3),-9999)</f>
        <v>-9999</v>
      </c>
      <c r="DA25" s="9">
        <f>IF(AND($G25&gt;=Inputs!F$3,$G25&lt;Inputs!G$3),FORECAST($G25,Inputs!F$4:G$4,Inputs!F$3:G$3),-9999)</f>
        <v>-9999</v>
      </c>
      <c r="DB25" s="9">
        <f>IF(AND($G25&gt;=Inputs!G$3,$G25&lt;Inputs!H$3),FORECAST($G25,Inputs!G$4:H$4,Inputs!G$3:H$3),-9999)</f>
        <v>25.2</v>
      </c>
      <c r="DC25" s="9">
        <f>IF(AND($G25&gt;=Inputs!H$3,$G25&lt;Inputs!I$3),FORECAST($G25,Inputs!H$4:I$4,Inputs!H$3:I$3),-9999)</f>
        <v>-9999</v>
      </c>
      <c r="DD25" s="9">
        <f>IF(AND($G25&gt;=Inputs!I$3,$G25&lt;Inputs!J$3),FORECAST($G25,Inputs!I$4:J$4,Inputs!I$3:J$3),-9999)</f>
        <v>-9999</v>
      </c>
      <c r="DE25" s="9">
        <f>IF(AND($G25&gt;=Inputs!J$3,$G25&lt;Inputs!K$3),FORECAST($G25,Inputs!J$4:K$4,Inputs!J$3:K$3),-9999)</f>
        <v>-9999</v>
      </c>
      <c r="DF25" s="9">
        <f>IF(AND($G25&gt;=Inputs!K$3,$G25&lt;Inputs!L$3),FORECAST($G25,Inputs!K$4:L$4,Inputs!K$3:L$3),-9999)</f>
        <v>-9999</v>
      </c>
    </row>
    <row r="26" spans="1:110" x14ac:dyDescent="0.25">
      <c r="A26" s="2">
        <f t="shared" si="51"/>
        <v>45474.079861111037</v>
      </c>
      <c r="B26" s="3" t="str">
        <f>IF(ROUND(A26,6)&lt;ROUND(Inputs!$B$7,6),"Pre t0",IF(ROUND(A26,6)=ROUND(Inputs!$B$7,6),"t0",IF(AND(A26&gt;Inputs!$B$7,A26&lt;Inputs!$B$8),"TRLD","Post t0")))</f>
        <v>Pre t0</v>
      </c>
      <c r="C26" s="17">
        <v>22.83</v>
      </c>
      <c r="D26" s="19">
        <v>0</v>
      </c>
      <c r="E26" s="19"/>
      <c r="F26" s="19">
        <v>200</v>
      </c>
      <c r="G26" s="19">
        <v>130</v>
      </c>
      <c r="H26" s="7">
        <f t="shared" si="50"/>
        <v>0</v>
      </c>
      <c r="I26" s="7">
        <f>IF(B26="Pre t0",0,IF(B26="t0",MAX(MIN(TRLD!N26,E26),G26),IF(B26="TRLD",I25+J26,IF(B26="Post t0",MAX(I25+M26,G26)))))</f>
        <v>0</v>
      </c>
      <c r="J26" s="7">
        <f t="shared" si="0"/>
        <v>0</v>
      </c>
      <c r="K26" s="7">
        <f t="shared" si="1"/>
        <v>0</v>
      </c>
      <c r="L26" s="7">
        <f t="shared" si="2"/>
        <v>5</v>
      </c>
      <c r="M26" s="8">
        <f t="shared" si="3"/>
        <v>0</v>
      </c>
      <c r="N26" s="31">
        <f t="shared" si="4"/>
        <v>0</v>
      </c>
      <c r="O26" s="31">
        <f>IF(AND($C26&gt;=Inputs!B$4,$C26&lt;Inputs!C$4),FORECAST($C26,Inputs!B$3:C$3,Inputs!B$4:C$4),0)</f>
        <v>0</v>
      </c>
      <c r="P26" s="31">
        <f>IF(AND($C26&gt;=Inputs!C$4,$C26&lt;Inputs!D$4),FORECAST($C26,Inputs!C$3:D$3,Inputs!C$4:D$4),0)</f>
        <v>0</v>
      </c>
      <c r="Q26" s="31">
        <f>IF(AND($C26&gt;=Inputs!D$4,$C26&lt;Inputs!E$4),FORECAST($C26,Inputs!D$3:E$3,Inputs!D$4:E$4),0)</f>
        <v>0</v>
      </c>
      <c r="R26" s="31">
        <f>IF(AND($C26&gt;=Inputs!E$4,$C26&lt;Inputs!F$4),FORECAST($C26,Inputs!E$3:F$3,Inputs!E$4:F$4),0)</f>
        <v>88.4375</v>
      </c>
      <c r="S26" s="31">
        <f>IF(AND($C26&gt;=Inputs!F$4,$C26&lt;Inputs!G$4),FORECAST($C26,Inputs!F$3:G$3,Inputs!F$4:G$4),0)</f>
        <v>0</v>
      </c>
      <c r="T26" s="31">
        <f>IF(AND($C26&gt;=Inputs!G$4,$C26&lt;Inputs!H$4),FORECAST($C26,Inputs!G$3:H$3,Inputs!G$4:H$4),0)</f>
        <v>0</v>
      </c>
      <c r="U26" s="31">
        <f>IF(AND($C26&gt;=Inputs!H$4,$C26&lt;Inputs!I$4),FORECAST($C26,Inputs!H$3:I$3,Inputs!H$4:I$4),0)</f>
        <v>0</v>
      </c>
      <c r="V26" s="31">
        <f>IF(AND($C26&gt;=Inputs!I$4,$C26&lt;Inputs!J$4),FORECAST($C26,Inputs!I$3:J$3,Inputs!I$4:J$4),0)</f>
        <v>0</v>
      </c>
      <c r="W26" s="31">
        <f>IF(AND($C26&gt;=Inputs!J$4,$C26&lt;Inputs!K$4),FORECAST($C26,Inputs!J$3:K$3,Inputs!J$4:K$4),0)</f>
        <v>0</v>
      </c>
      <c r="X26" s="31">
        <f>IF(AND($C26&gt;=Inputs!K$4,Inputs!K$4&lt;&gt;""),F26,0)</f>
        <v>0</v>
      </c>
      <c r="Y26" s="36">
        <f>IF($I25&lt;Inputs!B$13,Inputs!B$14,0)</f>
        <v>1</v>
      </c>
      <c r="Z26" s="36">
        <f>IF(AND($I25&gt;=Inputs!B$13,$I25&lt;Inputs!C$13),Inputs!C$14,0)</f>
        <v>0</v>
      </c>
      <c r="AA26" s="36">
        <f>IF(AND($I25&gt;=Inputs!C$13,$I25&lt;Inputs!D$13),Inputs!D$14,0)</f>
        <v>0</v>
      </c>
      <c r="AB26" s="36">
        <f>IF(AND($I25&lt;Inputs!B$13),Inputs!B$13,0)</f>
        <v>185</v>
      </c>
      <c r="AC26" s="36">
        <f>IF(AND($I25&gt;=Inputs!B$13,$I25&lt;Inputs!C$13),Inputs!C$13,0)</f>
        <v>0</v>
      </c>
      <c r="AD26" s="36">
        <f>IF(AND($I25&gt;=Inputs!C$13,$I25&lt;Inputs!D$13),Inputs!D$13,0)</f>
        <v>0</v>
      </c>
      <c r="AE26" s="36">
        <f t="shared" si="5"/>
        <v>185</v>
      </c>
      <c r="AF26" s="36">
        <f t="shared" si="6"/>
        <v>0</v>
      </c>
      <c r="AG26" s="36">
        <f t="shared" si="7"/>
        <v>0</v>
      </c>
      <c r="AH26" s="36">
        <f t="shared" si="8"/>
        <v>185</v>
      </c>
      <c r="AI26" s="36" t="str">
        <f t="shared" si="9"/>
        <v>No</v>
      </c>
      <c r="AJ26" s="36">
        <f t="shared" si="10"/>
        <v>5</v>
      </c>
      <c r="AK26" s="36">
        <f t="shared" si="11"/>
        <v>0</v>
      </c>
      <c r="AL26" s="36">
        <f t="shared" si="12"/>
        <v>0</v>
      </c>
      <c r="AM26" s="36">
        <f t="shared" si="13"/>
        <v>5</v>
      </c>
      <c r="AN26" s="36">
        <f t="shared" si="14"/>
        <v>0</v>
      </c>
      <c r="AO26" s="36">
        <f t="shared" si="15"/>
        <v>0</v>
      </c>
      <c r="AP26" s="36">
        <f t="shared" si="16"/>
        <v>5</v>
      </c>
      <c r="AQ26" s="36">
        <f t="shared" si="17"/>
        <v>5</v>
      </c>
      <c r="AR26" s="36">
        <f>IF(AND($AQ26&gt;=Inputs!B$13,$AQ26&lt;Inputs!C$13),Inputs!C$14,0)</f>
        <v>0</v>
      </c>
      <c r="AS26" s="36">
        <f>IF(AND($AQ26&gt;=Inputs!C$13,$AQ26&lt;Inputs!D$13),Inputs!D$14,0)</f>
        <v>0</v>
      </c>
      <c r="AT26" s="36">
        <f>IF(AND($AQ26&gt;=Inputs!B$13,$AQ26&lt;Inputs!C$13),Inputs!C$13,0)</f>
        <v>0</v>
      </c>
      <c r="AU26" s="36">
        <f>IF(AND($AQ26&gt;=Inputs!C$13,$AQ26&lt;Inputs!D$13),Inputs!D$13,0)</f>
        <v>0</v>
      </c>
      <c r="AV26" s="36">
        <f t="shared" si="18"/>
        <v>0</v>
      </c>
      <c r="AW26" s="36">
        <f>IFERROR((AU26-#REF!)/AS26,0)</f>
        <v>0</v>
      </c>
      <c r="AX26" s="36">
        <f t="shared" si="19"/>
        <v>0</v>
      </c>
      <c r="AY26" s="36" t="str">
        <f t="shared" si="20"/>
        <v>No</v>
      </c>
      <c r="AZ26" s="36">
        <f t="shared" si="21"/>
        <v>0</v>
      </c>
      <c r="BA26" s="36">
        <f t="shared" si="22"/>
        <v>0</v>
      </c>
      <c r="BB26" s="36">
        <f t="shared" si="23"/>
        <v>0</v>
      </c>
      <c r="BC26" s="36">
        <f t="shared" si="24"/>
        <v>0</v>
      </c>
      <c r="BD26" s="36">
        <f t="shared" si="25"/>
        <v>0</v>
      </c>
      <c r="BE26" s="37">
        <f t="shared" si="26"/>
        <v>5</v>
      </c>
      <c r="BF26" s="43">
        <f>IF($I25&lt;=Inputs!B$13,Inputs!B$14,0)</f>
        <v>1</v>
      </c>
      <c r="BG26" s="43">
        <f>IF(AND($I25&gt;Inputs!B$13,$I25&lt;=Inputs!C$13),Inputs!C$14,0)</f>
        <v>0</v>
      </c>
      <c r="BH26" s="43">
        <f>IF(AND($I25&gt;Inputs!C$13,$I25&lt;=Inputs!D$13),Inputs!D$14,0)</f>
        <v>0</v>
      </c>
      <c r="BI26" s="43">
        <f>IF(AND($I25&lt;Inputs!B$13),0,0)</f>
        <v>0</v>
      </c>
      <c r="BJ26" s="43">
        <f>IF(AND($I25&gt;=Inputs!B$13,$I25&lt;Inputs!C$13),Inputs!B$13,0)</f>
        <v>0</v>
      </c>
      <c r="BK26" s="43">
        <f>IF(AND($I25&gt;=Inputs!C$13,$I25&lt;Inputs!D$13),Inputs!C$13,0)</f>
        <v>0</v>
      </c>
      <c r="BL26" s="43">
        <f t="shared" si="27"/>
        <v>0</v>
      </c>
      <c r="BM26" s="43">
        <f t="shared" si="28"/>
        <v>0</v>
      </c>
      <c r="BN26" s="43">
        <f t="shared" si="29"/>
        <v>0</v>
      </c>
      <c r="BO26" s="43">
        <f t="shared" si="30"/>
        <v>0</v>
      </c>
      <c r="BP26" s="43" t="str">
        <f t="shared" si="31"/>
        <v>No</v>
      </c>
      <c r="BQ26" s="43">
        <f t="shared" si="32"/>
        <v>0</v>
      </c>
      <c r="BR26" s="43">
        <f t="shared" si="33"/>
        <v>0</v>
      </c>
      <c r="BS26" s="43">
        <f t="shared" si="34"/>
        <v>0</v>
      </c>
      <c r="BT26" s="43">
        <f t="shared" si="35"/>
        <v>0</v>
      </c>
      <c r="BU26" s="43">
        <f t="shared" si="36"/>
        <v>0</v>
      </c>
      <c r="BV26" s="43">
        <f t="shared" si="37"/>
        <v>0</v>
      </c>
      <c r="BW26" s="43">
        <f t="shared" si="38"/>
        <v>0</v>
      </c>
      <c r="BX26" s="43">
        <f t="shared" si="39"/>
        <v>0</v>
      </c>
      <c r="BY26" s="43">
        <f>IF(AND($BX26&gt;Inputs!B$13,$BX26&lt;=Inputs!C$13),Inputs!C$14,0)</f>
        <v>0</v>
      </c>
      <c r="BZ26" s="43">
        <f>IF(AND($BX26&gt;Inputs!C$13,$BX26&lt;=Inputs!D$13),Inputs!D$14,0)</f>
        <v>0</v>
      </c>
      <c r="CA26" s="43">
        <f>IF(AND($BX26&gt;Inputs!B$13,$BX26&lt;=Inputs!C$13),Inputs!B$13,0)</f>
        <v>0</v>
      </c>
      <c r="CB26" s="43">
        <f>IF(AND($BX26&gt;Inputs!C$13,$BX26&lt;=Inputs!D$13),Inputs!C$13,0)</f>
        <v>0</v>
      </c>
      <c r="CC26" s="43">
        <f t="shared" si="40"/>
        <v>0</v>
      </c>
      <c r="CD26" s="43">
        <f t="shared" si="41"/>
        <v>0</v>
      </c>
      <c r="CE26" s="43">
        <f t="shared" si="42"/>
        <v>0</v>
      </c>
      <c r="CF26" s="43" t="str">
        <f t="shared" si="43"/>
        <v>No</v>
      </c>
      <c r="CG26" s="43">
        <f t="shared" si="44"/>
        <v>0</v>
      </c>
      <c r="CH26" s="43">
        <f t="shared" si="45"/>
        <v>0</v>
      </c>
      <c r="CI26" s="43">
        <f t="shared" si="46"/>
        <v>0</v>
      </c>
      <c r="CJ26" s="43">
        <f t="shared" si="47"/>
        <v>0</v>
      </c>
      <c r="CK26" s="43">
        <f t="shared" si="48"/>
        <v>0</v>
      </c>
      <c r="CL26" s="44">
        <f t="shared" si="49"/>
        <v>0</v>
      </c>
      <c r="CM26" s="9">
        <f>IF(AND($F26&gt;=Inputs!B$3,$F26&lt;Inputs!C$3),FORECAST($F26,Inputs!B$4:C$4,Inputs!B$3:C$3),9999)</f>
        <v>9999</v>
      </c>
      <c r="CN26" s="9">
        <f>IF(AND($F26&gt;=Inputs!C$3,$F26&lt;Inputs!D$3),FORECAST($F26,Inputs!C$4:D$4,Inputs!C$3:D$3),9999)</f>
        <v>9999</v>
      </c>
      <c r="CO26" s="9">
        <f>IF(AND($F26&gt;=Inputs!D$3,$F26&lt;Inputs!E$3),FORECAST($F26,Inputs!D$4:E$4,Inputs!D$3:E$3),9999)</f>
        <v>9999</v>
      </c>
      <c r="CP26" s="9">
        <f>IF(AND($F26&gt;=Inputs!E$3,$F26&lt;Inputs!F$3),FORECAST($F26,Inputs!E$4:F$4,Inputs!E$3:F$3),9999)</f>
        <v>9999</v>
      </c>
      <c r="CQ26" s="9">
        <f>IF(AND($F26&gt;=Inputs!F$3,$F26&lt;Inputs!G$3),FORECAST($F26,Inputs!F$4:G$4,Inputs!F$3:G$3),9999)</f>
        <v>9999</v>
      </c>
      <c r="CR26" s="9">
        <f>IF(AND($F26&gt;=Inputs!G$3,$F26&lt;Inputs!H$3),FORECAST($F26,Inputs!G$4:H$4,Inputs!G$3:H$3),9999)</f>
        <v>9999</v>
      </c>
      <c r="CS26" s="9">
        <f>IF(AND($F26&gt;=Inputs!H$3,$F26&lt;Inputs!I$3),FORECAST($F26,Inputs!H$4:I$4,Inputs!H$3:I$3),9999)</f>
        <v>9999</v>
      </c>
      <c r="CT26" s="9">
        <f>IF(AND($F26&gt;=Inputs!I$3,$F26&lt;Inputs!J$3),FORECAST($F26,Inputs!I$4:J$4,Inputs!I$3:J$3),9999)</f>
        <v>9999</v>
      </c>
      <c r="CU26" s="9">
        <f>IF(AND($F26&gt;=Inputs!J$3,$F26&lt;Inputs!K$3),FORECAST($F26,Inputs!J$4:K$4,Inputs!J$3:K$3),9999)</f>
        <v>9999</v>
      </c>
      <c r="CV26" s="9">
        <f>IF(AND($F26&gt;=Inputs!K$3,$F26&lt;Inputs!L$3),FORECAST($F26,Inputs!K$4:L$4,Inputs!K$3:L$3),9999)</f>
        <v>9999</v>
      </c>
      <c r="CW26" s="9">
        <f>IF(AND($G26&gt;=Inputs!B$3,$G26&lt;Inputs!C$3),FORECAST($G26,Inputs!B$4:C$4,Inputs!B$3:C$3),-9999)</f>
        <v>-9999</v>
      </c>
      <c r="CX26" s="9">
        <f>IF(AND($G26&gt;=Inputs!C$3,$G26&lt;Inputs!D$3),FORECAST($G26,Inputs!C$4:D$4,Inputs!C$3:D$3),-9999)</f>
        <v>-9999</v>
      </c>
      <c r="CY26" s="9">
        <f>IF(AND($G26&gt;=Inputs!D$3,$G26&lt;Inputs!E$3),FORECAST($G26,Inputs!D$4:E$4,Inputs!D$3:E$3),-9999)</f>
        <v>-9999</v>
      </c>
      <c r="CZ26" s="9">
        <f>IF(AND($G26&gt;=Inputs!E$3,$G26&lt;Inputs!F$3),FORECAST($G26,Inputs!E$4:F$4,Inputs!E$3:F$3),-9999)</f>
        <v>-9999</v>
      </c>
      <c r="DA26" s="9">
        <f>IF(AND($G26&gt;=Inputs!F$3,$G26&lt;Inputs!G$3),FORECAST($G26,Inputs!F$4:G$4,Inputs!F$3:G$3),-9999)</f>
        <v>-9999</v>
      </c>
      <c r="DB26" s="9">
        <f>IF(AND($G26&gt;=Inputs!G$3,$G26&lt;Inputs!H$3),FORECAST($G26,Inputs!G$4:H$4,Inputs!G$3:H$3),-9999)</f>
        <v>25.2</v>
      </c>
      <c r="DC26" s="9">
        <f>IF(AND($G26&gt;=Inputs!H$3,$G26&lt;Inputs!I$3),FORECAST($G26,Inputs!H$4:I$4,Inputs!H$3:I$3),-9999)</f>
        <v>-9999</v>
      </c>
      <c r="DD26" s="9">
        <f>IF(AND($G26&gt;=Inputs!I$3,$G26&lt;Inputs!J$3),FORECAST($G26,Inputs!I$4:J$4,Inputs!I$3:J$3),-9999)</f>
        <v>-9999</v>
      </c>
      <c r="DE26" s="9">
        <f>IF(AND($G26&gt;=Inputs!J$3,$G26&lt;Inputs!K$3),FORECAST($G26,Inputs!J$4:K$4,Inputs!J$3:K$3),-9999)</f>
        <v>-9999</v>
      </c>
      <c r="DF26" s="9">
        <f>IF(AND($G26&gt;=Inputs!K$3,$G26&lt;Inputs!L$3),FORECAST($G26,Inputs!K$4:L$4,Inputs!K$3:L$3),-9999)</f>
        <v>-9999</v>
      </c>
    </row>
    <row r="27" spans="1:110" x14ac:dyDescent="0.25">
      <c r="A27" s="2">
        <f t="shared" si="51"/>
        <v>45474.083333333256</v>
      </c>
      <c r="B27" s="3" t="str">
        <f>IF(ROUND(A27,6)&lt;ROUND(Inputs!$B$7,6),"Pre t0",IF(ROUND(A27,6)=ROUND(Inputs!$B$7,6),"t0",IF(AND(A27&gt;Inputs!$B$7,A27&lt;Inputs!$B$8),"TRLD","Post t0")))</f>
        <v>Pre t0</v>
      </c>
      <c r="C27" s="17">
        <v>23.82</v>
      </c>
      <c r="D27" s="19">
        <v>0</v>
      </c>
      <c r="E27" s="19"/>
      <c r="F27" s="19">
        <v>200</v>
      </c>
      <c r="G27" s="19">
        <v>130</v>
      </c>
      <c r="H27" s="7">
        <f t="shared" si="50"/>
        <v>0</v>
      </c>
      <c r="I27" s="7">
        <f>IF(B27="Pre t0",0,IF(B27="t0",MAX(MIN(TRLD!N27,E27),G27),IF(B27="TRLD",I26+J27,IF(B27="Post t0",MAX(I26+M27,G27)))))</f>
        <v>0</v>
      </c>
      <c r="J27" s="7">
        <f t="shared" si="0"/>
        <v>0</v>
      </c>
      <c r="K27" s="7">
        <f t="shared" si="1"/>
        <v>0</v>
      </c>
      <c r="L27" s="7">
        <f t="shared" si="2"/>
        <v>5</v>
      </c>
      <c r="M27" s="8">
        <f t="shared" si="3"/>
        <v>0</v>
      </c>
      <c r="N27" s="31">
        <f t="shared" si="4"/>
        <v>0</v>
      </c>
      <c r="O27" s="31">
        <f>IF(AND($C27&gt;=Inputs!B$4,$C27&lt;Inputs!C$4),FORECAST($C27,Inputs!B$3:C$3,Inputs!B$4:C$4),0)</f>
        <v>0</v>
      </c>
      <c r="P27" s="31">
        <f>IF(AND($C27&gt;=Inputs!C$4,$C27&lt;Inputs!D$4),FORECAST($C27,Inputs!C$3:D$3,Inputs!C$4:D$4),0)</f>
        <v>0</v>
      </c>
      <c r="Q27" s="31">
        <f>IF(AND($C27&gt;=Inputs!D$4,$C27&lt;Inputs!E$4),FORECAST($C27,Inputs!D$3:E$3,Inputs!D$4:E$4),0)</f>
        <v>0</v>
      </c>
      <c r="R27" s="31">
        <f>IF(AND($C27&gt;=Inputs!E$4,$C27&lt;Inputs!F$4),FORECAST($C27,Inputs!E$3:F$3,Inputs!E$4:F$4),0)</f>
        <v>0</v>
      </c>
      <c r="S27" s="31">
        <f>IF(AND($C27&gt;=Inputs!F$4,$C27&lt;Inputs!G$4),FORECAST($C27,Inputs!F$3:G$3,Inputs!F$4:G$4),0)</f>
        <v>119.375</v>
      </c>
      <c r="T27" s="31">
        <f>IF(AND($C27&gt;=Inputs!G$4,$C27&lt;Inputs!H$4),FORECAST($C27,Inputs!G$3:H$3,Inputs!G$4:H$4),0)</f>
        <v>0</v>
      </c>
      <c r="U27" s="31">
        <f>IF(AND($C27&gt;=Inputs!H$4,$C27&lt;Inputs!I$4),FORECAST($C27,Inputs!H$3:I$3,Inputs!H$4:I$4),0)</f>
        <v>0</v>
      </c>
      <c r="V27" s="31">
        <f>IF(AND($C27&gt;=Inputs!I$4,$C27&lt;Inputs!J$4),FORECAST($C27,Inputs!I$3:J$3,Inputs!I$4:J$4),0)</f>
        <v>0</v>
      </c>
      <c r="W27" s="31">
        <f>IF(AND($C27&gt;=Inputs!J$4,$C27&lt;Inputs!K$4),FORECAST($C27,Inputs!J$3:K$3,Inputs!J$4:K$4),0)</f>
        <v>0</v>
      </c>
      <c r="X27" s="31">
        <f>IF(AND($C27&gt;=Inputs!K$4,Inputs!K$4&lt;&gt;""),F27,0)</f>
        <v>0</v>
      </c>
      <c r="Y27" s="36">
        <f>IF($I26&lt;Inputs!B$13,Inputs!B$14,0)</f>
        <v>1</v>
      </c>
      <c r="Z27" s="36">
        <f>IF(AND($I26&gt;=Inputs!B$13,$I26&lt;Inputs!C$13),Inputs!C$14,0)</f>
        <v>0</v>
      </c>
      <c r="AA27" s="36">
        <f>IF(AND($I26&gt;=Inputs!C$13,$I26&lt;Inputs!D$13),Inputs!D$14,0)</f>
        <v>0</v>
      </c>
      <c r="AB27" s="36">
        <f>IF(AND($I26&lt;Inputs!B$13),Inputs!B$13,0)</f>
        <v>185</v>
      </c>
      <c r="AC27" s="36">
        <f>IF(AND($I26&gt;=Inputs!B$13,$I26&lt;Inputs!C$13),Inputs!C$13,0)</f>
        <v>0</v>
      </c>
      <c r="AD27" s="36">
        <f>IF(AND($I26&gt;=Inputs!C$13,$I26&lt;Inputs!D$13),Inputs!D$13,0)</f>
        <v>0</v>
      </c>
      <c r="AE27" s="36">
        <f t="shared" si="5"/>
        <v>185</v>
      </c>
      <c r="AF27" s="36">
        <f t="shared" si="6"/>
        <v>0</v>
      </c>
      <c r="AG27" s="36">
        <f t="shared" si="7"/>
        <v>0</v>
      </c>
      <c r="AH27" s="36">
        <f t="shared" si="8"/>
        <v>185</v>
      </c>
      <c r="AI27" s="36" t="str">
        <f t="shared" si="9"/>
        <v>No</v>
      </c>
      <c r="AJ27" s="36">
        <f t="shared" si="10"/>
        <v>5</v>
      </c>
      <c r="AK27" s="36">
        <f t="shared" si="11"/>
        <v>0</v>
      </c>
      <c r="AL27" s="36">
        <f t="shared" si="12"/>
        <v>0</v>
      </c>
      <c r="AM27" s="36">
        <f t="shared" si="13"/>
        <v>5</v>
      </c>
      <c r="AN27" s="36">
        <f t="shared" si="14"/>
        <v>0</v>
      </c>
      <c r="AO27" s="36">
        <f t="shared" si="15"/>
        <v>0</v>
      </c>
      <c r="AP27" s="36">
        <f t="shared" si="16"/>
        <v>5</v>
      </c>
      <c r="AQ27" s="36">
        <f t="shared" si="17"/>
        <v>5</v>
      </c>
      <c r="AR27" s="36">
        <f>IF(AND($AQ27&gt;=Inputs!B$13,$AQ27&lt;Inputs!C$13),Inputs!C$14,0)</f>
        <v>0</v>
      </c>
      <c r="AS27" s="36">
        <f>IF(AND($AQ27&gt;=Inputs!C$13,$AQ27&lt;Inputs!D$13),Inputs!D$14,0)</f>
        <v>0</v>
      </c>
      <c r="AT27" s="36">
        <f>IF(AND($AQ27&gt;=Inputs!B$13,$AQ27&lt;Inputs!C$13),Inputs!C$13,0)</f>
        <v>0</v>
      </c>
      <c r="AU27" s="36">
        <f>IF(AND($AQ27&gt;=Inputs!C$13,$AQ27&lt;Inputs!D$13),Inputs!D$13,0)</f>
        <v>0</v>
      </c>
      <c r="AV27" s="36">
        <f t="shared" si="18"/>
        <v>0</v>
      </c>
      <c r="AW27" s="36">
        <f>IFERROR((AU27-#REF!)/AS27,0)</f>
        <v>0</v>
      </c>
      <c r="AX27" s="36">
        <f t="shared" si="19"/>
        <v>0</v>
      </c>
      <c r="AY27" s="36" t="str">
        <f t="shared" si="20"/>
        <v>No</v>
      </c>
      <c r="AZ27" s="36">
        <f t="shared" si="21"/>
        <v>0</v>
      </c>
      <c r="BA27" s="36">
        <f t="shared" si="22"/>
        <v>0</v>
      </c>
      <c r="BB27" s="36">
        <f t="shared" si="23"/>
        <v>0</v>
      </c>
      <c r="BC27" s="36">
        <f t="shared" si="24"/>
        <v>0</v>
      </c>
      <c r="BD27" s="36">
        <f t="shared" si="25"/>
        <v>0</v>
      </c>
      <c r="BE27" s="37">
        <f t="shared" si="26"/>
        <v>5</v>
      </c>
      <c r="BF27" s="43">
        <f>IF($I26&lt;=Inputs!B$13,Inputs!B$14,0)</f>
        <v>1</v>
      </c>
      <c r="BG27" s="43">
        <f>IF(AND($I26&gt;Inputs!B$13,$I26&lt;=Inputs!C$13),Inputs!C$14,0)</f>
        <v>0</v>
      </c>
      <c r="BH27" s="43">
        <f>IF(AND($I26&gt;Inputs!C$13,$I26&lt;=Inputs!D$13),Inputs!D$14,0)</f>
        <v>0</v>
      </c>
      <c r="BI27" s="43">
        <f>IF(AND($I26&lt;Inputs!B$13),0,0)</f>
        <v>0</v>
      </c>
      <c r="BJ27" s="43">
        <f>IF(AND($I26&gt;=Inputs!B$13,$I26&lt;Inputs!C$13),Inputs!B$13,0)</f>
        <v>0</v>
      </c>
      <c r="BK27" s="43">
        <f>IF(AND($I26&gt;=Inputs!C$13,$I26&lt;Inputs!D$13),Inputs!C$13,0)</f>
        <v>0</v>
      </c>
      <c r="BL27" s="43">
        <f t="shared" si="27"/>
        <v>0</v>
      </c>
      <c r="BM27" s="43">
        <f t="shared" si="28"/>
        <v>0</v>
      </c>
      <c r="BN27" s="43">
        <f t="shared" si="29"/>
        <v>0</v>
      </c>
      <c r="BO27" s="43">
        <f t="shared" si="30"/>
        <v>0</v>
      </c>
      <c r="BP27" s="43" t="str">
        <f t="shared" si="31"/>
        <v>No</v>
      </c>
      <c r="BQ27" s="43">
        <f t="shared" si="32"/>
        <v>0</v>
      </c>
      <c r="BR27" s="43">
        <f t="shared" si="33"/>
        <v>0</v>
      </c>
      <c r="BS27" s="43">
        <f t="shared" si="34"/>
        <v>0</v>
      </c>
      <c r="BT27" s="43">
        <f t="shared" si="35"/>
        <v>0</v>
      </c>
      <c r="BU27" s="43">
        <f t="shared" si="36"/>
        <v>0</v>
      </c>
      <c r="BV27" s="43">
        <f t="shared" si="37"/>
        <v>0</v>
      </c>
      <c r="BW27" s="43">
        <f t="shared" si="38"/>
        <v>0</v>
      </c>
      <c r="BX27" s="43">
        <f t="shared" si="39"/>
        <v>0</v>
      </c>
      <c r="BY27" s="43">
        <f>IF(AND($BX27&gt;Inputs!B$13,$BX27&lt;=Inputs!C$13),Inputs!C$14,0)</f>
        <v>0</v>
      </c>
      <c r="BZ27" s="43">
        <f>IF(AND($BX27&gt;Inputs!C$13,$BX27&lt;=Inputs!D$13),Inputs!D$14,0)</f>
        <v>0</v>
      </c>
      <c r="CA27" s="43">
        <f>IF(AND($BX27&gt;Inputs!B$13,$BX27&lt;=Inputs!C$13),Inputs!B$13,0)</f>
        <v>0</v>
      </c>
      <c r="CB27" s="43">
        <f>IF(AND($BX27&gt;Inputs!C$13,$BX27&lt;=Inputs!D$13),Inputs!C$13,0)</f>
        <v>0</v>
      </c>
      <c r="CC27" s="43">
        <f t="shared" si="40"/>
        <v>0</v>
      </c>
      <c r="CD27" s="43">
        <f t="shared" si="41"/>
        <v>0</v>
      </c>
      <c r="CE27" s="43">
        <f t="shared" si="42"/>
        <v>0</v>
      </c>
      <c r="CF27" s="43" t="str">
        <f t="shared" si="43"/>
        <v>No</v>
      </c>
      <c r="CG27" s="43">
        <f t="shared" si="44"/>
        <v>0</v>
      </c>
      <c r="CH27" s="43">
        <f t="shared" si="45"/>
        <v>0</v>
      </c>
      <c r="CI27" s="43">
        <f t="shared" si="46"/>
        <v>0</v>
      </c>
      <c r="CJ27" s="43">
        <f t="shared" si="47"/>
        <v>0</v>
      </c>
      <c r="CK27" s="43">
        <f t="shared" si="48"/>
        <v>0</v>
      </c>
      <c r="CL27" s="44">
        <f t="shared" si="49"/>
        <v>0</v>
      </c>
      <c r="CM27" s="9">
        <f>IF(AND($F27&gt;=Inputs!B$3,$F27&lt;Inputs!C$3),FORECAST($F27,Inputs!B$4:C$4,Inputs!B$3:C$3),9999)</f>
        <v>9999</v>
      </c>
      <c r="CN27" s="9">
        <f>IF(AND($F27&gt;=Inputs!C$3,$F27&lt;Inputs!D$3),FORECAST($F27,Inputs!C$4:D$4,Inputs!C$3:D$3),9999)</f>
        <v>9999</v>
      </c>
      <c r="CO27" s="9">
        <f>IF(AND($F27&gt;=Inputs!D$3,$F27&lt;Inputs!E$3),FORECAST($F27,Inputs!D$4:E$4,Inputs!D$3:E$3),9999)</f>
        <v>9999</v>
      </c>
      <c r="CP27" s="9">
        <f>IF(AND($F27&gt;=Inputs!E$3,$F27&lt;Inputs!F$3),FORECAST($F27,Inputs!E$4:F$4,Inputs!E$3:F$3),9999)</f>
        <v>9999</v>
      </c>
      <c r="CQ27" s="9">
        <f>IF(AND($F27&gt;=Inputs!F$3,$F27&lt;Inputs!G$3),FORECAST($F27,Inputs!F$4:G$4,Inputs!F$3:G$3),9999)</f>
        <v>9999</v>
      </c>
      <c r="CR27" s="9">
        <f>IF(AND($F27&gt;=Inputs!G$3,$F27&lt;Inputs!H$3),FORECAST($F27,Inputs!G$4:H$4,Inputs!G$3:H$3),9999)</f>
        <v>9999</v>
      </c>
      <c r="CS27" s="9">
        <f>IF(AND($F27&gt;=Inputs!H$3,$F27&lt;Inputs!I$3),FORECAST($F27,Inputs!H$4:I$4,Inputs!H$3:I$3),9999)</f>
        <v>9999</v>
      </c>
      <c r="CT27" s="9">
        <f>IF(AND($F27&gt;=Inputs!I$3,$F27&lt;Inputs!J$3),FORECAST($F27,Inputs!I$4:J$4,Inputs!I$3:J$3),9999)</f>
        <v>9999</v>
      </c>
      <c r="CU27" s="9">
        <f>IF(AND($F27&gt;=Inputs!J$3,$F27&lt;Inputs!K$3),FORECAST($F27,Inputs!J$4:K$4,Inputs!J$3:K$3),9999)</f>
        <v>9999</v>
      </c>
      <c r="CV27" s="9">
        <f>IF(AND($F27&gt;=Inputs!K$3,$F27&lt;Inputs!L$3),FORECAST($F27,Inputs!K$4:L$4,Inputs!K$3:L$3),9999)</f>
        <v>9999</v>
      </c>
      <c r="CW27" s="9">
        <f>IF(AND($G27&gt;=Inputs!B$3,$G27&lt;Inputs!C$3),FORECAST($G27,Inputs!B$4:C$4,Inputs!B$3:C$3),-9999)</f>
        <v>-9999</v>
      </c>
      <c r="CX27" s="9">
        <f>IF(AND($G27&gt;=Inputs!C$3,$G27&lt;Inputs!D$3),FORECAST($G27,Inputs!C$4:D$4,Inputs!C$3:D$3),-9999)</f>
        <v>-9999</v>
      </c>
      <c r="CY27" s="9">
        <f>IF(AND($G27&gt;=Inputs!D$3,$G27&lt;Inputs!E$3),FORECAST($G27,Inputs!D$4:E$4,Inputs!D$3:E$3),-9999)</f>
        <v>-9999</v>
      </c>
      <c r="CZ27" s="9">
        <f>IF(AND($G27&gt;=Inputs!E$3,$G27&lt;Inputs!F$3),FORECAST($G27,Inputs!E$4:F$4,Inputs!E$3:F$3),-9999)</f>
        <v>-9999</v>
      </c>
      <c r="DA27" s="9">
        <f>IF(AND($G27&gt;=Inputs!F$3,$G27&lt;Inputs!G$3),FORECAST($G27,Inputs!F$4:G$4,Inputs!F$3:G$3),-9999)</f>
        <v>-9999</v>
      </c>
      <c r="DB27" s="9">
        <f>IF(AND($G27&gt;=Inputs!G$3,$G27&lt;Inputs!H$3),FORECAST($G27,Inputs!G$4:H$4,Inputs!G$3:H$3),-9999)</f>
        <v>25.2</v>
      </c>
      <c r="DC27" s="9">
        <f>IF(AND($G27&gt;=Inputs!H$3,$G27&lt;Inputs!I$3),FORECAST($G27,Inputs!H$4:I$4,Inputs!H$3:I$3),-9999)</f>
        <v>-9999</v>
      </c>
      <c r="DD27" s="9">
        <f>IF(AND($G27&gt;=Inputs!I$3,$G27&lt;Inputs!J$3),FORECAST($G27,Inputs!I$4:J$4,Inputs!I$3:J$3),-9999)</f>
        <v>-9999</v>
      </c>
      <c r="DE27" s="9">
        <f>IF(AND($G27&gt;=Inputs!J$3,$G27&lt;Inputs!K$3),FORECAST($G27,Inputs!J$4:K$4,Inputs!J$3:K$3),-9999)</f>
        <v>-9999</v>
      </c>
      <c r="DF27" s="9">
        <f>IF(AND($G27&gt;=Inputs!K$3,$G27&lt;Inputs!L$3),FORECAST($G27,Inputs!K$4:L$4,Inputs!K$3:L$3),-9999)</f>
        <v>-9999</v>
      </c>
    </row>
    <row r="28" spans="1:110" x14ac:dyDescent="0.25">
      <c r="A28" s="2">
        <f t="shared" si="51"/>
        <v>45474.086805555475</v>
      </c>
      <c r="B28" s="3" t="str">
        <f>IF(ROUND(A28,6)&lt;ROUND(Inputs!$B$7,6),"Pre t0",IF(ROUND(A28,6)=ROUND(Inputs!$B$7,6),"t0",IF(AND(A28&gt;Inputs!$B$7,A28&lt;Inputs!$B$8),"TRLD","Post t0")))</f>
        <v>Pre t0</v>
      </c>
      <c r="C28" s="17">
        <v>25.66</v>
      </c>
      <c r="D28" s="19">
        <v>0</v>
      </c>
      <c r="E28" s="19"/>
      <c r="F28" s="19">
        <v>200</v>
      </c>
      <c r="G28" s="19">
        <v>130</v>
      </c>
      <c r="H28" s="7">
        <f t="shared" si="50"/>
        <v>0</v>
      </c>
      <c r="I28" s="7">
        <f>IF(B28="Pre t0",0,IF(B28="t0",MAX(MIN(TRLD!N28,E28),G28),IF(B28="TRLD",I27+J28,IF(B28="Post t0",MAX(I27+M28,G28)))))</f>
        <v>0</v>
      </c>
      <c r="J28" s="7">
        <f t="shared" si="0"/>
        <v>0</v>
      </c>
      <c r="K28" s="7">
        <f t="shared" si="1"/>
        <v>0</v>
      </c>
      <c r="L28" s="7">
        <f t="shared" si="2"/>
        <v>5</v>
      </c>
      <c r="M28" s="8">
        <f t="shared" si="3"/>
        <v>0</v>
      </c>
      <c r="N28" s="31">
        <f t="shared" si="4"/>
        <v>0</v>
      </c>
      <c r="O28" s="31">
        <f>IF(AND($C28&gt;=Inputs!B$4,$C28&lt;Inputs!C$4),FORECAST($C28,Inputs!B$3:C$3,Inputs!B$4:C$4),0)</f>
        <v>0</v>
      </c>
      <c r="P28" s="31">
        <f>IF(AND($C28&gt;=Inputs!C$4,$C28&lt;Inputs!D$4),FORECAST($C28,Inputs!C$3:D$3,Inputs!C$4:D$4),0)</f>
        <v>0</v>
      </c>
      <c r="Q28" s="31">
        <f>IF(AND($C28&gt;=Inputs!D$4,$C28&lt;Inputs!E$4),FORECAST($C28,Inputs!D$3:E$3,Inputs!D$4:E$4),0)</f>
        <v>0</v>
      </c>
      <c r="R28" s="31">
        <f>IF(AND($C28&gt;=Inputs!E$4,$C28&lt;Inputs!F$4),FORECAST($C28,Inputs!E$3:F$3,Inputs!E$4:F$4),0)</f>
        <v>0</v>
      </c>
      <c r="S28" s="31">
        <f>IF(AND($C28&gt;=Inputs!F$4,$C28&lt;Inputs!G$4),FORECAST($C28,Inputs!F$3:G$3,Inputs!F$4:G$4),0)</f>
        <v>0</v>
      </c>
      <c r="T28" s="31">
        <f>IF(AND($C28&gt;=Inputs!G$4,$C28&lt;Inputs!H$4),FORECAST($C28,Inputs!G$3:H$3,Inputs!G$4:H$4),0)</f>
        <v>131.91666666666666</v>
      </c>
      <c r="U28" s="31">
        <f>IF(AND($C28&gt;=Inputs!H$4,$C28&lt;Inputs!I$4),FORECAST($C28,Inputs!H$3:I$3,Inputs!H$4:I$4),0)</f>
        <v>0</v>
      </c>
      <c r="V28" s="31">
        <f>IF(AND($C28&gt;=Inputs!I$4,$C28&lt;Inputs!J$4),FORECAST($C28,Inputs!I$3:J$3,Inputs!I$4:J$4),0)</f>
        <v>0</v>
      </c>
      <c r="W28" s="31">
        <f>IF(AND($C28&gt;=Inputs!J$4,$C28&lt;Inputs!K$4),FORECAST($C28,Inputs!J$3:K$3,Inputs!J$4:K$4),0)</f>
        <v>0</v>
      </c>
      <c r="X28" s="31">
        <f>IF(AND($C28&gt;=Inputs!K$4,Inputs!K$4&lt;&gt;""),F28,0)</f>
        <v>0</v>
      </c>
      <c r="Y28" s="36">
        <f>IF($I27&lt;Inputs!B$13,Inputs!B$14,0)</f>
        <v>1</v>
      </c>
      <c r="Z28" s="36">
        <f>IF(AND($I27&gt;=Inputs!B$13,$I27&lt;Inputs!C$13),Inputs!C$14,0)</f>
        <v>0</v>
      </c>
      <c r="AA28" s="36">
        <f>IF(AND($I27&gt;=Inputs!C$13,$I27&lt;Inputs!D$13),Inputs!D$14,0)</f>
        <v>0</v>
      </c>
      <c r="AB28" s="36">
        <f>IF(AND($I27&lt;Inputs!B$13),Inputs!B$13,0)</f>
        <v>185</v>
      </c>
      <c r="AC28" s="36">
        <f>IF(AND($I27&gt;=Inputs!B$13,$I27&lt;Inputs!C$13),Inputs!C$13,0)</f>
        <v>0</v>
      </c>
      <c r="AD28" s="36">
        <f>IF(AND($I27&gt;=Inputs!C$13,$I27&lt;Inputs!D$13),Inputs!D$13,0)</f>
        <v>0</v>
      </c>
      <c r="AE28" s="36">
        <f t="shared" si="5"/>
        <v>185</v>
      </c>
      <c r="AF28" s="36">
        <f t="shared" si="6"/>
        <v>0</v>
      </c>
      <c r="AG28" s="36">
        <f t="shared" si="7"/>
        <v>0</v>
      </c>
      <c r="AH28" s="36">
        <f t="shared" si="8"/>
        <v>185</v>
      </c>
      <c r="AI28" s="36" t="str">
        <f t="shared" si="9"/>
        <v>No</v>
      </c>
      <c r="AJ28" s="36">
        <f t="shared" si="10"/>
        <v>5</v>
      </c>
      <c r="AK28" s="36">
        <f t="shared" si="11"/>
        <v>0</v>
      </c>
      <c r="AL28" s="36">
        <f t="shared" si="12"/>
        <v>0</v>
      </c>
      <c r="AM28" s="36">
        <f t="shared" si="13"/>
        <v>5</v>
      </c>
      <c r="AN28" s="36">
        <f t="shared" si="14"/>
        <v>0</v>
      </c>
      <c r="AO28" s="36">
        <f t="shared" si="15"/>
        <v>0</v>
      </c>
      <c r="AP28" s="36">
        <f t="shared" si="16"/>
        <v>5</v>
      </c>
      <c r="AQ28" s="36">
        <f t="shared" si="17"/>
        <v>5</v>
      </c>
      <c r="AR28" s="36">
        <f>IF(AND($AQ28&gt;=Inputs!B$13,$AQ28&lt;Inputs!C$13),Inputs!C$14,0)</f>
        <v>0</v>
      </c>
      <c r="AS28" s="36">
        <f>IF(AND($AQ28&gt;=Inputs!C$13,$AQ28&lt;Inputs!D$13),Inputs!D$14,0)</f>
        <v>0</v>
      </c>
      <c r="AT28" s="36">
        <f>IF(AND($AQ28&gt;=Inputs!B$13,$AQ28&lt;Inputs!C$13),Inputs!C$13,0)</f>
        <v>0</v>
      </c>
      <c r="AU28" s="36">
        <f>IF(AND($AQ28&gt;=Inputs!C$13,$AQ28&lt;Inputs!D$13),Inputs!D$13,0)</f>
        <v>0</v>
      </c>
      <c r="AV28" s="36">
        <f t="shared" si="18"/>
        <v>0</v>
      </c>
      <c r="AW28" s="36">
        <f>IFERROR((AU28-#REF!)/AS28,0)</f>
        <v>0</v>
      </c>
      <c r="AX28" s="36">
        <f t="shared" si="19"/>
        <v>0</v>
      </c>
      <c r="AY28" s="36" t="str">
        <f t="shared" si="20"/>
        <v>No</v>
      </c>
      <c r="AZ28" s="36">
        <f t="shared" si="21"/>
        <v>0</v>
      </c>
      <c r="BA28" s="36">
        <f t="shared" si="22"/>
        <v>0</v>
      </c>
      <c r="BB28" s="36">
        <f t="shared" si="23"/>
        <v>0</v>
      </c>
      <c r="BC28" s="36">
        <f t="shared" si="24"/>
        <v>0</v>
      </c>
      <c r="BD28" s="36">
        <f t="shared" si="25"/>
        <v>0</v>
      </c>
      <c r="BE28" s="37">
        <f t="shared" si="26"/>
        <v>5</v>
      </c>
      <c r="BF28" s="43">
        <f>IF($I27&lt;=Inputs!B$13,Inputs!B$14,0)</f>
        <v>1</v>
      </c>
      <c r="BG28" s="43">
        <f>IF(AND($I27&gt;Inputs!B$13,$I27&lt;=Inputs!C$13),Inputs!C$14,0)</f>
        <v>0</v>
      </c>
      <c r="BH28" s="43">
        <f>IF(AND($I27&gt;Inputs!C$13,$I27&lt;=Inputs!D$13),Inputs!D$14,0)</f>
        <v>0</v>
      </c>
      <c r="BI28" s="43">
        <f>IF(AND($I27&lt;Inputs!B$13),0,0)</f>
        <v>0</v>
      </c>
      <c r="BJ28" s="43">
        <f>IF(AND($I27&gt;=Inputs!B$13,$I27&lt;Inputs!C$13),Inputs!B$13,0)</f>
        <v>0</v>
      </c>
      <c r="BK28" s="43">
        <f>IF(AND($I27&gt;=Inputs!C$13,$I27&lt;Inputs!D$13),Inputs!C$13,0)</f>
        <v>0</v>
      </c>
      <c r="BL28" s="43">
        <f t="shared" si="27"/>
        <v>0</v>
      </c>
      <c r="BM28" s="43">
        <f t="shared" si="28"/>
        <v>0</v>
      </c>
      <c r="BN28" s="43">
        <f t="shared" si="29"/>
        <v>0</v>
      </c>
      <c r="BO28" s="43">
        <f t="shared" si="30"/>
        <v>0</v>
      </c>
      <c r="BP28" s="43" t="str">
        <f t="shared" si="31"/>
        <v>No</v>
      </c>
      <c r="BQ28" s="43">
        <f t="shared" si="32"/>
        <v>0</v>
      </c>
      <c r="BR28" s="43">
        <f t="shared" si="33"/>
        <v>0</v>
      </c>
      <c r="BS28" s="43">
        <f t="shared" si="34"/>
        <v>0</v>
      </c>
      <c r="BT28" s="43">
        <f t="shared" si="35"/>
        <v>0</v>
      </c>
      <c r="BU28" s="43">
        <f t="shared" si="36"/>
        <v>0</v>
      </c>
      <c r="BV28" s="43">
        <f t="shared" si="37"/>
        <v>0</v>
      </c>
      <c r="BW28" s="43">
        <f t="shared" si="38"/>
        <v>0</v>
      </c>
      <c r="BX28" s="43">
        <f t="shared" si="39"/>
        <v>0</v>
      </c>
      <c r="BY28" s="43">
        <f>IF(AND($BX28&gt;Inputs!B$13,$BX28&lt;=Inputs!C$13),Inputs!C$14,0)</f>
        <v>0</v>
      </c>
      <c r="BZ28" s="43">
        <f>IF(AND($BX28&gt;Inputs!C$13,$BX28&lt;=Inputs!D$13),Inputs!D$14,0)</f>
        <v>0</v>
      </c>
      <c r="CA28" s="43">
        <f>IF(AND($BX28&gt;Inputs!B$13,$BX28&lt;=Inputs!C$13),Inputs!B$13,0)</f>
        <v>0</v>
      </c>
      <c r="CB28" s="43">
        <f>IF(AND($BX28&gt;Inputs!C$13,$BX28&lt;=Inputs!D$13),Inputs!C$13,0)</f>
        <v>0</v>
      </c>
      <c r="CC28" s="43">
        <f t="shared" si="40"/>
        <v>0</v>
      </c>
      <c r="CD28" s="43">
        <f t="shared" si="41"/>
        <v>0</v>
      </c>
      <c r="CE28" s="43">
        <f t="shared" si="42"/>
        <v>0</v>
      </c>
      <c r="CF28" s="43" t="str">
        <f t="shared" si="43"/>
        <v>No</v>
      </c>
      <c r="CG28" s="43">
        <f t="shared" si="44"/>
        <v>0</v>
      </c>
      <c r="CH28" s="43">
        <f t="shared" si="45"/>
        <v>0</v>
      </c>
      <c r="CI28" s="43">
        <f t="shared" si="46"/>
        <v>0</v>
      </c>
      <c r="CJ28" s="43">
        <f t="shared" si="47"/>
        <v>0</v>
      </c>
      <c r="CK28" s="43">
        <f t="shared" si="48"/>
        <v>0</v>
      </c>
      <c r="CL28" s="44">
        <f t="shared" si="49"/>
        <v>0</v>
      </c>
      <c r="CM28" s="9">
        <f>IF(AND($F28&gt;=Inputs!B$3,$F28&lt;Inputs!C$3),FORECAST($F28,Inputs!B$4:C$4,Inputs!B$3:C$3),9999)</f>
        <v>9999</v>
      </c>
      <c r="CN28" s="9">
        <f>IF(AND($F28&gt;=Inputs!C$3,$F28&lt;Inputs!D$3),FORECAST($F28,Inputs!C$4:D$4,Inputs!C$3:D$3),9999)</f>
        <v>9999</v>
      </c>
      <c r="CO28" s="9">
        <f>IF(AND($F28&gt;=Inputs!D$3,$F28&lt;Inputs!E$3),FORECAST($F28,Inputs!D$4:E$4,Inputs!D$3:E$3),9999)</f>
        <v>9999</v>
      </c>
      <c r="CP28" s="9">
        <f>IF(AND($F28&gt;=Inputs!E$3,$F28&lt;Inputs!F$3),FORECAST($F28,Inputs!E$4:F$4,Inputs!E$3:F$3),9999)</f>
        <v>9999</v>
      </c>
      <c r="CQ28" s="9">
        <f>IF(AND($F28&gt;=Inputs!F$3,$F28&lt;Inputs!G$3),FORECAST($F28,Inputs!F$4:G$4,Inputs!F$3:G$3),9999)</f>
        <v>9999</v>
      </c>
      <c r="CR28" s="9">
        <f>IF(AND($F28&gt;=Inputs!G$3,$F28&lt;Inputs!H$3),FORECAST($F28,Inputs!G$4:H$4,Inputs!G$3:H$3),9999)</f>
        <v>9999</v>
      </c>
      <c r="CS28" s="9">
        <f>IF(AND($F28&gt;=Inputs!H$3,$F28&lt;Inputs!I$3),FORECAST($F28,Inputs!H$4:I$4,Inputs!H$3:I$3),9999)</f>
        <v>9999</v>
      </c>
      <c r="CT28" s="9">
        <f>IF(AND($F28&gt;=Inputs!I$3,$F28&lt;Inputs!J$3),FORECAST($F28,Inputs!I$4:J$4,Inputs!I$3:J$3),9999)</f>
        <v>9999</v>
      </c>
      <c r="CU28" s="9">
        <f>IF(AND($F28&gt;=Inputs!J$3,$F28&lt;Inputs!K$3),FORECAST($F28,Inputs!J$4:K$4,Inputs!J$3:K$3),9999)</f>
        <v>9999</v>
      </c>
      <c r="CV28" s="9">
        <f>IF(AND($F28&gt;=Inputs!K$3,$F28&lt;Inputs!L$3),FORECAST($F28,Inputs!K$4:L$4,Inputs!K$3:L$3),9999)</f>
        <v>9999</v>
      </c>
      <c r="CW28" s="9">
        <f>IF(AND($G28&gt;=Inputs!B$3,$G28&lt;Inputs!C$3),FORECAST($G28,Inputs!B$4:C$4,Inputs!B$3:C$3),-9999)</f>
        <v>-9999</v>
      </c>
      <c r="CX28" s="9">
        <f>IF(AND($G28&gt;=Inputs!C$3,$G28&lt;Inputs!D$3),FORECAST($G28,Inputs!C$4:D$4,Inputs!C$3:D$3),-9999)</f>
        <v>-9999</v>
      </c>
      <c r="CY28" s="9">
        <f>IF(AND($G28&gt;=Inputs!D$3,$G28&lt;Inputs!E$3),FORECAST($G28,Inputs!D$4:E$4,Inputs!D$3:E$3),-9999)</f>
        <v>-9999</v>
      </c>
      <c r="CZ28" s="9">
        <f>IF(AND($G28&gt;=Inputs!E$3,$G28&lt;Inputs!F$3),FORECAST($G28,Inputs!E$4:F$4,Inputs!E$3:F$3),-9999)</f>
        <v>-9999</v>
      </c>
      <c r="DA28" s="9">
        <f>IF(AND($G28&gt;=Inputs!F$3,$G28&lt;Inputs!G$3),FORECAST($G28,Inputs!F$4:G$4,Inputs!F$3:G$3),-9999)</f>
        <v>-9999</v>
      </c>
      <c r="DB28" s="9">
        <f>IF(AND($G28&gt;=Inputs!G$3,$G28&lt;Inputs!H$3),FORECAST($G28,Inputs!G$4:H$4,Inputs!G$3:H$3),-9999)</f>
        <v>25.2</v>
      </c>
      <c r="DC28" s="9">
        <f>IF(AND($G28&gt;=Inputs!H$3,$G28&lt;Inputs!I$3),FORECAST($G28,Inputs!H$4:I$4,Inputs!H$3:I$3),-9999)</f>
        <v>-9999</v>
      </c>
      <c r="DD28" s="9">
        <f>IF(AND($G28&gt;=Inputs!I$3,$G28&lt;Inputs!J$3),FORECAST($G28,Inputs!I$4:J$4,Inputs!I$3:J$3),-9999)</f>
        <v>-9999</v>
      </c>
      <c r="DE28" s="9">
        <f>IF(AND($G28&gt;=Inputs!J$3,$G28&lt;Inputs!K$3),FORECAST($G28,Inputs!J$4:K$4,Inputs!J$3:K$3),-9999)</f>
        <v>-9999</v>
      </c>
      <c r="DF28" s="9">
        <f>IF(AND($G28&gt;=Inputs!K$3,$G28&lt;Inputs!L$3),FORECAST($G28,Inputs!K$4:L$4,Inputs!K$3:L$3),-9999)</f>
        <v>-9999</v>
      </c>
    </row>
    <row r="29" spans="1:110" x14ac:dyDescent="0.25">
      <c r="A29" s="2">
        <f t="shared" si="51"/>
        <v>45474.090277777694</v>
      </c>
      <c r="B29" s="3" t="str">
        <f>IF(ROUND(A29,6)&lt;ROUND(Inputs!$B$7,6),"Pre t0",IF(ROUND(A29,6)=ROUND(Inputs!$B$7,6),"t0",IF(AND(A29&gt;Inputs!$B$7,A29&lt;Inputs!$B$8),"TRLD","Post t0")))</f>
        <v>Pre t0</v>
      </c>
      <c r="C29" s="17">
        <v>26.37</v>
      </c>
      <c r="D29" s="19">
        <v>0</v>
      </c>
      <c r="E29" s="19"/>
      <c r="F29" s="19">
        <v>200</v>
      </c>
      <c r="G29" s="19">
        <v>130</v>
      </c>
      <c r="H29" s="7">
        <f t="shared" si="50"/>
        <v>0</v>
      </c>
      <c r="I29" s="7">
        <f>IF(B29="Pre t0",0,IF(B29="t0",MAX(MIN(TRLD!N29,E29),G29),IF(B29="TRLD",I28+J29,IF(B29="Post t0",MAX(I28+M29,G29)))))</f>
        <v>0</v>
      </c>
      <c r="J29" s="7">
        <f t="shared" si="0"/>
        <v>0</v>
      </c>
      <c r="K29" s="7">
        <f t="shared" si="1"/>
        <v>0</v>
      </c>
      <c r="L29" s="7">
        <f t="shared" si="2"/>
        <v>5</v>
      </c>
      <c r="M29" s="8">
        <f t="shared" si="3"/>
        <v>0</v>
      </c>
      <c r="N29" s="31">
        <f t="shared" si="4"/>
        <v>0</v>
      </c>
      <c r="O29" s="31">
        <f>IF(AND($C29&gt;=Inputs!B$4,$C29&lt;Inputs!C$4),FORECAST($C29,Inputs!B$3:C$3,Inputs!B$4:C$4),0)</f>
        <v>0</v>
      </c>
      <c r="P29" s="31">
        <f>IF(AND($C29&gt;=Inputs!C$4,$C29&lt;Inputs!D$4),FORECAST($C29,Inputs!C$3:D$3,Inputs!C$4:D$4),0)</f>
        <v>0</v>
      </c>
      <c r="Q29" s="31">
        <f>IF(AND($C29&gt;=Inputs!D$4,$C29&lt;Inputs!E$4),FORECAST($C29,Inputs!D$3:E$3,Inputs!D$4:E$4),0)</f>
        <v>0</v>
      </c>
      <c r="R29" s="31">
        <f>IF(AND($C29&gt;=Inputs!E$4,$C29&lt;Inputs!F$4),FORECAST($C29,Inputs!E$3:F$3,Inputs!E$4:F$4),0)</f>
        <v>0</v>
      </c>
      <c r="S29" s="31">
        <f>IF(AND($C29&gt;=Inputs!F$4,$C29&lt;Inputs!G$4),FORECAST($C29,Inputs!F$3:G$3,Inputs!F$4:G$4),0)</f>
        <v>0</v>
      </c>
      <c r="T29" s="31">
        <f>IF(AND($C29&gt;=Inputs!G$4,$C29&lt;Inputs!H$4),FORECAST($C29,Inputs!G$3:H$3,Inputs!G$4:H$4),0)</f>
        <v>134.875</v>
      </c>
      <c r="U29" s="31">
        <f>IF(AND($C29&gt;=Inputs!H$4,$C29&lt;Inputs!I$4),FORECAST($C29,Inputs!H$3:I$3,Inputs!H$4:I$4),0)</f>
        <v>0</v>
      </c>
      <c r="V29" s="31">
        <f>IF(AND($C29&gt;=Inputs!I$4,$C29&lt;Inputs!J$4),FORECAST($C29,Inputs!I$3:J$3,Inputs!I$4:J$4),0)</f>
        <v>0</v>
      </c>
      <c r="W29" s="31">
        <f>IF(AND($C29&gt;=Inputs!J$4,$C29&lt;Inputs!K$4),FORECAST($C29,Inputs!J$3:K$3,Inputs!J$4:K$4),0)</f>
        <v>0</v>
      </c>
      <c r="X29" s="31">
        <f>IF(AND($C29&gt;=Inputs!K$4,Inputs!K$4&lt;&gt;""),F29,0)</f>
        <v>0</v>
      </c>
      <c r="Y29" s="36">
        <f>IF($I28&lt;Inputs!B$13,Inputs!B$14,0)</f>
        <v>1</v>
      </c>
      <c r="Z29" s="36">
        <f>IF(AND($I28&gt;=Inputs!B$13,$I28&lt;Inputs!C$13),Inputs!C$14,0)</f>
        <v>0</v>
      </c>
      <c r="AA29" s="36">
        <f>IF(AND($I28&gt;=Inputs!C$13,$I28&lt;Inputs!D$13),Inputs!D$14,0)</f>
        <v>0</v>
      </c>
      <c r="AB29" s="36">
        <f>IF(AND($I28&lt;Inputs!B$13),Inputs!B$13,0)</f>
        <v>185</v>
      </c>
      <c r="AC29" s="36">
        <f>IF(AND($I28&gt;=Inputs!B$13,$I28&lt;Inputs!C$13),Inputs!C$13,0)</f>
        <v>0</v>
      </c>
      <c r="AD29" s="36">
        <f>IF(AND($I28&gt;=Inputs!C$13,$I28&lt;Inputs!D$13),Inputs!D$13,0)</f>
        <v>0</v>
      </c>
      <c r="AE29" s="36">
        <f t="shared" si="5"/>
        <v>185</v>
      </c>
      <c r="AF29" s="36">
        <f t="shared" si="6"/>
        <v>0</v>
      </c>
      <c r="AG29" s="36">
        <f t="shared" si="7"/>
        <v>0</v>
      </c>
      <c r="AH29" s="36">
        <f t="shared" si="8"/>
        <v>185</v>
      </c>
      <c r="AI29" s="36" t="str">
        <f t="shared" si="9"/>
        <v>No</v>
      </c>
      <c r="AJ29" s="36">
        <f t="shared" si="10"/>
        <v>5</v>
      </c>
      <c r="AK29" s="36">
        <f t="shared" si="11"/>
        <v>0</v>
      </c>
      <c r="AL29" s="36">
        <f t="shared" si="12"/>
        <v>0</v>
      </c>
      <c r="AM29" s="36">
        <f t="shared" si="13"/>
        <v>5</v>
      </c>
      <c r="AN29" s="36">
        <f t="shared" si="14"/>
        <v>0</v>
      </c>
      <c r="AO29" s="36">
        <f t="shared" si="15"/>
        <v>0</v>
      </c>
      <c r="AP29" s="36">
        <f t="shared" si="16"/>
        <v>5</v>
      </c>
      <c r="AQ29" s="36">
        <f t="shared" si="17"/>
        <v>5</v>
      </c>
      <c r="AR29" s="36">
        <f>IF(AND($AQ29&gt;=Inputs!B$13,$AQ29&lt;Inputs!C$13),Inputs!C$14,0)</f>
        <v>0</v>
      </c>
      <c r="AS29" s="36">
        <f>IF(AND($AQ29&gt;=Inputs!C$13,$AQ29&lt;Inputs!D$13),Inputs!D$14,0)</f>
        <v>0</v>
      </c>
      <c r="AT29" s="36">
        <f>IF(AND($AQ29&gt;=Inputs!B$13,$AQ29&lt;Inputs!C$13),Inputs!C$13,0)</f>
        <v>0</v>
      </c>
      <c r="AU29" s="36">
        <f>IF(AND($AQ29&gt;=Inputs!C$13,$AQ29&lt;Inputs!D$13),Inputs!D$13,0)</f>
        <v>0</v>
      </c>
      <c r="AV29" s="36">
        <f t="shared" si="18"/>
        <v>0</v>
      </c>
      <c r="AW29" s="36">
        <f>IFERROR((AU29-#REF!)/AS29,0)</f>
        <v>0</v>
      </c>
      <c r="AX29" s="36">
        <f t="shared" si="19"/>
        <v>0</v>
      </c>
      <c r="AY29" s="36" t="str">
        <f t="shared" si="20"/>
        <v>No</v>
      </c>
      <c r="AZ29" s="36">
        <f t="shared" si="21"/>
        <v>0</v>
      </c>
      <c r="BA29" s="36">
        <f t="shared" si="22"/>
        <v>0</v>
      </c>
      <c r="BB29" s="36">
        <f t="shared" si="23"/>
        <v>0</v>
      </c>
      <c r="BC29" s="36">
        <f t="shared" si="24"/>
        <v>0</v>
      </c>
      <c r="BD29" s="36">
        <f t="shared" si="25"/>
        <v>0</v>
      </c>
      <c r="BE29" s="37">
        <f t="shared" si="26"/>
        <v>5</v>
      </c>
      <c r="BF29" s="43">
        <f>IF($I28&lt;=Inputs!B$13,Inputs!B$14,0)</f>
        <v>1</v>
      </c>
      <c r="BG29" s="43">
        <f>IF(AND($I28&gt;Inputs!B$13,$I28&lt;=Inputs!C$13),Inputs!C$14,0)</f>
        <v>0</v>
      </c>
      <c r="BH29" s="43">
        <f>IF(AND($I28&gt;Inputs!C$13,$I28&lt;=Inputs!D$13),Inputs!D$14,0)</f>
        <v>0</v>
      </c>
      <c r="BI29" s="43">
        <f>IF(AND($I28&lt;Inputs!B$13),0,0)</f>
        <v>0</v>
      </c>
      <c r="BJ29" s="43">
        <f>IF(AND($I28&gt;=Inputs!B$13,$I28&lt;Inputs!C$13),Inputs!B$13,0)</f>
        <v>0</v>
      </c>
      <c r="BK29" s="43">
        <f>IF(AND($I28&gt;=Inputs!C$13,$I28&lt;Inputs!D$13),Inputs!C$13,0)</f>
        <v>0</v>
      </c>
      <c r="BL29" s="43">
        <f t="shared" si="27"/>
        <v>0</v>
      </c>
      <c r="BM29" s="43">
        <f t="shared" si="28"/>
        <v>0</v>
      </c>
      <c r="BN29" s="43">
        <f t="shared" si="29"/>
        <v>0</v>
      </c>
      <c r="BO29" s="43">
        <f t="shared" si="30"/>
        <v>0</v>
      </c>
      <c r="BP29" s="43" t="str">
        <f t="shared" si="31"/>
        <v>No</v>
      </c>
      <c r="BQ29" s="43">
        <f t="shared" si="32"/>
        <v>0</v>
      </c>
      <c r="BR29" s="43">
        <f t="shared" si="33"/>
        <v>0</v>
      </c>
      <c r="BS29" s="43">
        <f t="shared" si="34"/>
        <v>0</v>
      </c>
      <c r="BT29" s="43">
        <f t="shared" si="35"/>
        <v>0</v>
      </c>
      <c r="BU29" s="43">
        <f t="shared" si="36"/>
        <v>0</v>
      </c>
      <c r="BV29" s="43">
        <f t="shared" si="37"/>
        <v>0</v>
      </c>
      <c r="BW29" s="43">
        <f t="shared" si="38"/>
        <v>0</v>
      </c>
      <c r="BX29" s="43">
        <f t="shared" si="39"/>
        <v>0</v>
      </c>
      <c r="BY29" s="43">
        <f>IF(AND($BX29&gt;Inputs!B$13,$BX29&lt;=Inputs!C$13),Inputs!C$14,0)</f>
        <v>0</v>
      </c>
      <c r="BZ29" s="43">
        <f>IF(AND($BX29&gt;Inputs!C$13,$BX29&lt;=Inputs!D$13),Inputs!D$14,0)</f>
        <v>0</v>
      </c>
      <c r="CA29" s="43">
        <f>IF(AND($BX29&gt;Inputs!B$13,$BX29&lt;=Inputs!C$13),Inputs!B$13,0)</f>
        <v>0</v>
      </c>
      <c r="CB29" s="43">
        <f>IF(AND($BX29&gt;Inputs!C$13,$BX29&lt;=Inputs!D$13),Inputs!C$13,0)</f>
        <v>0</v>
      </c>
      <c r="CC29" s="43">
        <f t="shared" si="40"/>
        <v>0</v>
      </c>
      <c r="CD29" s="43">
        <f t="shared" si="41"/>
        <v>0</v>
      </c>
      <c r="CE29" s="43">
        <f t="shared" si="42"/>
        <v>0</v>
      </c>
      <c r="CF29" s="43" t="str">
        <f t="shared" si="43"/>
        <v>No</v>
      </c>
      <c r="CG29" s="43">
        <f t="shared" si="44"/>
        <v>0</v>
      </c>
      <c r="CH29" s="43">
        <f t="shared" si="45"/>
        <v>0</v>
      </c>
      <c r="CI29" s="43">
        <f t="shared" si="46"/>
        <v>0</v>
      </c>
      <c r="CJ29" s="43">
        <f t="shared" si="47"/>
        <v>0</v>
      </c>
      <c r="CK29" s="43">
        <f t="shared" si="48"/>
        <v>0</v>
      </c>
      <c r="CL29" s="44">
        <f t="shared" si="49"/>
        <v>0</v>
      </c>
      <c r="CM29" s="9">
        <f>IF(AND($F29&gt;=Inputs!B$3,$F29&lt;Inputs!C$3),FORECAST($F29,Inputs!B$4:C$4,Inputs!B$3:C$3),9999)</f>
        <v>9999</v>
      </c>
      <c r="CN29" s="9">
        <f>IF(AND($F29&gt;=Inputs!C$3,$F29&lt;Inputs!D$3),FORECAST($F29,Inputs!C$4:D$4,Inputs!C$3:D$3),9999)</f>
        <v>9999</v>
      </c>
      <c r="CO29" s="9">
        <f>IF(AND($F29&gt;=Inputs!D$3,$F29&lt;Inputs!E$3),FORECAST($F29,Inputs!D$4:E$4,Inputs!D$3:E$3),9999)</f>
        <v>9999</v>
      </c>
      <c r="CP29" s="9">
        <f>IF(AND($F29&gt;=Inputs!E$3,$F29&lt;Inputs!F$3),FORECAST($F29,Inputs!E$4:F$4,Inputs!E$3:F$3),9999)</f>
        <v>9999</v>
      </c>
      <c r="CQ29" s="9">
        <f>IF(AND($F29&gt;=Inputs!F$3,$F29&lt;Inputs!G$3),FORECAST($F29,Inputs!F$4:G$4,Inputs!F$3:G$3),9999)</f>
        <v>9999</v>
      </c>
      <c r="CR29" s="9">
        <f>IF(AND($F29&gt;=Inputs!G$3,$F29&lt;Inputs!H$3),FORECAST($F29,Inputs!G$4:H$4,Inputs!G$3:H$3),9999)</f>
        <v>9999</v>
      </c>
      <c r="CS29" s="9">
        <f>IF(AND($F29&gt;=Inputs!H$3,$F29&lt;Inputs!I$3),FORECAST($F29,Inputs!H$4:I$4,Inputs!H$3:I$3),9999)</f>
        <v>9999</v>
      </c>
      <c r="CT29" s="9">
        <f>IF(AND($F29&gt;=Inputs!I$3,$F29&lt;Inputs!J$3),FORECAST($F29,Inputs!I$4:J$4,Inputs!I$3:J$3),9999)</f>
        <v>9999</v>
      </c>
      <c r="CU29" s="9">
        <f>IF(AND($F29&gt;=Inputs!J$3,$F29&lt;Inputs!K$3),FORECAST($F29,Inputs!J$4:K$4,Inputs!J$3:K$3),9999)</f>
        <v>9999</v>
      </c>
      <c r="CV29" s="9">
        <f>IF(AND($F29&gt;=Inputs!K$3,$F29&lt;Inputs!L$3),FORECAST($F29,Inputs!K$4:L$4,Inputs!K$3:L$3),9999)</f>
        <v>9999</v>
      </c>
      <c r="CW29" s="9">
        <f>IF(AND($G29&gt;=Inputs!B$3,$G29&lt;Inputs!C$3),FORECAST($G29,Inputs!B$4:C$4,Inputs!B$3:C$3),-9999)</f>
        <v>-9999</v>
      </c>
      <c r="CX29" s="9">
        <f>IF(AND($G29&gt;=Inputs!C$3,$G29&lt;Inputs!D$3),FORECAST($G29,Inputs!C$4:D$4,Inputs!C$3:D$3),-9999)</f>
        <v>-9999</v>
      </c>
      <c r="CY29" s="9">
        <f>IF(AND($G29&gt;=Inputs!D$3,$G29&lt;Inputs!E$3),FORECAST($G29,Inputs!D$4:E$4,Inputs!D$3:E$3),-9999)</f>
        <v>-9999</v>
      </c>
      <c r="CZ29" s="9">
        <f>IF(AND($G29&gt;=Inputs!E$3,$G29&lt;Inputs!F$3),FORECAST($G29,Inputs!E$4:F$4,Inputs!E$3:F$3),-9999)</f>
        <v>-9999</v>
      </c>
      <c r="DA29" s="9">
        <f>IF(AND($G29&gt;=Inputs!F$3,$G29&lt;Inputs!G$3),FORECAST($G29,Inputs!F$4:G$4,Inputs!F$3:G$3),-9999)</f>
        <v>-9999</v>
      </c>
      <c r="DB29" s="9">
        <f>IF(AND($G29&gt;=Inputs!G$3,$G29&lt;Inputs!H$3),FORECAST($G29,Inputs!G$4:H$4,Inputs!G$3:H$3),-9999)</f>
        <v>25.2</v>
      </c>
      <c r="DC29" s="9">
        <f>IF(AND($G29&gt;=Inputs!H$3,$G29&lt;Inputs!I$3),FORECAST($G29,Inputs!H$4:I$4,Inputs!H$3:I$3),-9999)</f>
        <v>-9999</v>
      </c>
      <c r="DD29" s="9">
        <f>IF(AND($G29&gt;=Inputs!I$3,$G29&lt;Inputs!J$3),FORECAST($G29,Inputs!I$4:J$4,Inputs!I$3:J$3),-9999)</f>
        <v>-9999</v>
      </c>
      <c r="DE29" s="9">
        <f>IF(AND($G29&gt;=Inputs!J$3,$G29&lt;Inputs!K$3),FORECAST($G29,Inputs!J$4:K$4,Inputs!J$3:K$3),-9999)</f>
        <v>-9999</v>
      </c>
      <c r="DF29" s="9">
        <f>IF(AND($G29&gt;=Inputs!K$3,$G29&lt;Inputs!L$3),FORECAST($G29,Inputs!K$4:L$4,Inputs!K$3:L$3),-9999)</f>
        <v>-9999</v>
      </c>
    </row>
    <row r="30" spans="1:110" x14ac:dyDescent="0.25">
      <c r="A30" s="2">
        <f t="shared" si="51"/>
        <v>45474.093749999913</v>
      </c>
      <c r="B30" s="3" t="str">
        <f>IF(ROUND(A30,6)&lt;ROUND(Inputs!$B$7,6),"Pre t0",IF(ROUND(A30,6)=ROUND(Inputs!$B$7,6),"t0",IF(AND(A30&gt;Inputs!$B$7,A30&lt;Inputs!$B$8),"TRLD","Post t0")))</f>
        <v>Pre t0</v>
      </c>
      <c r="C30" s="17">
        <v>23.78</v>
      </c>
      <c r="D30" s="19">
        <v>0</v>
      </c>
      <c r="E30" s="19"/>
      <c r="F30" s="19">
        <v>200</v>
      </c>
      <c r="G30" s="19">
        <v>130</v>
      </c>
      <c r="H30" s="7">
        <f t="shared" si="50"/>
        <v>0</v>
      </c>
      <c r="I30" s="7">
        <f>IF(B30="Pre t0",0,IF(B30="t0",MAX(MIN(TRLD!N30,E30),G30),IF(B30="TRLD",I29+J30,IF(B30="Post t0",MAX(I29+M30,G30)))))</f>
        <v>0</v>
      </c>
      <c r="J30" s="7">
        <f t="shared" si="0"/>
        <v>0</v>
      </c>
      <c r="K30" s="7">
        <f t="shared" si="1"/>
        <v>0</v>
      </c>
      <c r="L30" s="7">
        <f t="shared" si="2"/>
        <v>5</v>
      </c>
      <c r="M30" s="8">
        <f t="shared" si="3"/>
        <v>0</v>
      </c>
      <c r="N30" s="31">
        <f t="shared" si="4"/>
        <v>0</v>
      </c>
      <c r="O30" s="31">
        <f>IF(AND($C30&gt;=Inputs!B$4,$C30&lt;Inputs!C$4),FORECAST($C30,Inputs!B$3:C$3,Inputs!B$4:C$4),0)</f>
        <v>0</v>
      </c>
      <c r="P30" s="31">
        <f>IF(AND($C30&gt;=Inputs!C$4,$C30&lt;Inputs!D$4),FORECAST($C30,Inputs!C$3:D$3,Inputs!C$4:D$4),0)</f>
        <v>0</v>
      </c>
      <c r="Q30" s="31">
        <f>IF(AND($C30&gt;=Inputs!D$4,$C30&lt;Inputs!E$4),FORECAST($C30,Inputs!D$3:E$3,Inputs!D$4:E$4),0)</f>
        <v>0</v>
      </c>
      <c r="R30" s="31">
        <f>IF(AND($C30&gt;=Inputs!E$4,$C30&lt;Inputs!F$4),FORECAST($C30,Inputs!E$3:F$3,Inputs!E$4:F$4),0)</f>
        <v>0</v>
      </c>
      <c r="S30" s="31">
        <f>IF(AND($C30&gt;=Inputs!F$4,$C30&lt;Inputs!G$4),FORECAST($C30,Inputs!F$3:G$3,Inputs!F$4:G$4),0)</f>
        <v>118.125</v>
      </c>
      <c r="T30" s="31">
        <f>IF(AND($C30&gt;=Inputs!G$4,$C30&lt;Inputs!H$4),FORECAST($C30,Inputs!G$3:H$3,Inputs!G$4:H$4),0)</f>
        <v>0</v>
      </c>
      <c r="U30" s="31">
        <f>IF(AND($C30&gt;=Inputs!H$4,$C30&lt;Inputs!I$4),FORECAST($C30,Inputs!H$3:I$3,Inputs!H$4:I$4),0)</f>
        <v>0</v>
      </c>
      <c r="V30" s="31">
        <f>IF(AND($C30&gt;=Inputs!I$4,$C30&lt;Inputs!J$4),FORECAST($C30,Inputs!I$3:J$3,Inputs!I$4:J$4),0)</f>
        <v>0</v>
      </c>
      <c r="W30" s="31">
        <f>IF(AND($C30&gt;=Inputs!J$4,$C30&lt;Inputs!K$4),FORECAST($C30,Inputs!J$3:K$3,Inputs!J$4:K$4),0)</f>
        <v>0</v>
      </c>
      <c r="X30" s="31">
        <f>IF(AND($C30&gt;=Inputs!K$4,Inputs!K$4&lt;&gt;""),F30,0)</f>
        <v>0</v>
      </c>
      <c r="Y30" s="36">
        <f>IF($I29&lt;Inputs!B$13,Inputs!B$14,0)</f>
        <v>1</v>
      </c>
      <c r="Z30" s="36">
        <f>IF(AND($I29&gt;=Inputs!B$13,$I29&lt;Inputs!C$13),Inputs!C$14,0)</f>
        <v>0</v>
      </c>
      <c r="AA30" s="36">
        <f>IF(AND($I29&gt;=Inputs!C$13,$I29&lt;Inputs!D$13),Inputs!D$14,0)</f>
        <v>0</v>
      </c>
      <c r="AB30" s="36">
        <f>IF(AND($I29&lt;Inputs!B$13),Inputs!B$13,0)</f>
        <v>185</v>
      </c>
      <c r="AC30" s="36">
        <f>IF(AND($I29&gt;=Inputs!B$13,$I29&lt;Inputs!C$13),Inputs!C$13,0)</f>
        <v>0</v>
      </c>
      <c r="AD30" s="36">
        <f>IF(AND($I29&gt;=Inputs!C$13,$I29&lt;Inputs!D$13),Inputs!D$13,0)</f>
        <v>0</v>
      </c>
      <c r="AE30" s="36">
        <f t="shared" si="5"/>
        <v>185</v>
      </c>
      <c r="AF30" s="36">
        <f t="shared" si="6"/>
        <v>0</v>
      </c>
      <c r="AG30" s="36">
        <f t="shared" si="7"/>
        <v>0</v>
      </c>
      <c r="AH30" s="36">
        <f t="shared" si="8"/>
        <v>185</v>
      </c>
      <c r="AI30" s="36" t="str">
        <f t="shared" si="9"/>
        <v>No</v>
      </c>
      <c r="AJ30" s="36">
        <f t="shared" si="10"/>
        <v>5</v>
      </c>
      <c r="AK30" s="36">
        <f t="shared" si="11"/>
        <v>0</v>
      </c>
      <c r="AL30" s="36">
        <f t="shared" si="12"/>
        <v>0</v>
      </c>
      <c r="AM30" s="36">
        <f t="shared" si="13"/>
        <v>5</v>
      </c>
      <c r="AN30" s="36">
        <f t="shared" si="14"/>
        <v>0</v>
      </c>
      <c r="AO30" s="36">
        <f t="shared" si="15"/>
        <v>0</v>
      </c>
      <c r="AP30" s="36">
        <f t="shared" si="16"/>
        <v>5</v>
      </c>
      <c r="AQ30" s="36">
        <f t="shared" si="17"/>
        <v>5</v>
      </c>
      <c r="AR30" s="36">
        <f>IF(AND($AQ30&gt;=Inputs!B$13,$AQ30&lt;Inputs!C$13),Inputs!C$14,0)</f>
        <v>0</v>
      </c>
      <c r="AS30" s="36">
        <f>IF(AND($AQ30&gt;=Inputs!C$13,$AQ30&lt;Inputs!D$13),Inputs!D$14,0)</f>
        <v>0</v>
      </c>
      <c r="AT30" s="36">
        <f>IF(AND($AQ30&gt;=Inputs!B$13,$AQ30&lt;Inputs!C$13),Inputs!C$13,0)</f>
        <v>0</v>
      </c>
      <c r="AU30" s="36">
        <f>IF(AND($AQ30&gt;=Inputs!C$13,$AQ30&lt;Inputs!D$13),Inputs!D$13,0)</f>
        <v>0</v>
      </c>
      <c r="AV30" s="36">
        <f t="shared" si="18"/>
        <v>0</v>
      </c>
      <c r="AW30" s="36">
        <f>IFERROR((AU30-#REF!)/AS30,0)</f>
        <v>0</v>
      </c>
      <c r="AX30" s="36">
        <f t="shared" si="19"/>
        <v>0</v>
      </c>
      <c r="AY30" s="36" t="str">
        <f t="shared" si="20"/>
        <v>No</v>
      </c>
      <c r="AZ30" s="36">
        <f t="shared" si="21"/>
        <v>0</v>
      </c>
      <c r="BA30" s="36">
        <f t="shared" si="22"/>
        <v>0</v>
      </c>
      <c r="BB30" s="36">
        <f t="shared" si="23"/>
        <v>0</v>
      </c>
      <c r="BC30" s="36">
        <f t="shared" si="24"/>
        <v>0</v>
      </c>
      <c r="BD30" s="36">
        <f t="shared" si="25"/>
        <v>0</v>
      </c>
      <c r="BE30" s="37">
        <f t="shared" si="26"/>
        <v>5</v>
      </c>
      <c r="BF30" s="43">
        <f>IF($I29&lt;=Inputs!B$13,Inputs!B$14,0)</f>
        <v>1</v>
      </c>
      <c r="BG30" s="43">
        <f>IF(AND($I29&gt;Inputs!B$13,$I29&lt;=Inputs!C$13),Inputs!C$14,0)</f>
        <v>0</v>
      </c>
      <c r="BH30" s="43">
        <f>IF(AND($I29&gt;Inputs!C$13,$I29&lt;=Inputs!D$13),Inputs!D$14,0)</f>
        <v>0</v>
      </c>
      <c r="BI30" s="43">
        <f>IF(AND($I29&lt;Inputs!B$13),0,0)</f>
        <v>0</v>
      </c>
      <c r="BJ30" s="43">
        <f>IF(AND($I29&gt;=Inputs!B$13,$I29&lt;Inputs!C$13),Inputs!B$13,0)</f>
        <v>0</v>
      </c>
      <c r="BK30" s="43">
        <f>IF(AND($I29&gt;=Inputs!C$13,$I29&lt;Inputs!D$13),Inputs!C$13,0)</f>
        <v>0</v>
      </c>
      <c r="BL30" s="43">
        <f t="shared" si="27"/>
        <v>0</v>
      </c>
      <c r="BM30" s="43">
        <f t="shared" si="28"/>
        <v>0</v>
      </c>
      <c r="BN30" s="43">
        <f t="shared" si="29"/>
        <v>0</v>
      </c>
      <c r="BO30" s="43">
        <f t="shared" si="30"/>
        <v>0</v>
      </c>
      <c r="BP30" s="43" t="str">
        <f t="shared" si="31"/>
        <v>No</v>
      </c>
      <c r="BQ30" s="43">
        <f t="shared" si="32"/>
        <v>0</v>
      </c>
      <c r="BR30" s="43">
        <f t="shared" si="33"/>
        <v>0</v>
      </c>
      <c r="BS30" s="43">
        <f t="shared" si="34"/>
        <v>0</v>
      </c>
      <c r="BT30" s="43">
        <f t="shared" si="35"/>
        <v>0</v>
      </c>
      <c r="BU30" s="43">
        <f t="shared" si="36"/>
        <v>0</v>
      </c>
      <c r="BV30" s="43">
        <f t="shared" si="37"/>
        <v>0</v>
      </c>
      <c r="BW30" s="43">
        <f t="shared" si="38"/>
        <v>0</v>
      </c>
      <c r="BX30" s="43">
        <f t="shared" si="39"/>
        <v>0</v>
      </c>
      <c r="BY30" s="43">
        <f>IF(AND($BX30&gt;Inputs!B$13,$BX30&lt;=Inputs!C$13),Inputs!C$14,0)</f>
        <v>0</v>
      </c>
      <c r="BZ30" s="43">
        <f>IF(AND($BX30&gt;Inputs!C$13,$BX30&lt;=Inputs!D$13),Inputs!D$14,0)</f>
        <v>0</v>
      </c>
      <c r="CA30" s="43">
        <f>IF(AND($BX30&gt;Inputs!B$13,$BX30&lt;=Inputs!C$13),Inputs!B$13,0)</f>
        <v>0</v>
      </c>
      <c r="CB30" s="43">
        <f>IF(AND($BX30&gt;Inputs!C$13,$BX30&lt;=Inputs!D$13),Inputs!C$13,0)</f>
        <v>0</v>
      </c>
      <c r="CC30" s="43">
        <f t="shared" si="40"/>
        <v>0</v>
      </c>
      <c r="CD30" s="43">
        <f t="shared" si="41"/>
        <v>0</v>
      </c>
      <c r="CE30" s="43">
        <f t="shared" si="42"/>
        <v>0</v>
      </c>
      <c r="CF30" s="43" t="str">
        <f t="shared" si="43"/>
        <v>No</v>
      </c>
      <c r="CG30" s="43">
        <f t="shared" si="44"/>
        <v>0</v>
      </c>
      <c r="CH30" s="43">
        <f t="shared" si="45"/>
        <v>0</v>
      </c>
      <c r="CI30" s="43">
        <f t="shared" si="46"/>
        <v>0</v>
      </c>
      <c r="CJ30" s="43">
        <f t="shared" si="47"/>
        <v>0</v>
      </c>
      <c r="CK30" s="43">
        <f t="shared" si="48"/>
        <v>0</v>
      </c>
      <c r="CL30" s="44">
        <f t="shared" si="49"/>
        <v>0</v>
      </c>
      <c r="CM30" s="9">
        <f>IF(AND($F30&gt;=Inputs!B$3,$F30&lt;Inputs!C$3),FORECAST($F30,Inputs!B$4:C$4,Inputs!B$3:C$3),9999)</f>
        <v>9999</v>
      </c>
      <c r="CN30" s="9">
        <f>IF(AND($F30&gt;=Inputs!C$3,$F30&lt;Inputs!D$3),FORECAST($F30,Inputs!C$4:D$4,Inputs!C$3:D$3),9999)</f>
        <v>9999</v>
      </c>
      <c r="CO30" s="9">
        <f>IF(AND($F30&gt;=Inputs!D$3,$F30&lt;Inputs!E$3),FORECAST($F30,Inputs!D$4:E$4,Inputs!D$3:E$3),9999)</f>
        <v>9999</v>
      </c>
      <c r="CP30" s="9">
        <f>IF(AND($F30&gt;=Inputs!E$3,$F30&lt;Inputs!F$3),FORECAST($F30,Inputs!E$4:F$4,Inputs!E$3:F$3),9999)</f>
        <v>9999</v>
      </c>
      <c r="CQ30" s="9">
        <f>IF(AND($F30&gt;=Inputs!F$3,$F30&lt;Inputs!G$3),FORECAST($F30,Inputs!F$4:G$4,Inputs!F$3:G$3),9999)</f>
        <v>9999</v>
      </c>
      <c r="CR30" s="9">
        <f>IF(AND($F30&gt;=Inputs!G$3,$F30&lt;Inputs!H$3),FORECAST($F30,Inputs!G$4:H$4,Inputs!G$3:H$3),9999)</f>
        <v>9999</v>
      </c>
      <c r="CS30" s="9">
        <f>IF(AND($F30&gt;=Inputs!H$3,$F30&lt;Inputs!I$3),FORECAST($F30,Inputs!H$4:I$4,Inputs!H$3:I$3),9999)</f>
        <v>9999</v>
      </c>
      <c r="CT30" s="9">
        <f>IF(AND($F30&gt;=Inputs!I$3,$F30&lt;Inputs!J$3),FORECAST($F30,Inputs!I$4:J$4,Inputs!I$3:J$3),9999)</f>
        <v>9999</v>
      </c>
      <c r="CU30" s="9">
        <f>IF(AND($F30&gt;=Inputs!J$3,$F30&lt;Inputs!K$3),FORECAST($F30,Inputs!J$4:K$4,Inputs!J$3:K$3),9999)</f>
        <v>9999</v>
      </c>
      <c r="CV30" s="9">
        <f>IF(AND($F30&gt;=Inputs!K$3,$F30&lt;Inputs!L$3),FORECAST($F30,Inputs!K$4:L$4,Inputs!K$3:L$3),9999)</f>
        <v>9999</v>
      </c>
      <c r="CW30" s="9">
        <f>IF(AND($G30&gt;=Inputs!B$3,$G30&lt;Inputs!C$3),FORECAST($G30,Inputs!B$4:C$4,Inputs!B$3:C$3),-9999)</f>
        <v>-9999</v>
      </c>
      <c r="CX30" s="9">
        <f>IF(AND($G30&gt;=Inputs!C$3,$G30&lt;Inputs!D$3),FORECAST($G30,Inputs!C$4:D$4,Inputs!C$3:D$3),-9999)</f>
        <v>-9999</v>
      </c>
      <c r="CY30" s="9">
        <f>IF(AND($G30&gt;=Inputs!D$3,$G30&lt;Inputs!E$3),FORECAST($G30,Inputs!D$4:E$4,Inputs!D$3:E$3),-9999)</f>
        <v>-9999</v>
      </c>
      <c r="CZ30" s="9">
        <f>IF(AND($G30&gt;=Inputs!E$3,$G30&lt;Inputs!F$3),FORECAST($G30,Inputs!E$4:F$4,Inputs!E$3:F$3),-9999)</f>
        <v>-9999</v>
      </c>
      <c r="DA30" s="9">
        <f>IF(AND($G30&gt;=Inputs!F$3,$G30&lt;Inputs!G$3),FORECAST($G30,Inputs!F$4:G$4,Inputs!F$3:G$3),-9999)</f>
        <v>-9999</v>
      </c>
      <c r="DB30" s="9">
        <f>IF(AND($G30&gt;=Inputs!G$3,$G30&lt;Inputs!H$3),FORECAST($G30,Inputs!G$4:H$4,Inputs!G$3:H$3),-9999)</f>
        <v>25.2</v>
      </c>
      <c r="DC30" s="9">
        <f>IF(AND($G30&gt;=Inputs!H$3,$G30&lt;Inputs!I$3),FORECAST($G30,Inputs!H$4:I$4,Inputs!H$3:I$3),-9999)</f>
        <v>-9999</v>
      </c>
      <c r="DD30" s="9">
        <f>IF(AND($G30&gt;=Inputs!I$3,$G30&lt;Inputs!J$3),FORECAST($G30,Inputs!I$4:J$4,Inputs!I$3:J$3),-9999)</f>
        <v>-9999</v>
      </c>
      <c r="DE30" s="9">
        <f>IF(AND($G30&gt;=Inputs!J$3,$G30&lt;Inputs!K$3),FORECAST($G30,Inputs!J$4:K$4,Inputs!J$3:K$3),-9999)</f>
        <v>-9999</v>
      </c>
      <c r="DF30" s="9">
        <f>IF(AND($G30&gt;=Inputs!K$3,$G30&lt;Inputs!L$3),FORECAST($G30,Inputs!K$4:L$4,Inputs!K$3:L$3),-9999)</f>
        <v>-9999</v>
      </c>
    </row>
    <row r="31" spans="1:110" x14ac:dyDescent="0.25">
      <c r="A31" s="2">
        <f t="shared" si="51"/>
        <v>45474.097222222132</v>
      </c>
      <c r="B31" s="3" t="str">
        <f>IF(ROUND(A31,6)&lt;ROUND(Inputs!$B$7,6),"Pre t0",IF(ROUND(A31,6)=ROUND(Inputs!$B$7,6),"t0",IF(AND(A31&gt;Inputs!$B$7,A31&lt;Inputs!$B$8),"TRLD","Post t0")))</f>
        <v>Pre t0</v>
      </c>
      <c r="C31" s="17">
        <v>24.22</v>
      </c>
      <c r="D31" s="19">
        <v>0</v>
      </c>
      <c r="E31" s="19"/>
      <c r="F31" s="19">
        <v>200</v>
      </c>
      <c r="G31" s="19">
        <v>130</v>
      </c>
      <c r="H31" s="7">
        <f t="shared" si="50"/>
        <v>0</v>
      </c>
      <c r="I31" s="7">
        <f>IF(B31="Pre t0",0,IF(B31="t0",MAX(MIN(TRLD!N31,E31),G31),IF(B31="TRLD",I30+J31,IF(B31="Post t0",MAX(I30+M31,G31)))))</f>
        <v>0</v>
      </c>
      <c r="J31" s="7">
        <f t="shared" si="0"/>
        <v>0</v>
      </c>
      <c r="K31" s="7">
        <f t="shared" si="1"/>
        <v>0</v>
      </c>
      <c r="L31" s="7">
        <f t="shared" si="2"/>
        <v>5</v>
      </c>
      <c r="M31" s="8">
        <f t="shared" si="3"/>
        <v>0</v>
      </c>
      <c r="N31" s="31">
        <f t="shared" si="4"/>
        <v>0</v>
      </c>
      <c r="O31" s="31">
        <f>IF(AND($C31&gt;=Inputs!B$4,$C31&lt;Inputs!C$4),FORECAST($C31,Inputs!B$3:C$3,Inputs!B$4:C$4),0)</f>
        <v>0</v>
      </c>
      <c r="P31" s="31">
        <f>IF(AND($C31&gt;=Inputs!C$4,$C31&lt;Inputs!D$4),FORECAST($C31,Inputs!C$3:D$3,Inputs!C$4:D$4),0)</f>
        <v>0</v>
      </c>
      <c r="Q31" s="31">
        <f>IF(AND($C31&gt;=Inputs!D$4,$C31&lt;Inputs!E$4),FORECAST($C31,Inputs!D$3:E$3,Inputs!D$4:E$4),0)</f>
        <v>0</v>
      </c>
      <c r="R31" s="31">
        <f>IF(AND($C31&gt;=Inputs!E$4,$C31&lt;Inputs!F$4),FORECAST($C31,Inputs!E$3:F$3,Inputs!E$4:F$4),0)</f>
        <v>0</v>
      </c>
      <c r="S31" s="31">
        <f>IF(AND($C31&gt;=Inputs!F$4,$C31&lt;Inputs!G$4),FORECAST($C31,Inputs!F$3:G$3,Inputs!F$4:G$4),0)</f>
        <v>0</v>
      </c>
      <c r="T31" s="31">
        <f>IF(AND($C31&gt;=Inputs!G$4,$C31&lt;Inputs!H$4),FORECAST($C31,Inputs!G$3:H$3,Inputs!G$4:H$4),0)</f>
        <v>125.91666666666666</v>
      </c>
      <c r="U31" s="31">
        <f>IF(AND($C31&gt;=Inputs!H$4,$C31&lt;Inputs!I$4),FORECAST($C31,Inputs!H$3:I$3,Inputs!H$4:I$4),0)</f>
        <v>0</v>
      </c>
      <c r="V31" s="31">
        <f>IF(AND($C31&gt;=Inputs!I$4,$C31&lt;Inputs!J$4),FORECAST($C31,Inputs!I$3:J$3,Inputs!I$4:J$4),0)</f>
        <v>0</v>
      </c>
      <c r="W31" s="31">
        <f>IF(AND($C31&gt;=Inputs!J$4,$C31&lt;Inputs!K$4),FORECAST($C31,Inputs!J$3:K$3,Inputs!J$4:K$4),0)</f>
        <v>0</v>
      </c>
      <c r="X31" s="31">
        <f>IF(AND($C31&gt;=Inputs!K$4,Inputs!K$4&lt;&gt;""),F31,0)</f>
        <v>0</v>
      </c>
      <c r="Y31" s="36">
        <f>IF($I30&lt;Inputs!B$13,Inputs!B$14,0)</f>
        <v>1</v>
      </c>
      <c r="Z31" s="36">
        <f>IF(AND($I30&gt;=Inputs!B$13,$I30&lt;Inputs!C$13),Inputs!C$14,0)</f>
        <v>0</v>
      </c>
      <c r="AA31" s="36">
        <f>IF(AND($I30&gt;=Inputs!C$13,$I30&lt;Inputs!D$13),Inputs!D$14,0)</f>
        <v>0</v>
      </c>
      <c r="AB31" s="36">
        <f>IF(AND($I30&lt;Inputs!B$13),Inputs!B$13,0)</f>
        <v>185</v>
      </c>
      <c r="AC31" s="36">
        <f>IF(AND($I30&gt;=Inputs!B$13,$I30&lt;Inputs!C$13),Inputs!C$13,0)</f>
        <v>0</v>
      </c>
      <c r="AD31" s="36">
        <f>IF(AND($I30&gt;=Inputs!C$13,$I30&lt;Inputs!D$13),Inputs!D$13,0)</f>
        <v>0</v>
      </c>
      <c r="AE31" s="36">
        <f t="shared" si="5"/>
        <v>185</v>
      </c>
      <c r="AF31" s="36">
        <f t="shared" si="6"/>
        <v>0</v>
      </c>
      <c r="AG31" s="36">
        <f t="shared" si="7"/>
        <v>0</v>
      </c>
      <c r="AH31" s="36">
        <f t="shared" si="8"/>
        <v>185</v>
      </c>
      <c r="AI31" s="36" t="str">
        <f t="shared" si="9"/>
        <v>No</v>
      </c>
      <c r="AJ31" s="36">
        <f t="shared" si="10"/>
        <v>5</v>
      </c>
      <c r="AK31" s="36">
        <f t="shared" si="11"/>
        <v>0</v>
      </c>
      <c r="AL31" s="36">
        <f t="shared" si="12"/>
        <v>0</v>
      </c>
      <c r="AM31" s="36">
        <f t="shared" si="13"/>
        <v>5</v>
      </c>
      <c r="AN31" s="36">
        <f t="shared" si="14"/>
        <v>0</v>
      </c>
      <c r="AO31" s="36">
        <f t="shared" si="15"/>
        <v>0</v>
      </c>
      <c r="AP31" s="36">
        <f t="shared" si="16"/>
        <v>5</v>
      </c>
      <c r="AQ31" s="36">
        <f t="shared" si="17"/>
        <v>5</v>
      </c>
      <c r="AR31" s="36">
        <f>IF(AND($AQ31&gt;=Inputs!B$13,$AQ31&lt;Inputs!C$13),Inputs!C$14,0)</f>
        <v>0</v>
      </c>
      <c r="AS31" s="36">
        <f>IF(AND($AQ31&gt;=Inputs!C$13,$AQ31&lt;Inputs!D$13),Inputs!D$14,0)</f>
        <v>0</v>
      </c>
      <c r="AT31" s="36">
        <f>IF(AND($AQ31&gt;=Inputs!B$13,$AQ31&lt;Inputs!C$13),Inputs!C$13,0)</f>
        <v>0</v>
      </c>
      <c r="AU31" s="36">
        <f>IF(AND($AQ31&gt;=Inputs!C$13,$AQ31&lt;Inputs!D$13),Inputs!D$13,0)</f>
        <v>0</v>
      </c>
      <c r="AV31" s="36">
        <f t="shared" si="18"/>
        <v>0</v>
      </c>
      <c r="AW31" s="36">
        <f>IFERROR((AU31-#REF!)/AS31,0)</f>
        <v>0</v>
      </c>
      <c r="AX31" s="36">
        <f t="shared" si="19"/>
        <v>0</v>
      </c>
      <c r="AY31" s="36" t="str">
        <f t="shared" si="20"/>
        <v>No</v>
      </c>
      <c r="AZ31" s="36">
        <f t="shared" si="21"/>
        <v>0</v>
      </c>
      <c r="BA31" s="36">
        <f t="shared" si="22"/>
        <v>0</v>
      </c>
      <c r="BB31" s="36">
        <f t="shared" si="23"/>
        <v>0</v>
      </c>
      <c r="BC31" s="36">
        <f t="shared" si="24"/>
        <v>0</v>
      </c>
      <c r="BD31" s="36">
        <f t="shared" si="25"/>
        <v>0</v>
      </c>
      <c r="BE31" s="37">
        <f t="shared" si="26"/>
        <v>5</v>
      </c>
      <c r="BF31" s="43">
        <f>IF($I30&lt;=Inputs!B$13,Inputs!B$14,0)</f>
        <v>1</v>
      </c>
      <c r="BG31" s="43">
        <f>IF(AND($I30&gt;Inputs!B$13,$I30&lt;=Inputs!C$13),Inputs!C$14,0)</f>
        <v>0</v>
      </c>
      <c r="BH31" s="43">
        <f>IF(AND($I30&gt;Inputs!C$13,$I30&lt;=Inputs!D$13),Inputs!D$14,0)</f>
        <v>0</v>
      </c>
      <c r="BI31" s="43">
        <f>IF(AND($I30&lt;Inputs!B$13),0,0)</f>
        <v>0</v>
      </c>
      <c r="BJ31" s="43">
        <f>IF(AND($I30&gt;=Inputs!B$13,$I30&lt;Inputs!C$13),Inputs!B$13,0)</f>
        <v>0</v>
      </c>
      <c r="BK31" s="43">
        <f>IF(AND($I30&gt;=Inputs!C$13,$I30&lt;Inputs!D$13),Inputs!C$13,0)</f>
        <v>0</v>
      </c>
      <c r="BL31" s="43">
        <f t="shared" si="27"/>
        <v>0</v>
      </c>
      <c r="BM31" s="43">
        <f t="shared" si="28"/>
        <v>0</v>
      </c>
      <c r="BN31" s="43">
        <f t="shared" si="29"/>
        <v>0</v>
      </c>
      <c r="BO31" s="43">
        <f t="shared" si="30"/>
        <v>0</v>
      </c>
      <c r="BP31" s="43" t="str">
        <f t="shared" si="31"/>
        <v>No</v>
      </c>
      <c r="BQ31" s="43">
        <f t="shared" si="32"/>
        <v>0</v>
      </c>
      <c r="BR31" s="43">
        <f t="shared" si="33"/>
        <v>0</v>
      </c>
      <c r="BS31" s="43">
        <f t="shared" si="34"/>
        <v>0</v>
      </c>
      <c r="BT31" s="43">
        <f t="shared" si="35"/>
        <v>0</v>
      </c>
      <c r="BU31" s="43">
        <f t="shared" si="36"/>
        <v>0</v>
      </c>
      <c r="BV31" s="43">
        <f t="shared" si="37"/>
        <v>0</v>
      </c>
      <c r="BW31" s="43">
        <f t="shared" si="38"/>
        <v>0</v>
      </c>
      <c r="BX31" s="43">
        <f t="shared" si="39"/>
        <v>0</v>
      </c>
      <c r="BY31" s="43">
        <f>IF(AND($BX31&gt;Inputs!B$13,$BX31&lt;=Inputs!C$13),Inputs!C$14,0)</f>
        <v>0</v>
      </c>
      <c r="BZ31" s="43">
        <f>IF(AND($BX31&gt;Inputs!C$13,$BX31&lt;=Inputs!D$13),Inputs!D$14,0)</f>
        <v>0</v>
      </c>
      <c r="CA31" s="43">
        <f>IF(AND($BX31&gt;Inputs!B$13,$BX31&lt;=Inputs!C$13),Inputs!B$13,0)</f>
        <v>0</v>
      </c>
      <c r="CB31" s="43">
        <f>IF(AND($BX31&gt;Inputs!C$13,$BX31&lt;=Inputs!D$13),Inputs!C$13,0)</f>
        <v>0</v>
      </c>
      <c r="CC31" s="43">
        <f t="shared" si="40"/>
        <v>0</v>
      </c>
      <c r="CD31" s="43">
        <f t="shared" si="41"/>
        <v>0</v>
      </c>
      <c r="CE31" s="43">
        <f t="shared" si="42"/>
        <v>0</v>
      </c>
      <c r="CF31" s="43" t="str">
        <f t="shared" si="43"/>
        <v>No</v>
      </c>
      <c r="CG31" s="43">
        <f t="shared" si="44"/>
        <v>0</v>
      </c>
      <c r="CH31" s="43">
        <f t="shared" si="45"/>
        <v>0</v>
      </c>
      <c r="CI31" s="43">
        <f t="shared" si="46"/>
        <v>0</v>
      </c>
      <c r="CJ31" s="43">
        <f t="shared" si="47"/>
        <v>0</v>
      </c>
      <c r="CK31" s="43">
        <f t="shared" si="48"/>
        <v>0</v>
      </c>
      <c r="CL31" s="44">
        <f t="shared" si="49"/>
        <v>0</v>
      </c>
      <c r="CM31" s="9">
        <f>IF(AND($F31&gt;=Inputs!B$3,$F31&lt;Inputs!C$3),FORECAST($F31,Inputs!B$4:C$4,Inputs!B$3:C$3),9999)</f>
        <v>9999</v>
      </c>
      <c r="CN31" s="9">
        <f>IF(AND($F31&gt;=Inputs!C$3,$F31&lt;Inputs!D$3),FORECAST($F31,Inputs!C$4:D$4,Inputs!C$3:D$3),9999)</f>
        <v>9999</v>
      </c>
      <c r="CO31" s="9">
        <f>IF(AND($F31&gt;=Inputs!D$3,$F31&lt;Inputs!E$3),FORECAST($F31,Inputs!D$4:E$4,Inputs!D$3:E$3),9999)</f>
        <v>9999</v>
      </c>
      <c r="CP31" s="9">
        <f>IF(AND($F31&gt;=Inputs!E$3,$F31&lt;Inputs!F$3),FORECAST($F31,Inputs!E$4:F$4,Inputs!E$3:F$3),9999)</f>
        <v>9999</v>
      </c>
      <c r="CQ31" s="9">
        <f>IF(AND($F31&gt;=Inputs!F$3,$F31&lt;Inputs!G$3),FORECAST($F31,Inputs!F$4:G$4,Inputs!F$3:G$3),9999)</f>
        <v>9999</v>
      </c>
      <c r="CR31" s="9">
        <f>IF(AND($F31&gt;=Inputs!G$3,$F31&lt;Inputs!H$3),FORECAST($F31,Inputs!G$4:H$4,Inputs!G$3:H$3),9999)</f>
        <v>9999</v>
      </c>
      <c r="CS31" s="9">
        <f>IF(AND($F31&gt;=Inputs!H$3,$F31&lt;Inputs!I$3),FORECAST($F31,Inputs!H$4:I$4,Inputs!H$3:I$3),9999)</f>
        <v>9999</v>
      </c>
      <c r="CT31" s="9">
        <f>IF(AND($F31&gt;=Inputs!I$3,$F31&lt;Inputs!J$3),FORECAST($F31,Inputs!I$4:J$4,Inputs!I$3:J$3),9999)</f>
        <v>9999</v>
      </c>
      <c r="CU31" s="9">
        <f>IF(AND($F31&gt;=Inputs!J$3,$F31&lt;Inputs!K$3),FORECAST($F31,Inputs!J$4:K$4,Inputs!J$3:K$3),9999)</f>
        <v>9999</v>
      </c>
      <c r="CV31" s="9">
        <f>IF(AND($F31&gt;=Inputs!K$3,$F31&lt;Inputs!L$3),FORECAST($F31,Inputs!K$4:L$4,Inputs!K$3:L$3),9999)</f>
        <v>9999</v>
      </c>
      <c r="CW31" s="9">
        <f>IF(AND($G31&gt;=Inputs!B$3,$G31&lt;Inputs!C$3),FORECAST($G31,Inputs!B$4:C$4,Inputs!B$3:C$3),-9999)</f>
        <v>-9999</v>
      </c>
      <c r="CX31" s="9">
        <f>IF(AND($G31&gt;=Inputs!C$3,$G31&lt;Inputs!D$3),FORECAST($G31,Inputs!C$4:D$4,Inputs!C$3:D$3),-9999)</f>
        <v>-9999</v>
      </c>
      <c r="CY31" s="9">
        <f>IF(AND($G31&gt;=Inputs!D$3,$G31&lt;Inputs!E$3),FORECAST($G31,Inputs!D$4:E$4,Inputs!D$3:E$3),-9999)</f>
        <v>-9999</v>
      </c>
      <c r="CZ31" s="9">
        <f>IF(AND($G31&gt;=Inputs!E$3,$G31&lt;Inputs!F$3),FORECAST($G31,Inputs!E$4:F$4,Inputs!E$3:F$3),-9999)</f>
        <v>-9999</v>
      </c>
      <c r="DA31" s="9">
        <f>IF(AND($G31&gt;=Inputs!F$3,$G31&lt;Inputs!G$3),FORECAST($G31,Inputs!F$4:G$4,Inputs!F$3:G$3),-9999)</f>
        <v>-9999</v>
      </c>
      <c r="DB31" s="9">
        <f>IF(AND($G31&gt;=Inputs!G$3,$G31&lt;Inputs!H$3),FORECAST($G31,Inputs!G$4:H$4,Inputs!G$3:H$3),-9999)</f>
        <v>25.2</v>
      </c>
      <c r="DC31" s="9">
        <f>IF(AND($G31&gt;=Inputs!H$3,$G31&lt;Inputs!I$3),FORECAST($G31,Inputs!H$4:I$4,Inputs!H$3:I$3),-9999)</f>
        <v>-9999</v>
      </c>
      <c r="DD31" s="9">
        <f>IF(AND($G31&gt;=Inputs!I$3,$G31&lt;Inputs!J$3),FORECAST($G31,Inputs!I$4:J$4,Inputs!I$3:J$3),-9999)</f>
        <v>-9999</v>
      </c>
      <c r="DE31" s="9">
        <f>IF(AND($G31&gt;=Inputs!J$3,$G31&lt;Inputs!K$3),FORECAST($G31,Inputs!J$4:K$4,Inputs!J$3:K$3),-9999)</f>
        <v>-9999</v>
      </c>
      <c r="DF31" s="9">
        <f>IF(AND($G31&gt;=Inputs!K$3,$G31&lt;Inputs!L$3),FORECAST($G31,Inputs!K$4:L$4,Inputs!K$3:L$3),-9999)</f>
        <v>-9999</v>
      </c>
    </row>
    <row r="32" spans="1:110" x14ac:dyDescent="0.25">
      <c r="A32" s="2">
        <f t="shared" si="51"/>
        <v>45474.100694444351</v>
      </c>
      <c r="B32" s="3" t="str">
        <f>IF(ROUND(A32,6)&lt;ROUND(Inputs!$B$7,6),"Pre t0",IF(ROUND(A32,6)=ROUND(Inputs!$B$7,6),"t0",IF(AND(A32&gt;Inputs!$B$7,A32&lt;Inputs!$B$8),"TRLD","Post t0")))</f>
        <v>Pre t0</v>
      </c>
      <c r="C32" s="17">
        <v>20.260000000000002</v>
      </c>
      <c r="D32" s="19">
        <v>0</v>
      </c>
      <c r="E32" s="19"/>
      <c r="F32" s="19">
        <v>200</v>
      </c>
      <c r="G32" s="19">
        <v>130</v>
      </c>
      <c r="H32" s="7">
        <f t="shared" si="50"/>
        <v>0</v>
      </c>
      <c r="I32" s="7">
        <f>IF(B32="Pre t0",0,IF(B32="t0",MAX(MIN(TRLD!N32,E32),G32),IF(B32="TRLD",I31+J32,IF(B32="Post t0",MAX(I31+M32,G32)))))</f>
        <v>0</v>
      </c>
      <c r="J32" s="7">
        <f t="shared" si="0"/>
        <v>0</v>
      </c>
      <c r="K32" s="7">
        <f t="shared" si="1"/>
        <v>0</v>
      </c>
      <c r="L32" s="7">
        <f t="shared" si="2"/>
        <v>5</v>
      </c>
      <c r="M32" s="8">
        <f t="shared" si="3"/>
        <v>0</v>
      </c>
      <c r="N32" s="31">
        <f t="shared" si="4"/>
        <v>0</v>
      </c>
      <c r="O32" s="31">
        <f>IF(AND($C32&gt;=Inputs!B$4,$C32&lt;Inputs!C$4),FORECAST($C32,Inputs!B$3:C$3,Inputs!B$4:C$4),0)</f>
        <v>8.125</v>
      </c>
      <c r="P32" s="31">
        <f>IF(AND($C32&gt;=Inputs!C$4,$C32&lt;Inputs!D$4),FORECAST($C32,Inputs!C$3:D$3,Inputs!C$4:D$4),0)</f>
        <v>0</v>
      </c>
      <c r="Q32" s="31">
        <f>IF(AND($C32&gt;=Inputs!D$4,$C32&lt;Inputs!E$4),FORECAST($C32,Inputs!D$3:E$3,Inputs!D$4:E$4),0)</f>
        <v>0</v>
      </c>
      <c r="R32" s="31">
        <f>IF(AND($C32&gt;=Inputs!E$4,$C32&lt;Inputs!F$4),FORECAST($C32,Inputs!E$3:F$3,Inputs!E$4:F$4),0)</f>
        <v>0</v>
      </c>
      <c r="S32" s="31">
        <f>IF(AND($C32&gt;=Inputs!F$4,$C32&lt;Inputs!G$4),FORECAST($C32,Inputs!F$3:G$3,Inputs!F$4:G$4),0)</f>
        <v>0</v>
      </c>
      <c r="T32" s="31">
        <f>IF(AND($C32&gt;=Inputs!G$4,$C32&lt;Inputs!H$4),FORECAST($C32,Inputs!G$3:H$3,Inputs!G$4:H$4),0)</f>
        <v>0</v>
      </c>
      <c r="U32" s="31">
        <f>IF(AND($C32&gt;=Inputs!H$4,$C32&lt;Inputs!I$4),FORECAST($C32,Inputs!H$3:I$3,Inputs!H$4:I$4),0)</f>
        <v>0</v>
      </c>
      <c r="V32" s="31">
        <f>IF(AND($C32&gt;=Inputs!I$4,$C32&lt;Inputs!J$4),FORECAST($C32,Inputs!I$3:J$3,Inputs!I$4:J$4),0)</f>
        <v>0</v>
      </c>
      <c r="W32" s="31">
        <f>IF(AND($C32&gt;=Inputs!J$4,$C32&lt;Inputs!K$4),FORECAST($C32,Inputs!J$3:K$3,Inputs!J$4:K$4),0)</f>
        <v>0</v>
      </c>
      <c r="X32" s="31">
        <f>IF(AND($C32&gt;=Inputs!K$4,Inputs!K$4&lt;&gt;""),F32,0)</f>
        <v>0</v>
      </c>
      <c r="Y32" s="36">
        <f>IF($I31&lt;Inputs!B$13,Inputs!B$14,0)</f>
        <v>1</v>
      </c>
      <c r="Z32" s="36">
        <f>IF(AND($I31&gt;=Inputs!B$13,$I31&lt;Inputs!C$13),Inputs!C$14,0)</f>
        <v>0</v>
      </c>
      <c r="AA32" s="36">
        <f>IF(AND($I31&gt;=Inputs!C$13,$I31&lt;Inputs!D$13),Inputs!D$14,0)</f>
        <v>0</v>
      </c>
      <c r="AB32" s="36">
        <f>IF(AND($I31&lt;Inputs!B$13),Inputs!B$13,0)</f>
        <v>185</v>
      </c>
      <c r="AC32" s="36">
        <f>IF(AND($I31&gt;=Inputs!B$13,$I31&lt;Inputs!C$13),Inputs!C$13,0)</f>
        <v>0</v>
      </c>
      <c r="AD32" s="36">
        <f>IF(AND($I31&gt;=Inputs!C$13,$I31&lt;Inputs!D$13),Inputs!D$13,0)</f>
        <v>0</v>
      </c>
      <c r="AE32" s="36">
        <f t="shared" si="5"/>
        <v>185</v>
      </c>
      <c r="AF32" s="36">
        <f t="shared" si="6"/>
        <v>0</v>
      </c>
      <c r="AG32" s="36">
        <f t="shared" si="7"/>
        <v>0</v>
      </c>
      <c r="AH32" s="36">
        <f t="shared" si="8"/>
        <v>185</v>
      </c>
      <c r="AI32" s="36" t="str">
        <f t="shared" si="9"/>
        <v>No</v>
      </c>
      <c r="AJ32" s="36">
        <f t="shared" si="10"/>
        <v>5</v>
      </c>
      <c r="AK32" s="36">
        <f t="shared" si="11"/>
        <v>0</v>
      </c>
      <c r="AL32" s="36">
        <f t="shared" si="12"/>
        <v>0</v>
      </c>
      <c r="AM32" s="36">
        <f t="shared" si="13"/>
        <v>5</v>
      </c>
      <c r="AN32" s="36">
        <f t="shared" si="14"/>
        <v>0</v>
      </c>
      <c r="AO32" s="36">
        <f t="shared" si="15"/>
        <v>0</v>
      </c>
      <c r="AP32" s="36">
        <f t="shared" si="16"/>
        <v>5</v>
      </c>
      <c r="AQ32" s="36">
        <f t="shared" si="17"/>
        <v>5</v>
      </c>
      <c r="AR32" s="36">
        <f>IF(AND($AQ32&gt;=Inputs!B$13,$AQ32&lt;Inputs!C$13),Inputs!C$14,0)</f>
        <v>0</v>
      </c>
      <c r="AS32" s="36">
        <f>IF(AND($AQ32&gt;=Inputs!C$13,$AQ32&lt;Inputs!D$13),Inputs!D$14,0)</f>
        <v>0</v>
      </c>
      <c r="AT32" s="36">
        <f>IF(AND($AQ32&gt;=Inputs!B$13,$AQ32&lt;Inputs!C$13),Inputs!C$13,0)</f>
        <v>0</v>
      </c>
      <c r="AU32" s="36">
        <f>IF(AND($AQ32&gt;=Inputs!C$13,$AQ32&lt;Inputs!D$13),Inputs!D$13,0)</f>
        <v>0</v>
      </c>
      <c r="AV32" s="36">
        <f t="shared" si="18"/>
        <v>0</v>
      </c>
      <c r="AW32" s="36">
        <f>IFERROR((AU32-#REF!)/AS32,0)</f>
        <v>0</v>
      </c>
      <c r="AX32" s="36">
        <f t="shared" si="19"/>
        <v>0</v>
      </c>
      <c r="AY32" s="36" t="str">
        <f t="shared" si="20"/>
        <v>No</v>
      </c>
      <c r="AZ32" s="36">
        <f t="shared" si="21"/>
        <v>0</v>
      </c>
      <c r="BA32" s="36">
        <f t="shared" si="22"/>
        <v>0</v>
      </c>
      <c r="BB32" s="36">
        <f t="shared" si="23"/>
        <v>0</v>
      </c>
      <c r="BC32" s="36">
        <f t="shared" si="24"/>
        <v>0</v>
      </c>
      <c r="BD32" s="36">
        <f t="shared" si="25"/>
        <v>0</v>
      </c>
      <c r="BE32" s="37">
        <f t="shared" si="26"/>
        <v>5</v>
      </c>
      <c r="BF32" s="43">
        <f>IF($I31&lt;=Inputs!B$13,Inputs!B$14,0)</f>
        <v>1</v>
      </c>
      <c r="BG32" s="43">
        <f>IF(AND($I31&gt;Inputs!B$13,$I31&lt;=Inputs!C$13),Inputs!C$14,0)</f>
        <v>0</v>
      </c>
      <c r="BH32" s="43">
        <f>IF(AND($I31&gt;Inputs!C$13,$I31&lt;=Inputs!D$13),Inputs!D$14,0)</f>
        <v>0</v>
      </c>
      <c r="BI32" s="43">
        <f>IF(AND($I31&lt;Inputs!B$13),0,0)</f>
        <v>0</v>
      </c>
      <c r="BJ32" s="43">
        <f>IF(AND($I31&gt;=Inputs!B$13,$I31&lt;Inputs!C$13),Inputs!B$13,0)</f>
        <v>0</v>
      </c>
      <c r="BK32" s="43">
        <f>IF(AND($I31&gt;=Inputs!C$13,$I31&lt;Inputs!D$13),Inputs!C$13,0)</f>
        <v>0</v>
      </c>
      <c r="BL32" s="43">
        <f t="shared" si="27"/>
        <v>0</v>
      </c>
      <c r="BM32" s="43">
        <f t="shared" si="28"/>
        <v>0</v>
      </c>
      <c r="BN32" s="43">
        <f t="shared" si="29"/>
        <v>0</v>
      </c>
      <c r="BO32" s="43">
        <f t="shared" si="30"/>
        <v>0</v>
      </c>
      <c r="BP32" s="43" t="str">
        <f t="shared" si="31"/>
        <v>No</v>
      </c>
      <c r="BQ32" s="43">
        <f t="shared" si="32"/>
        <v>0</v>
      </c>
      <c r="BR32" s="43">
        <f t="shared" si="33"/>
        <v>0</v>
      </c>
      <c r="BS32" s="43">
        <f t="shared" si="34"/>
        <v>0</v>
      </c>
      <c r="BT32" s="43">
        <f t="shared" si="35"/>
        <v>0</v>
      </c>
      <c r="BU32" s="43">
        <f t="shared" si="36"/>
        <v>0</v>
      </c>
      <c r="BV32" s="43">
        <f t="shared" si="37"/>
        <v>0</v>
      </c>
      <c r="BW32" s="43">
        <f t="shared" si="38"/>
        <v>0</v>
      </c>
      <c r="BX32" s="43">
        <f t="shared" si="39"/>
        <v>0</v>
      </c>
      <c r="BY32" s="43">
        <f>IF(AND($BX32&gt;Inputs!B$13,$BX32&lt;=Inputs!C$13),Inputs!C$14,0)</f>
        <v>0</v>
      </c>
      <c r="BZ32" s="43">
        <f>IF(AND($BX32&gt;Inputs!C$13,$BX32&lt;=Inputs!D$13),Inputs!D$14,0)</f>
        <v>0</v>
      </c>
      <c r="CA32" s="43">
        <f>IF(AND($BX32&gt;Inputs!B$13,$BX32&lt;=Inputs!C$13),Inputs!B$13,0)</f>
        <v>0</v>
      </c>
      <c r="CB32" s="43">
        <f>IF(AND($BX32&gt;Inputs!C$13,$BX32&lt;=Inputs!D$13),Inputs!C$13,0)</f>
        <v>0</v>
      </c>
      <c r="CC32" s="43">
        <f t="shared" si="40"/>
        <v>0</v>
      </c>
      <c r="CD32" s="43">
        <f t="shared" si="41"/>
        <v>0</v>
      </c>
      <c r="CE32" s="43">
        <f t="shared" si="42"/>
        <v>0</v>
      </c>
      <c r="CF32" s="43" t="str">
        <f t="shared" si="43"/>
        <v>No</v>
      </c>
      <c r="CG32" s="43">
        <f t="shared" si="44"/>
        <v>0</v>
      </c>
      <c r="CH32" s="43">
        <f t="shared" si="45"/>
        <v>0</v>
      </c>
      <c r="CI32" s="43">
        <f t="shared" si="46"/>
        <v>0</v>
      </c>
      <c r="CJ32" s="43">
        <f t="shared" si="47"/>
        <v>0</v>
      </c>
      <c r="CK32" s="43">
        <f t="shared" si="48"/>
        <v>0</v>
      </c>
      <c r="CL32" s="44">
        <f t="shared" si="49"/>
        <v>0</v>
      </c>
      <c r="CM32" s="9">
        <f>IF(AND($F32&gt;=Inputs!B$3,$F32&lt;Inputs!C$3),FORECAST($F32,Inputs!B$4:C$4,Inputs!B$3:C$3),9999)</f>
        <v>9999</v>
      </c>
      <c r="CN32" s="9">
        <f>IF(AND($F32&gt;=Inputs!C$3,$F32&lt;Inputs!D$3),FORECAST($F32,Inputs!C$4:D$4,Inputs!C$3:D$3),9999)</f>
        <v>9999</v>
      </c>
      <c r="CO32" s="9">
        <f>IF(AND($F32&gt;=Inputs!D$3,$F32&lt;Inputs!E$3),FORECAST($F32,Inputs!D$4:E$4,Inputs!D$3:E$3),9999)</f>
        <v>9999</v>
      </c>
      <c r="CP32" s="9">
        <f>IF(AND($F32&gt;=Inputs!E$3,$F32&lt;Inputs!F$3),FORECAST($F32,Inputs!E$4:F$4,Inputs!E$3:F$3),9999)</f>
        <v>9999</v>
      </c>
      <c r="CQ32" s="9">
        <f>IF(AND($F32&gt;=Inputs!F$3,$F32&lt;Inputs!G$3),FORECAST($F32,Inputs!F$4:G$4,Inputs!F$3:G$3),9999)</f>
        <v>9999</v>
      </c>
      <c r="CR32" s="9">
        <f>IF(AND($F32&gt;=Inputs!G$3,$F32&lt;Inputs!H$3),FORECAST($F32,Inputs!G$4:H$4,Inputs!G$3:H$3),9999)</f>
        <v>9999</v>
      </c>
      <c r="CS32" s="9">
        <f>IF(AND($F32&gt;=Inputs!H$3,$F32&lt;Inputs!I$3),FORECAST($F32,Inputs!H$4:I$4,Inputs!H$3:I$3),9999)</f>
        <v>9999</v>
      </c>
      <c r="CT32" s="9">
        <f>IF(AND($F32&gt;=Inputs!I$3,$F32&lt;Inputs!J$3),FORECAST($F32,Inputs!I$4:J$4,Inputs!I$3:J$3),9999)</f>
        <v>9999</v>
      </c>
      <c r="CU32" s="9">
        <f>IF(AND($F32&gt;=Inputs!J$3,$F32&lt;Inputs!K$3),FORECAST($F32,Inputs!J$4:K$4,Inputs!J$3:K$3),9999)</f>
        <v>9999</v>
      </c>
      <c r="CV32" s="9">
        <f>IF(AND($F32&gt;=Inputs!K$3,$F32&lt;Inputs!L$3),FORECAST($F32,Inputs!K$4:L$4,Inputs!K$3:L$3),9999)</f>
        <v>9999</v>
      </c>
      <c r="CW32" s="9">
        <f>IF(AND($G32&gt;=Inputs!B$3,$G32&lt;Inputs!C$3),FORECAST($G32,Inputs!B$4:C$4,Inputs!B$3:C$3),-9999)</f>
        <v>-9999</v>
      </c>
      <c r="CX32" s="9">
        <f>IF(AND($G32&gt;=Inputs!C$3,$G32&lt;Inputs!D$3),FORECAST($G32,Inputs!C$4:D$4,Inputs!C$3:D$3),-9999)</f>
        <v>-9999</v>
      </c>
      <c r="CY32" s="9">
        <f>IF(AND($G32&gt;=Inputs!D$3,$G32&lt;Inputs!E$3),FORECAST($G32,Inputs!D$4:E$4,Inputs!D$3:E$3),-9999)</f>
        <v>-9999</v>
      </c>
      <c r="CZ32" s="9">
        <f>IF(AND($G32&gt;=Inputs!E$3,$G32&lt;Inputs!F$3),FORECAST($G32,Inputs!E$4:F$4,Inputs!E$3:F$3),-9999)</f>
        <v>-9999</v>
      </c>
      <c r="DA32" s="9">
        <f>IF(AND($G32&gt;=Inputs!F$3,$G32&lt;Inputs!G$3),FORECAST($G32,Inputs!F$4:G$4,Inputs!F$3:G$3),-9999)</f>
        <v>-9999</v>
      </c>
      <c r="DB32" s="9">
        <f>IF(AND($G32&gt;=Inputs!G$3,$G32&lt;Inputs!H$3),FORECAST($G32,Inputs!G$4:H$4,Inputs!G$3:H$3),-9999)</f>
        <v>25.2</v>
      </c>
      <c r="DC32" s="9">
        <f>IF(AND($G32&gt;=Inputs!H$3,$G32&lt;Inputs!I$3),FORECAST($G32,Inputs!H$4:I$4,Inputs!H$3:I$3),-9999)</f>
        <v>-9999</v>
      </c>
      <c r="DD32" s="9">
        <f>IF(AND($G32&gt;=Inputs!I$3,$G32&lt;Inputs!J$3),FORECAST($G32,Inputs!I$4:J$4,Inputs!I$3:J$3),-9999)</f>
        <v>-9999</v>
      </c>
      <c r="DE32" s="9">
        <f>IF(AND($G32&gt;=Inputs!J$3,$G32&lt;Inputs!K$3),FORECAST($G32,Inputs!J$4:K$4,Inputs!J$3:K$3),-9999)</f>
        <v>-9999</v>
      </c>
      <c r="DF32" s="9">
        <f>IF(AND($G32&gt;=Inputs!K$3,$G32&lt;Inputs!L$3),FORECAST($G32,Inputs!K$4:L$4,Inputs!K$3:L$3),-9999)</f>
        <v>-9999</v>
      </c>
    </row>
    <row r="33" spans="1:110" x14ac:dyDescent="0.25">
      <c r="A33" s="2">
        <f t="shared" si="51"/>
        <v>45474.10416666657</v>
      </c>
      <c r="B33" s="3" t="str">
        <f>IF(ROUND(A33,6)&lt;ROUND(Inputs!$B$7,6),"Pre t0",IF(ROUND(A33,6)=ROUND(Inputs!$B$7,6),"t0",IF(AND(A33&gt;Inputs!$B$7,A33&lt;Inputs!$B$8),"TRLD","Post t0")))</f>
        <v>Pre t0</v>
      </c>
      <c r="C33" s="17">
        <v>20.28</v>
      </c>
      <c r="D33" s="19">
        <v>0</v>
      </c>
      <c r="E33" s="19"/>
      <c r="F33" s="19">
        <v>200</v>
      </c>
      <c r="G33" s="19">
        <v>130</v>
      </c>
      <c r="H33" s="7">
        <f t="shared" si="50"/>
        <v>0</v>
      </c>
      <c r="I33" s="7">
        <f>IF(B33="Pre t0",0,IF(B33="t0",MAX(MIN(TRLD!N33,E33),G33),IF(B33="TRLD",I32+J33,IF(B33="Post t0",MAX(I32+M33,G33)))))</f>
        <v>0</v>
      </c>
      <c r="J33" s="7">
        <f t="shared" si="0"/>
        <v>0</v>
      </c>
      <c r="K33" s="7">
        <f t="shared" si="1"/>
        <v>0</v>
      </c>
      <c r="L33" s="7">
        <f t="shared" si="2"/>
        <v>5</v>
      </c>
      <c r="M33" s="8">
        <f t="shared" si="3"/>
        <v>0</v>
      </c>
      <c r="N33" s="31">
        <f t="shared" si="4"/>
        <v>0</v>
      </c>
      <c r="O33" s="31">
        <f>IF(AND($C33&gt;=Inputs!B$4,$C33&lt;Inputs!C$4),FORECAST($C33,Inputs!B$3:C$3,Inputs!B$4:C$4),0)</f>
        <v>8.75</v>
      </c>
      <c r="P33" s="31">
        <f>IF(AND($C33&gt;=Inputs!C$4,$C33&lt;Inputs!D$4),FORECAST($C33,Inputs!C$3:D$3,Inputs!C$4:D$4),0)</f>
        <v>0</v>
      </c>
      <c r="Q33" s="31">
        <f>IF(AND($C33&gt;=Inputs!D$4,$C33&lt;Inputs!E$4),FORECAST($C33,Inputs!D$3:E$3,Inputs!D$4:E$4),0)</f>
        <v>0</v>
      </c>
      <c r="R33" s="31">
        <f>IF(AND($C33&gt;=Inputs!E$4,$C33&lt;Inputs!F$4),FORECAST($C33,Inputs!E$3:F$3,Inputs!E$4:F$4),0)</f>
        <v>0</v>
      </c>
      <c r="S33" s="31">
        <f>IF(AND($C33&gt;=Inputs!F$4,$C33&lt;Inputs!G$4),FORECAST($C33,Inputs!F$3:G$3,Inputs!F$4:G$4),0)</f>
        <v>0</v>
      </c>
      <c r="T33" s="31">
        <f>IF(AND($C33&gt;=Inputs!G$4,$C33&lt;Inputs!H$4),FORECAST($C33,Inputs!G$3:H$3,Inputs!G$4:H$4),0)</f>
        <v>0</v>
      </c>
      <c r="U33" s="31">
        <f>IF(AND($C33&gt;=Inputs!H$4,$C33&lt;Inputs!I$4),FORECAST($C33,Inputs!H$3:I$3,Inputs!H$4:I$4),0)</f>
        <v>0</v>
      </c>
      <c r="V33" s="31">
        <f>IF(AND($C33&gt;=Inputs!I$4,$C33&lt;Inputs!J$4),FORECAST($C33,Inputs!I$3:J$3,Inputs!I$4:J$4),0)</f>
        <v>0</v>
      </c>
      <c r="W33" s="31">
        <f>IF(AND($C33&gt;=Inputs!J$4,$C33&lt;Inputs!K$4),FORECAST($C33,Inputs!J$3:K$3,Inputs!J$4:K$4),0)</f>
        <v>0</v>
      </c>
      <c r="X33" s="31">
        <f>IF(AND($C33&gt;=Inputs!K$4,Inputs!K$4&lt;&gt;""),F33,0)</f>
        <v>0</v>
      </c>
      <c r="Y33" s="36">
        <f>IF($I32&lt;Inputs!B$13,Inputs!B$14,0)</f>
        <v>1</v>
      </c>
      <c r="Z33" s="36">
        <f>IF(AND($I32&gt;=Inputs!B$13,$I32&lt;Inputs!C$13),Inputs!C$14,0)</f>
        <v>0</v>
      </c>
      <c r="AA33" s="36">
        <f>IF(AND($I32&gt;=Inputs!C$13,$I32&lt;Inputs!D$13),Inputs!D$14,0)</f>
        <v>0</v>
      </c>
      <c r="AB33" s="36">
        <f>IF(AND($I32&lt;Inputs!B$13),Inputs!B$13,0)</f>
        <v>185</v>
      </c>
      <c r="AC33" s="36">
        <f>IF(AND($I32&gt;=Inputs!B$13,$I32&lt;Inputs!C$13),Inputs!C$13,0)</f>
        <v>0</v>
      </c>
      <c r="AD33" s="36">
        <f>IF(AND($I32&gt;=Inputs!C$13,$I32&lt;Inputs!D$13),Inputs!D$13,0)</f>
        <v>0</v>
      </c>
      <c r="AE33" s="36">
        <f t="shared" si="5"/>
        <v>185</v>
      </c>
      <c r="AF33" s="36">
        <f t="shared" si="6"/>
        <v>0</v>
      </c>
      <c r="AG33" s="36">
        <f t="shared" si="7"/>
        <v>0</v>
      </c>
      <c r="AH33" s="36">
        <f t="shared" si="8"/>
        <v>185</v>
      </c>
      <c r="AI33" s="36" t="str">
        <f t="shared" si="9"/>
        <v>No</v>
      </c>
      <c r="AJ33" s="36">
        <f t="shared" si="10"/>
        <v>5</v>
      </c>
      <c r="AK33" s="36">
        <f t="shared" si="11"/>
        <v>0</v>
      </c>
      <c r="AL33" s="36">
        <f t="shared" si="12"/>
        <v>0</v>
      </c>
      <c r="AM33" s="36">
        <f t="shared" si="13"/>
        <v>5</v>
      </c>
      <c r="AN33" s="36">
        <f t="shared" si="14"/>
        <v>0</v>
      </c>
      <c r="AO33" s="36">
        <f t="shared" si="15"/>
        <v>0</v>
      </c>
      <c r="AP33" s="36">
        <f t="shared" si="16"/>
        <v>5</v>
      </c>
      <c r="AQ33" s="36">
        <f t="shared" si="17"/>
        <v>5</v>
      </c>
      <c r="AR33" s="36">
        <f>IF(AND($AQ33&gt;=Inputs!B$13,$AQ33&lt;Inputs!C$13),Inputs!C$14,0)</f>
        <v>0</v>
      </c>
      <c r="AS33" s="36">
        <f>IF(AND($AQ33&gt;=Inputs!C$13,$AQ33&lt;Inputs!D$13),Inputs!D$14,0)</f>
        <v>0</v>
      </c>
      <c r="AT33" s="36">
        <f>IF(AND($AQ33&gt;=Inputs!B$13,$AQ33&lt;Inputs!C$13),Inputs!C$13,0)</f>
        <v>0</v>
      </c>
      <c r="AU33" s="36">
        <f>IF(AND($AQ33&gt;=Inputs!C$13,$AQ33&lt;Inputs!D$13),Inputs!D$13,0)</f>
        <v>0</v>
      </c>
      <c r="AV33" s="36">
        <f t="shared" si="18"/>
        <v>0</v>
      </c>
      <c r="AW33" s="36">
        <f>IFERROR((AU33-#REF!)/AS33,0)</f>
        <v>0</v>
      </c>
      <c r="AX33" s="36">
        <f t="shared" si="19"/>
        <v>0</v>
      </c>
      <c r="AY33" s="36" t="str">
        <f t="shared" si="20"/>
        <v>No</v>
      </c>
      <c r="AZ33" s="36">
        <f t="shared" si="21"/>
        <v>0</v>
      </c>
      <c r="BA33" s="36">
        <f t="shared" si="22"/>
        <v>0</v>
      </c>
      <c r="BB33" s="36">
        <f t="shared" si="23"/>
        <v>0</v>
      </c>
      <c r="BC33" s="36">
        <f t="shared" si="24"/>
        <v>0</v>
      </c>
      <c r="BD33" s="36">
        <f t="shared" si="25"/>
        <v>0</v>
      </c>
      <c r="BE33" s="37">
        <f t="shared" si="26"/>
        <v>5</v>
      </c>
      <c r="BF33" s="43">
        <f>IF($I32&lt;=Inputs!B$13,Inputs!B$14,0)</f>
        <v>1</v>
      </c>
      <c r="BG33" s="43">
        <f>IF(AND($I32&gt;Inputs!B$13,$I32&lt;=Inputs!C$13),Inputs!C$14,0)</f>
        <v>0</v>
      </c>
      <c r="BH33" s="43">
        <f>IF(AND($I32&gt;Inputs!C$13,$I32&lt;=Inputs!D$13),Inputs!D$14,0)</f>
        <v>0</v>
      </c>
      <c r="BI33" s="43">
        <f>IF(AND($I32&lt;Inputs!B$13),0,0)</f>
        <v>0</v>
      </c>
      <c r="BJ33" s="43">
        <f>IF(AND($I32&gt;=Inputs!B$13,$I32&lt;Inputs!C$13),Inputs!B$13,0)</f>
        <v>0</v>
      </c>
      <c r="BK33" s="43">
        <f>IF(AND($I32&gt;=Inputs!C$13,$I32&lt;Inputs!D$13),Inputs!C$13,0)</f>
        <v>0</v>
      </c>
      <c r="BL33" s="43">
        <f t="shared" si="27"/>
        <v>0</v>
      </c>
      <c r="BM33" s="43">
        <f t="shared" si="28"/>
        <v>0</v>
      </c>
      <c r="BN33" s="43">
        <f t="shared" si="29"/>
        <v>0</v>
      </c>
      <c r="BO33" s="43">
        <f t="shared" si="30"/>
        <v>0</v>
      </c>
      <c r="BP33" s="43" t="str">
        <f t="shared" si="31"/>
        <v>No</v>
      </c>
      <c r="BQ33" s="43">
        <f t="shared" si="32"/>
        <v>0</v>
      </c>
      <c r="BR33" s="43">
        <f t="shared" si="33"/>
        <v>0</v>
      </c>
      <c r="BS33" s="43">
        <f t="shared" si="34"/>
        <v>0</v>
      </c>
      <c r="BT33" s="43">
        <f t="shared" si="35"/>
        <v>0</v>
      </c>
      <c r="BU33" s="43">
        <f t="shared" si="36"/>
        <v>0</v>
      </c>
      <c r="BV33" s="43">
        <f t="shared" si="37"/>
        <v>0</v>
      </c>
      <c r="BW33" s="43">
        <f t="shared" si="38"/>
        <v>0</v>
      </c>
      <c r="BX33" s="43">
        <f t="shared" si="39"/>
        <v>0</v>
      </c>
      <c r="BY33" s="43">
        <f>IF(AND($BX33&gt;Inputs!B$13,$BX33&lt;=Inputs!C$13),Inputs!C$14,0)</f>
        <v>0</v>
      </c>
      <c r="BZ33" s="43">
        <f>IF(AND($BX33&gt;Inputs!C$13,$BX33&lt;=Inputs!D$13),Inputs!D$14,0)</f>
        <v>0</v>
      </c>
      <c r="CA33" s="43">
        <f>IF(AND($BX33&gt;Inputs!B$13,$BX33&lt;=Inputs!C$13),Inputs!B$13,0)</f>
        <v>0</v>
      </c>
      <c r="CB33" s="43">
        <f>IF(AND($BX33&gt;Inputs!C$13,$BX33&lt;=Inputs!D$13),Inputs!C$13,0)</f>
        <v>0</v>
      </c>
      <c r="CC33" s="43">
        <f t="shared" si="40"/>
        <v>0</v>
      </c>
      <c r="CD33" s="43">
        <f t="shared" si="41"/>
        <v>0</v>
      </c>
      <c r="CE33" s="43">
        <f t="shared" si="42"/>
        <v>0</v>
      </c>
      <c r="CF33" s="43" t="str">
        <f t="shared" si="43"/>
        <v>No</v>
      </c>
      <c r="CG33" s="43">
        <f t="shared" si="44"/>
        <v>0</v>
      </c>
      <c r="CH33" s="43">
        <f t="shared" si="45"/>
        <v>0</v>
      </c>
      <c r="CI33" s="43">
        <f t="shared" si="46"/>
        <v>0</v>
      </c>
      <c r="CJ33" s="43">
        <f t="shared" si="47"/>
        <v>0</v>
      </c>
      <c r="CK33" s="43">
        <f t="shared" si="48"/>
        <v>0</v>
      </c>
      <c r="CL33" s="44">
        <f t="shared" si="49"/>
        <v>0</v>
      </c>
      <c r="CM33" s="9">
        <f>IF(AND($F33&gt;=Inputs!B$3,$F33&lt;Inputs!C$3),FORECAST($F33,Inputs!B$4:C$4,Inputs!B$3:C$3),9999)</f>
        <v>9999</v>
      </c>
      <c r="CN33" s="9">
        <f>IF(AND($F33&gt;=Inputs!C$3,$F33&lt;Inputs!D$3),FORECAST($F33,Inputs!C$4:D$4,Inputs!C$3:D$3),9999)</f>
        <v>9999</v>
      </c>
      <c r="CO33" s="9">
        <f>IF(AND($F33&gt;=Inputs!D$3,$F33&lt;Inputs!E$3),FORECAST($F33,Inputs!D$4:E$4,Inputs!D$3:E$3),9999)</f>
        <v>9999</v>
      </c>
      <c r="CP33" s="9">
        <f>IF(AND($F33&gt;=Inputs!E$3,$F33&lt;Inputs!F$3),FORECAST($F33,Inputs!E$4:F$4,Inputs!E$3:F$3),9999)</f>
        <v>9999</v>
      </c>
      <c r="CQ33" s="9">
        <f>IF(AND($F33&gt;=Inputs!F$3,$F33&lt;Inputs!G$3),FORECAST($F33,Inputs!F$4:G$4,Inputs!F$3:G$3),9999)</f>
        <v>9999</v>
      </c>
      <c r="CR33" s="9">
        <f>IF(AND($F33&gt;=Inputs!G$3,$F33&lt;Inputs!H$3),FORECAST($F33,Inputs!G$4:H$4,Inputs!G$3:H$3),9999)</f>
        <v>9999</v>
      </c>
      <c r="CS33" s="9">
        <f>IF(AND($F33&gt;=Inputs!H$3,$F33&lt;Inputs!I$3),FORECAST($F33,Inputs!H$4:I$4,Inputs!H$3:I$3),9999)</f>
        <v>9999</v>
      </c>
      <c r="CT33" s="9">
        <f>IF(AND($F33&gt;=Inputs!I$3,$F33&lt;Inputs!J$3),FORECAST($F33,Inputs!I$4:J$4,Inputs!I$3:J$3),9999)</f>
        <v>9999</v>
      </c>
      <c r="CU33" s="9">
        <f>IF(AND($F33&gt;=Inputs!J$3,$F33&lt;Inputs!K$3),FORECAST($F33,Inputs!J$4:K$4,Inputs!J$3:K$3),9999)</f>
        <v>9999</v>
      </c>
      <c r="CV33" s="9">
        <f>IF(AND($F33&gt;=Inputs!K$3,$F33&lt;Inputs!L$3),FORECAST($F33,Inputs!K$4:L$4,Inputs!K$3:L$3),9999)</f>
        <v>9999</v>
      </c>
      <c r="CW33" s="9">
        <f>IF(AND($G33&gt;=Inputs!B$3,$G33&lt;Inputs!C$3),FORECAST($G33,Inputs!B$4:C$4,Inputs!B$3:C$3),-9999)</f>
        <v>-9999</v>
      </c>
      <c r="CX33" s="9">
        <f>IF(AND($G33&gt;=Inputs!C$3,$G33&lt;Inputs!D$3),FORECAST($G33,Inputs!C$4:D$4,Inputs!C$3:D$3),-9999)</f>
        <v>-9999</v>
      </c>
      <c r="CY33" s="9">
        <f>IF(AND($G33&gt;=Inputs!D$3,$G33&lt;Inputs!E$3),FORECAST($G33,Inputs!D$4:E$4,Inputs!D$3:E$3),-9999)</f>
        <v>-9999</v>
      </c>
      <c r="CZ33" s="9">
        <f>IF(AND($G33&gt;=Inputs!E$3,$G33&lt;Inputs!F$3),FORECAST($G33,Inputs!E$4:F$4,Inputs!E$3:F$3),-9999)</f>
        <v>-9999</v>
      </c>
      <c r="DA33" s="9">
        <f>IF(AND($G33&gt;=Inputs!F$3,$G33&lt;Inputs!G$3),FORECAST($G33,Inputs!F$4:G$4,Inputs!F$3:G$3),-9999)</f>
        <v>-9999</v>
      </c>
      <c r="DB33" s="9">
        <f>IF(AND($G33&gt;=Inputs!G$3,$G33&lt;Inputs!H$3),FORECAST($G33,Inputs!G$4:H$4,Inputs!G$3:H$3),-9999)</f>
        <v>25.2</v>
      </c>
      <c r="DC33" s="9">
        <f>IF(AND($G33&gt;=Inputs!H$3,$G33&lt;Inputs!I$3),FORECAST($G33,Inputs!H$4:I$4,Inputs!H$3:I$3),-9999)</f>
        <v>-9999</v>
      </c>
      <c r="DD33" s="9">
        <f>IF(AND($G33&gt;=Inputs!I$3,$G33&lt;Inputs!J$3),FORECAST($G33,Inputs!I$4:J$4,Inputs!I$3:J$3),-9999)</f>
        <v>-9999</v>
      </c>
      <c r="DE33" s="9">
        <f>IF(AND($G33&gt;=Inputs!J$3,$G33&lt;Inputs!K$3),FORECAST($G33,Inputs!J$4:K$4,Inputs!J$3:K$3),-9999)</f>
        <v>-9999</v>
      </c>
      <c r="DF33" s="9">
        <f>IF(AND($G33&gt;=Inputs!K$3,$G33&lt;Inputs!L$3),FORECAST($G33,Inputs!K$4:L$4,Inputs!K$3:L$3),-9999)</f>
        <v>-9999</v>
      </c>
    </row>
    <row r="34" spans="1:110" x14ac:dyDescent="0.25">
      <c r="A34" s="2">
        <f t="shared" si="51"/>
        <v>45474.107638888789</v>
      </c>
      <c r="B34" s="3" t="str">
        <f>IF(ROUND(A34,6)&lt;ROUND(Inputs!$B$7,6),"Pre t0",IF(ROUND(A34,6)=ROUND(Inputs!$B$7,6),"t0",IF(AND(A34&gt;Inputs!$B$7,A34&lt;Inputs!$B$8),"TRLD","Post t0")))</f>
        <v>Pre t0</v>
      </c>
      <c r="C34" s="17">
        <v>22.22</v>
      </c>
      <c r="D34" s="19">
        <v>0</v>
      </c>
      <c r="E34" s="19"/>
      <c r="F34" s="19">
        <v>200</v>
      </c>
      <c r="G34" s="19">
        <v>130</v>
      </c>
      <c r="H34" s="7">
        <f t="shared" si="50"/>
        <v>0</v>
      </c>
      <c r="I34" s="7">
        <f>IF(B34="Pre t0",0,IF(B34="t0",MAX(MIN(TRLD!N34,E34),G34),IF(B34="TRLD",I33+J34,IF(B34="Post t0",MAX(I33+M34,G34)))))</f>
        <v>0</v>
      </c>
      <c r="J34" s="7">
        <f t="shared" si="0"/>
        <v>0</v>
      </c>
      <c r="K34" s="7">
        <f t="shared" si="1"/>
        <v>0</v>
      </c>
      <c r="L34" s="7">
        <f t="shared" si="2"/>
        <v>5</v>
      </c>
      <c r="M34" s="8">
        <f t="shared" si="3"/>
        <v>0</v>
      </c>
      <c r="N34" s="31">
        <f t="shared" si="4"/>
        <v>0</v>
      </c>
      <c r="O34" s="31">
        <f>IF(AND($C34&gt;=Inputs!B$4,$C34&lt;Inputs!C$4),FORECAST($C34,Inputs!B$3:C$3,Inputs!B$4:C$4),0)</f>
        <v>0</v>
      </c>
      <c r="P34" s="31">
        <f>IF(AND($C34&gt;=Inputs!C$4,$C34&lt;Inputs!D$4),FORECAST($C34,Inputs!C$3:D$3,Inputs!C$4:D$4),0)</f>
        <v>0</v>
      </c>
      <c r="Q34" s="31">
        <f>IF(AND($C34&gt;=Inputs!D$4,$C34&lt;Inputs!E$4),FORECAST($C34,Inputs!D$3:E$3,Inputs!D$4:E$4),0)</f>
        <v>69.375</v>
      </c>
      <c r="R34" s="31">
        <f>IF(AND($C34&gt;=Inputs!E$4,$C34&lt;Inputs!F$4),FORECAST($C34,Inputs!E$3:F$3,Inputs!E$4:F$4),0)</f>
        <v>0</v>
      </c>
      <c r="S34" s="31">
        <f>IF(AND($C34&gt;=Inputs!F$4,$C34&lt;Inputs!G$4),FORECAST($C34,Inputs!F$3:G$3,Inputs!F$4:G$4),0)</f>
        <v>0</v>
      </c>
      <c r="T34" s="31">
        <f>IF(AND($C34&gt;=Inputs!G$4,$C34&lt;Inputs!H$4),FORECAST($C34,Inputs!G$3:H$3,Inputs!G$4:H$4),0)</f>
        <v>0</v>
      </c>
      <c r="U34" s="31">
        <f>IF(AND($C34&gt;=Inputs!H$4,$C34&lt;Inputs!I$4),FORECAST($C34,Inputs!H$3:I$3,Inputs!H$4:I$4),0)</f>
        <v>0</v>
      </c>
      <c r="V34" s="31">
        <f>IF(AND($C34&gt;=Inputs!I$4,$C34&lt;Inputs!J$4),FORECAST($C34,Inputs!I$3:J$3,Inputs!I$4:J$4),0)</f>
        <v>0</v>
      </c>
      <c r="W34" s="31">
        <f>IF(AND($C34&gt;=Inputs!J$4,$C34&lt;Inputs!K$4),FORECAST($C34,Inputs!J$3:K$3,Inputs!J$4:K$4),0)</f>
        <v>0</v>
      </c>
      <c r="X34" s="31">
        <f>IF(AND($C34&gt;=Inputs!K$4,Inputs!K$4&lt;&gt;""),F34,0)</f>
        <v>0</v>
      </c>
      <c r="Y34" s="36">
        <f>IF($I33&lt;Inputs!B$13,Inputs!B$14,0)</f>
        <v>1</v>
      </c>
      <c r="Z34" s="36">
        <f>IF(AND($I33&gt;=Inputs!B$13,$I33&lt;Inputs!C$13),Inputs!C$14,0)</f>
        <v>0</v>
      </c>
      <c r="AA34" s="36">
        <f>IF(AND($I33&gt;=Inputs!C$13,$I33&lt;Inputs!D$13),Inputs!D$14,0)</f>
        <v>0</v>
      </c>
      <c r="AB34" s="36">
        <f>IF(AND($I33&lt;Inputs!B$13),Inputs!B$13,0)</f>
        <v>185</v>
      </c>
      <c r="AC34" s="36">
        <f>IF(AND($I33&gt;=Inputs!B$13,$I33&lt;Inputs!C$13),Inputs!C$13,0)</f>
        <v>0</v>
      </c>
      <c r="AD34" s="36">
        <f>IF(AND($I33&gt;=Inputs!C$13,$I33&lt;Inputs!D$13),Inputs!D$13,0)</f>
        <v>0</v>
      </c>
      <c r="AE34" s="36">
        <f t="shared" si="5"/>
        <v>185</v>
      </c>
      <c r="AF34" s="36">
        <f t="shared" si="6"/>
        <v>0</v>
      </c>
      <c r="AG34" s="36">
        <f t="shared" si="7"/>
        <v>0</v>
      </c>
      <c r="AH34" s="36">
        <f t="shared" si="8"/>
        <v>185</v>
      </c>
      <c r="AI34" s="36" t="str">
        <f t="shared" si="9"/>
        <v>No</v>
      </c>
      <c r="AJ34" s="36">
        <f t="shared" si="10"/>
        <v>5</v>
      </c>
      <c r="AK34" s="36">
        <f t="shared" si="11"/>
        <v>0</v>
      </c>
      <c r="AL34" s="36">
        <f t="shared" si="12"/>
        <v>0</v>
      </c>
      <c r="AM34" s="36">
        <f t="shared" si="13"/>
        <v>5</v>
      </c>
      <c r="AN34" s="36">
        <f t="shared" si="14"/>
        <v>0</v>
      </c>
      <c r="AO34" s="36">
        <f t="shared" si="15"/>
        <v>0</v>
      </c>
      <c r="AP34" s="36">
        <f t="shared" si="16"/>
        <v>5</v>
      </c>
      <c r="AQ34" s="36">
        <f t="shared" si="17"/>
        <v>5</v>
      </c>
      <c r="AR34" s="36">
        <f>IF(AND($AQ34&gt;=Inputs!B$13,$AQ34&lt;Inputs!C$13),Inputs!C$14,0)</f>
        <v>0</v>
      </c>
      <c r="AS34" s="36">
        <f>IF(AND($AQ34&gt;=Inputs!C$13,$AQ34&lt;Inputs!D$13),Inputs!D$14,0)</f>
        <v>0</v>
      </c>
      <c r="AT34" s="36">
        <f>IF(AND($AQ34&gt;=Inputs!B$13,$AQ34&lt;Inputs!C$13),Inputs!C$13,0)</f>
        <v>0</v>
      </c>
      <c r="AU34" s="36">
        <f>IF(AND($AQ34&gt;=Inputs!C$13,$AQ34&lt;Inputs!D$13),Inputs!D$13,0)</f>
        <v>0</v>
      </c>
      <c r="AV34" s="36">
        <f t="shared" si="18"/>
        <v>0</v>
      </c>
      <c r="AW34" s="36">
        <f>IFERROR((AU34-#REF!)/AS34,0)</f>
        <v>0</v>
      </c>
      <c r="AX34" s="36">
        <f t="shared" si="19"/>
        <v>0</v>
      </c>
      <c r="AY34" s="36" t="str">
        <f t="shared" si="20"/>
        <v>No</v>
      </c>
      <c r="AZ34" s="36">
        <f t="shared" si="21"/>
        <v>0</v>
      </c>
      <c r="BA34" s="36">
        <f t="shared" si="22"/>
        <v>0</v>
      </c>
      <c r="BB34" s="36">
        <f t="shared" si="23"/>
        <v>0</v>
      </c>
      <c r="BC34" s="36">
        <f t="shared" si="24"/>
        <v>0</v>
      </c>
      <c r="BD34" s="36">
        <f t="shared" si="25"/>
        <v>0</v>
      </c>
      <c r="BE34" s="37">
        <f t="shared" si="26"/>
        <v>5</v>
      </c>
      <c r="BF34" s="43">
        <f>IF($I33&lt;=Inputs!B$13,Inputs!B$14,0)</f>
        <v>1</v>
      </c>
      <c r="BG34" s="43">
        <f>IF(AND($I33&gt;Inputs!B$13,$I33&lt;=Inputs!C$13),Inputs!C$14,0)</f>
        <v>0</v>
      </c>
      <c r="BH34" s="43">
        <f>IF(AND($I33&gt;Inputs!C$13,$I33&lt;=Inputs!D$13),Inputs!D$14,0)</f>
        <v>0</v>
      </c>
      <c r="BI34" s="43">
        <f>IF(AND($I33&lt;Inputs!B$13),0,0)</f>
        <v>0</v>
      </c>
      <c r="BJ34" s="43">
        <f>IF(AND($I33&gt;=Inputs!B$13,$I33&lt;Inputs!C$13),Inputs!B$13,0)</f>
        <v>0</v>
      </c>
      <c r="BK34" s="43">
        <f>IF(AND($I33&gt;=Inputs!C$13,$I33&lt;Inputs!D$13),Inputs!C$13,0)</f>
        <v>0</v>
      </c>
      <c r="BL34" s="43">
        <f t="shared" si="27"/>
        <v>0</v>
      </c>
      <c r="BM34" s="43">
        <f t="shared" si="28"/>
        <v>0</v>
      </c>
      <c r="BN34" s="43">
        <f t="shared" si="29"/>
        <v>0</v>
      </c>
      <c r="BO34" s="43">
        <f t="shared" si="30"/>
        <v>0</v>
      </c>
      <c r="BP34" s="43" t="str">
        <f t="shared" si="31"/>
        <v>No</v>
      </c>
      <c r="BQ34" s="43">
        <f t="shared" si="32"/>
        <v>0</v>
      </c>
      <c r="BR34" s="43">
        <f t="shared" si="33"/>
        <v>0</v>
      </c>
      <c r="BS34" s="43">
        <f t="shared" si="34"/>
        <v>0</v>
      </c>
      <c r="BT34" s="43">
        <f t="shared" si="35"/>
        <v>0</v>
      </c>
      <c r="BU34" s="43">
        <f t="shared" si="36"/>
        <v>0</v>
      </c>
      <c r="BV34" s="43">
        <f t="shared" si="37"/>
        <v>0</v>
      </c>
      <c r="BW34" s="43">
        <f t="shared" si="38"/>
        <v>0</v>
      </c>
      <c r="BX34" s="43">
        <f t="shared" si="39"/>
        <v>0</v>
      </c>
      <c r="BY34" s="43">
        <f>IF(AND($BX34&gt;Inputs!B$13,$BX34&lt;=Inputs!C$13),Inputs!C$14,0)</f>
        <v>0</v>
      </c>
      <c r="BZ34" s="43">
        <f>IF(AND($BX34&gt;Inputs!C$13,$BX34&lt;=Inputs!D$13),Inputs!D$14,0)</f>
        <v>0</v>
      </c>
      <c r="CA34" s="43">
        <f>IF(AND($BX34&gt;Inputs!B$13,$BX34&lt;=Inputs!C$13),Inputs!B$13,0)</f>
        <v>0</v>
      </c>
      <c r="CB34" s="43">
        <f>IF(AND($BX34&gt;Inputs!C$13,$BX34&lt;=Inputs!D$13),Inputs!C$13,0)</f>
        <v>0</v>
      </c>
      <c r="CC34" s="43">
        <f t="shared" si="40"/>
        <v>0</v>
      </c>
      <c r="CD34" s="43">
        <f t="shared" si="41"/>
        <v>0</v>
      </c>
      <c r="CE34" s="43">
        <f t="shared" si="42"/>
        <v>0</v>
      </c>
      <c r="CF34" s="43" t="str">
        <f t="shared" si="43"/>
        <v>No</v>
      </c>
      <c r="CG34" s="43">
        <f t="shared" si="44"/>
        <v>0</v>
      </c>
      <c r="CH34" s="43">
        <f t="shared" si="45"/>
        <v>0</v>
      </c>
      <c r="CI34" s="43">
        <f t="shared" si="46"/>
        <v>0</v>
      </c>
      <c r="CJ34" s="43">
        <f t="shared" si="47"/>
        <v>0</v>
      </c>
      <c r="CK34" s="43">
        <f t="shared" si="48"/>
        <v>0</v>
      </c>
      <c r="CL34" s="44">
        <f t="shared" si="49"/>
        <v>0</v>
      </c>
      <c r="CM34" s="9">
        <f>IF(AND($F34&gt;=Inputs!B$3,$F34&lt;Inputs!C$3),FORECAST($F34,Inputs!B$4:C$4,Inputs!B$3:C$3),9999)</f>
        <v>9999</v>
      </c>
      <c r="CN34" s="9">
        <f>IF(AND($F34&gt;=Inputs!C$3,$F34&lt;Inputs!D$3),FORECAST($F34,Inputs!C$4:D$4,Inputs!C$3:D$3),9999)</f>
        <v>9999</v>
      </c>
      <c r="CO34" s="9">
        <f>IF(AND($F34&gt;=Inputs!D$3,$F34&lt;Inputs!E$3),FORECAST($F34,Inputs!D$4:E$4,Inputs!D$3:E$3),9999)</f>
        <v>9999</v>
      </c>
      <c r="CP34" s="9">
        <f>IF(AND($F34&gt;=Inputs!E$3,$F34&lt;Inputs!F$3),FORECAST($F34,Inputs!E$4:F$4,Inputs!E$3:F$3),9999)</f>
        <v>9999</v>
      </c>
      <c r="CQ34" s="9">
        <f>IF(AND($F34&gt;=Inputs!F$3,$F34&lt;Inputs!G$3),FORECAST($F34,Inputs!F$4:G$4,Inputs!F$3:G$3),9999)</f>
        <v>9999</v>
      </c>
      <c r="CR34" s="9">
        <f>IF(AND($F34&gt;=Inputs!G$3,$F34&lt;Inputs!H$3),FORECAST($F34,Inputs!G$4:H$4,Inputs!G$3:H$3),9999)</f>
        <v>9999</v>
      </c>
      <c r="CS34" s="9">
        <f>IF(AND($F34&gt;=Inputs!H$3,$F34&lt;Inputs!I$3),FORECAST($F34,Inputs!H$4:I$4,Inputs!H$3:I$3),9999)</f>
        <v>9999</v>
      </c>
      <c r="CT34" s="9">
        <f>IF(AND($F34&gt;=Inputs!I$3,$F34&lt;Inputs!J$3),FORECAST($F34,Inputs!I$4:J$4,Inputs!I$3:J$3),9999)</f>
        <v>9999</v>
      </c>
      <c r="CU34" s="9">
        <f>IF(AND($F34&gt;=Inputs!J$3,$F34&lt;Inputs!K$3),FORECAST($F34,Inputs!J$4:K$4,Inputs!J$3:K$3),9999)</f>
        <v>9999</v>
      </c>
      <c r="CV34" s="9">
        <f>IF(AND($F34&gt;=Inputs!K$3,$F34&lt;Inputs!L$3),FORECAST($F34,Inputs!K$4:L$4,Inputs!K$3:L$3),9999)</f>
        <v>9999</v>
      </c>
      <c r="CW34" s="9">
        <f>IF(AND($G34&gt;=Inputs!B$3,$G34&lt;Inputs!C$3),FORECAST($G34,Inputs!B$4:C$4,Inputs!B$3:C$3),-9999)</f>
        <v>-9999</v>
      </c>
      <c r="CX34" s="9">
        <f>IF(AND($G34&gt;=Inputs!C$3,$G34&lt;Inputs!D$3),FORECAST($G34,Inputs!C$4:D$4,Inputs!C$3:D$3),-9999)</f>
        <v>-9999</v>
      </c>
      <c r="CY34" s="9">
        <f>IF(AND($G34&gt;=Inputs!D$3,$G34&lt;Inputs!E$3),FORECAST($G34,Inputs!D$4:E$4,Inputs!D$3:E$3),-9999)</f>
        <v>-9999</v>
      </c>
      <c r="CZ34" s="9">
        <f>IF(AND($G34&gt;=Inputs!E$3,$G34&lt;Inputs!F$3),FORECAST($G34,Inputs!E$4:F$4,Inputs!E$3:F$3),-9999)</f>
        <v>-9999</v>
      </c>
      <c r="DA34" s="9">
        <f>IF(AND($G34&gt;=Inputs!F$3,$G34&lt;Inputs!G$3),FORECAST($G34,Inputs!F$4:G$4,Inputs!F$3:G$3),-9999)</f>
        <v>-9999</v>
      </c>
      <c r="DB34" s="9">
        <f>IF(AND($G34&gt;=Inputs!G$3,$G34&lt;Inputs!H$3),FORECAST($G34,Inputs!G$4:H$4,Inputs!G$3:H$3),-9999)</f>
        <v>25.2</v>
      </c>
      <c r="DC34" s="9">
        <f>IF(AND($G34&gt;=Inputs!H$3,$G34&lt;Inputs!I$3),FORECAST($G34,Inputs!H$4:I$4,Inputs!H$3:I$3),-9999)</f>
        <v>-9999</v>
      </c>
      <c r="DD34" s="9">
        <f>IF(AND($G34&gt;=Inputs!I$3,$G34&lt;Inputs!J$3),FORECAST($G34,Inputs!I$4:J$4,Inputs!I$3:J$3),-9999)</f>
        <v>-9999</v>
      </c>
      <c r="DE34" s="9">
        <f>IF(AND($G34&gt;=Inputs!J$3,$G34&lt;Inputs!K$3),FORECAST($G34,Inputs!J$4:K$4,Inputs!J$3:K$3),-9999)</f>
        <v>-9999</v>
      </c>
      <c r="DF34" s="9">
        <f>IF(AND($G34&gt;=Inputs!K$3,$G34&lt;Inputs!L$3),FORECAST($G34,Inputs!K$4:L$4,Inputs!K$3:L$3),-9999)</f>
        <v>-9999</v>
      </c>
    </row>
    <row r="35" spans="1:110" x14ac:dyDescent="0.25">
      <c r="A35" s="2">
        <f t="shared" si="51"/>
        <v>45474.111111111008</v>
      </c>
      <c r="B35" s="3" t="str">
        <f>IF(ROUND(A35,6)&lt;ROUND(Inputs!$B$7,6),"Pre t0",IF(ROUND(A35,6)=ROUND(Inputs!$B$7,6),"t0",IF(AND(A35&gt;Inputs!$B$7,A35&lt;Inputs!$B$8),"TRLD","Post t0")))</f>
        <v>Pre t0</v>
      </c>
      <c r="C35" s="17">
        <v>20.59</v>
      </c>
      <c r="D35" s="19">
        <v>0</v>
      </c>
      <c r="E35" s="19"/>
      <c r="F35" s="19">
        <v>200</v>
      </c>
      <c r="G35" s="19">
        <v>130</v>
      </c>
      <c r="H35" s="7">
        <f t="shared" si="50"/>
        <v>0</v>
      </c>
      <c r="I35" s="7">
        <f>IF(B35="Pre t0",0,IF(B35="t0",MAX(MIN(TRLD!N35,E35),G35),IF(B35="TRLD",I34+J35,IF(B35="Post t0",MAX(I34+M35,G35)))))</f>
        <v>0</v>
      </c>
      <c r="J35" s="7">
        <f t="shared" si="0"/>
        <v>0</v>
      </c>
      <c r="K35" s="7">
        <f t="shared" si="1"/>
        <v>0</v>
      </c>
      <c r="L35" s="7">
        <f t="shared" si="2"/>
        <v>5</v>
      </c>
      <c r="M35" s="8">
        <f t="shared" si="3"/>
        <v>0</v>
      </c>
      <c r="N35" s="31">
        <f t="shared" si="4"/>
        <v>0</v>
      </c>
      <c r="O35" s="31">
        <f>IF(AND($C35&gt;=Inputs!B$4,$C35&lt;Inputs!C$4),FORECAST($C35,Inputs!B$3:C$3,Inputs!B$4:C$4),0)</f>
        <v>18.4375</v>
      </c>
      <c r="P35" s="31">
        <f>IF(AND($C35&gt;=Inputs!C$4,$C35&lt;Inputs!D$4),FORECAST($C35,Inputs!C$3:D$3,Inputs!C$4:D$4),0)</f>
        <v>0</v>
      </c>
      <c r="Q35" s="31">
        <f>IF(AND($C35&gt;=Inputs!D$4,$C35&lt;Inputs!E$4),FORECAST($C35,Inputs!D$3:E$3,Inputs!D$4:E$4),0)</f>
        <v>0</v>
      </c>
      <c r="R35" s="31">
        <f>IF(AND($C35&gt;=Inputs!E$4,$C35&lt;Inputs!F$4),FORECAST($C35,Inputs!E$3:F$3,Inputs!E$4:F$4),0)</f>
        <v>0</v>
      </c>
      <c r="S35" s="31">
        <f>IF(AND($C35&gt;=Inputs!F$4,$C35&lt;Inputs!G$4),FORECAST($C35,Inputs!F$3:G$3,Inputs!F$4:G$4),0)</f>
        <v>0</v>
      </c>
      <c r="T35" s="31">
        <f>IF(AND($C35&gt;=Inputs!G$4,$C35&lt;Inputs!H$4),FORECAST($C35,Inputs!G$3:H$3,Inputs!G$4:H$4),0)</f>
        <v>0</v>
      </c>
      <c r="U35" s="31">
        <f>IF(AND($C35&gt;=Inputs!H$4,$C35&lt;Inputs!I$4),FORECAST($C35,Inputs!H$3:I$3,Inputs!H$4:I$4),0)</f>
        <v>0</v>
      </c>
      <c r="V35" s="31">
        <f>IF(AND($C35&gt;=Inputs!I$4,$C35&lt;Inputs!J$4),FORECAST($C35,Inputs!I$3:J$3,Inputs!I$4:J$4),0)</f>
        <v>0</v>
      </c>
      <c r="W35" s="31">
        <f>IF(AND($C35&gt;=Inputs!J$4,$C35&lt;Inputs!K$4),FORECAST($C35,Inputs!J$3:K$3,Inputs!J$4:K$4),0)</f>
        <v>0</v>
      </c>
      <c r="X35" s="31">
        <f>IF(AND($C35&gt;=Inputs!K$4,Inputs!K$4&lt;&gt;""),F35,0)</f>
        <v>0</v>
      </c>
      <c r="Y35" s="36">
        <f>IF($I34&lt;Inputs!B$13,Inputs!B$14,0)</f>
        <v>1</v>
      </c>
      <c r="Z35" s="36">
        <f>IF(AND($I34&gt;=Inputs!B$13,$I34&lt;Inputs!C$13),Inputs!C$14,0)</f>
        <v>0</v>
      </c>
      <c r="AA35" s="36">
        <f>IF(AND($I34&gt;=Inputs!C$13,$I34&lt;Inputs!D$13),Inputs!D$14,0)</f>
        <v>0</v>
      </c>
      <c r="AB35" s="36">
        <f>IF(AND($I34&lt;Inputs!B$13),Inputs!B$13,0)</f>
        <v>185</v>
      </c>
      <c r="AC35" s="36">
        <f>IF(AND($I34&gt;=Inputs!B$13,$I34&lt;Inputs!C$13),Inputs!C$13,0)</f>
        <v>0</v>
      </c>
      <c r="AD35" s="36">
        <f>IF(AND($I34&gt;=Inputs!C$13,$I34&lt;Inputs!D$13),Inputs!D$13,0)</f>
        <v>0</v>
      </c>
      <c r="AE35" s="36">
        <f t="shared" si="5"/>
        <v>185</v>
      </c>
      <c r="AF35" s="36">
        <f t="shared" si="6"/>
        <v>0</v>
      </c>
      <c r="AG35" s="36">
        <f t="shared" si="7"/>
        <v>0</v>
      </c>
      <c r="AH35" s="36">
        <f t="shared" si="8"/>
        <v>185</v>
      </c>
      <c r="AI35" s="36" t="str">
        <f t="shared" si="9"/>
        <v>No</v>
      </c>
      <c r="AJ35" s="36">
        <f t="shared" si="10"/>
        <v>5</v>
      </c>
      <c r="AK35" s="36">
        <f t="shared" si="11"/>
        <v>0</v>
      </c>
      <c r="AL35" s="36">
        <f t="shared" si="12"/>
        <v>0</v>
      </c>
      <c r="AM35" s="36">
        <f t="shared" si="13"/>
        <v>5</v>
      </c>
      <c r="AN35" s="36">
        <f t="shared" si="14"/>
        <v>0</v>
      </c>
      <c r="AO35" s="36">
        <f t="shared" si="15"/>
        <v>0</v>
      </c>
      <c r="AP35" s="36">
        <f t="shared" si="16"/>
        <v>5</v>
      </c>
      <c r="AQ35" s="36">
        <f t="shared" si="17"/>
        <v>5</v>
      </c>
      <c r="AR35" s="36">
        <f>IF(AND($AQ35&gt;=Inputs!B$13,$AQ35&lt;Inputs!C$13),Inputs!C$14,0)</f>
        <v>0</v>
      </c>
      <c r="AS35" s="36">
        <f>IF(AND($AQ35&gt;=Inputs!C$13,$AQ35&lt;Inputs!D$13),Inputs!D$14,0)</f>
        <v>0</v>
      </c>
      <c r="AT35" s="36">
        <f>IF(AND($AQ35&gt;=Inputs!B$13,$AQ35&lt;Inputs!C$13),Inputs!C$13,0)</f>
        <v>0</v>
      </c>
      <c r="AU35" s="36">
        <f>IF(AND($AQ35&gt;=Inputs!C$13,$AQ35&lt;Inputs!D$13),Inputs!D$13,0)</f>
        <v>0</v>
      </c>
      <c r="AV35" s="36">
        <f t="shared" si="18"/>
        <v>0</v>
      </c>
      <c r="AW35" s="36">
        <f>IFERROR((AU35-#REF!)/AS35,0)</f>
        <v>0</v>
      </c>
      <c r="AX35" s="36">
        <f t="shared" si="19"/>
        <v>0</v>
      </c>
      <c r="AY35" s="36" t="str">
        <f t="shared" si="20"/>
        <v>No</v>
      </c>
      <c r="AZ35" s="36">
        <f t="shared" si="21"/>
        <v>0</v>
      </c>
      <c r="BA35" s="36">
        <f t="shared" si="22"/>
        <v>0</v>
      </c>
      <c r="BB35" s="36">
        <f t="shared" si="23"/>
        <v>0</v>
      </c>
      <c r="BC35" s="36">
        <f t="shared" si="24"/>
        <v>0</v>
      </c>
      <c r="BD35" s="36">
        <f t="shared" si="25"/>
        <v>0</v>
      </c>
      <c r="BE35" s="37">
        <f t="shared" si="26"/>
        <v>5</v>
      </c>
      <c r="BF35" s="43">
        <f>IF($I34&lt;=Inputs!B$13,Inputs!B$14,0)</f>
        <v>1</v>
      </c>
      <c r="BG35" s="43">
        <f>IF(AND($I34&gt;Inputs!B$13,$I34&lt;=Inputs!C$13),Inputs!C$14,0)</f>
        <v>0</v>
      </c>
      <c r="BH35" s="43">
        <f>IF(AND($I34&gt;Inputs!C$13,$I34&lt;=Inputs!D$13),Inputs!D$14,0)</f>
        <v>0</v>
      </c>
      <c r="BI35" s="43">
        <f>IF(AND($I34&lt;Inputs!B$13),0,0)</f>
        <v>0</v>
      </c>
      <c r="BJ35" s="43">
        <f>IF(AND($I34&gt;=Inputs!B$13,$I34&lt;Inputs!C$13),Inputs!B$13,0)</f>
        <v>0</v>
      </c>
      <c r="BK35" s="43">
        <f>IF(AND($I34&gt;=Inputs!C$13,$I34&lt;Inputs!D$13),Inputs!C$13,0)</f>
        <v>0</v>
      </c>
      <c r="BL35" s="43">
        <f t="shared" si="27"/>
        <v>0</v>
      </c>
      <c r="BM35" s="43">
        <f t="shared" si="28"/>
        <v>0</v>
      </c>
      <c r="BN35" s="43">
        <f t="shared" si="29"/>
        <v>0</v>
      </c>
      <c r="BO35" s="43">
        <f t="shared" si="30"/>
        <v>0</v>
      </c>
      <c r="BP35" s="43" t="str">
        <f t="shared" si="31"/>
        <v>No</v>
      </c>
      <c r="BQ35" s="43">
        <f t="shared" si="32"/>
        <v>0</v>
      </c>
      <c r="BR35" s="43">
        <f t="shared" si="33"/>
        <v>0</v>
      </c>
      <c r="BS35" s="43">
        <f t="shared" si="34"/>
        <v>0</v>
      </c>
      <c r="BT35" s="43">
        <f t="shared" si="35"/>
        <v>0</v>
      </c>
      <c r="BU35" s="43">
        <f t="shared" si="36"/>
        <v>0</v>
      </c>
      <c r="BV35" s="43">
        <f t="shared" si="37"/>
        <v>0</v>
      </c>
      <c r="BW35" s="43">
        <f t="shared" si="38"/>
        <v>0</v>
      </c>
      <c r="BX35" s="43">
        <f t="shared" si="39"/>
        <v>0</v>
      </c>
      <c r="BY35" s="43">
        <f>IF(AND($BX35&gt;Inputs!B$13,$BX35&lt;=Inputs!C$13),Inputs!C$14,0)</f>
        <v>0</v>
      </c>
      <c r="BZ35" s="43">
        <f>IF(AND($BX35&gt;Inputs!C$13,$BX35&lt;=Inputs!D$13),Inputs!D$14,0)</f>
        <v>0</v>
      </c>
      <c r="CA35" s="43">
        <f>IF(AND($BX35&gt;Inputs!B$13,$BX35&lt;=Inputs!C$13),Inputs!B$13,0)</f>
        <v>0</v>
      </c>
      <c r="CB35" s="43">
        <f>IF(AND($BX35&gt;Inputs!C$13,$BX35&lt;=Inputs!D$13),Inputs!C$13,0)</f>
        <v>0</v>
      </c>
      <c r="CC35" s="43">
        <f t="shared" si="40"/>
        <v>0</v>
      </c>
      <c r="CD35" s="43">
        <f t="shared" si="41"/>
        <v>0</v>
      </c>
      <c r="CE35" s="43">
        <f t="shared" si="42"/>
        <v>0</v>
      </c>
      <c r="CF35" s="43" t="str">
        <f t="shared" si="43"/>
        <v>No</v>
      </c>
      <c r="CG35" s="43">
        <f t="shared" si="44"/>
        <v>0</v>
      </c>
      <c r="CH35" s="43">
        <f t="shared" si="45"/>
        <v>0</v>
      </c>
      <c r="CI35" s="43">
        <f t="shared" si="46"/>
        <v>0</v>
      </c>
      <c r="CJ35" s="43">
        <f t="shared" si="47"/>
        <v>0</v>
      </c>
      <c r="CK35" s="43">
        <f t="shared" si="48"/>
        <v>0</v>
      </c>
      <c r="CL35" s="44">
        <f t="shared" si="49"/>
        <v>0</v>
      </c>
      <c r="CM35" s="9">
        <f>IF(AND($F35&gt;=Inputs!B$3,$F35&lt;Inputs!C$3),FORECAST($F35,Inputs!B$4:C$4,Inputs!B$3:C$3),9999)</f>
        <v>9999</v>
      </c>
      <c r="CN35" s="9">
        <f>IF(AND($F35&gt;=Inputs!C$3,$F35&lt;Inputs!D$3),FORECAST($F35,Inputs!C$4:D$4,Inputs!C$3:D$3),9999)</f>
        <v>9999</v>
      </c>
      <c r="CO35" s="9">
        <f>IF(AND($F35&gt;=Inputs!D$3,$F35&lt;Inputs!E$3),FORECAST($F35,Inputs!D$4:E$4,Inputs!D$3:E$3),9999)</f>
        <v>9999</v>
      </c>
      <c r="CP35" s="9">
        <f>IF(AND($F35&gt;=Inputs!E$3,$F35&lt;Inputs!F$3),FORECAST($F35,Inputs!E$4:F$4,Inputs!E$3:F$3),9999)</f>
        <v>9999</v>
      </c>
      <c r="CQ35" s="9">
        <f>IF(AND($F35&gt;=Inputs!F$3,$F35&lt;Inputs!G$3),FORECAST($F35,Inputs!F$4:G$4,Inputs!F$3:G$3),9999)</f>
        <v>9999</v>
      </c>
      <c r="CR35" s="9">
        <f>IF(AND($F35&gt;=Inputs!G$3,$F35&lt;Inputs!H$3),FORECAST($F35,Inputs!G$4:H$4,Inputs!G$3:H$3),9999)</f>
        <v>9999</v>
      </c>
      <c r="CS35" s="9">
        <f>IF(AND($F35&gt;=Inputs!H$3,$F35&lt;Inputs!I$3),FORECAST($F35,Inputs!H$4:I$4,Inputs!H$3:I$3),9999)</f>
        <v>9999</v>
      </c>
      <c r="CT35" s="9">
        <f>IF(AND($F35&gt;=Inputs!I$3,$F35&lt;Inputs!J$3),FORECAST($F35,Inputs!I$4:J$4,Inputs!I$3:J$3),9999)</f>
        <v>9999</v>
      </c>
      <c r="CU35" s="9">
        <f>IF(AND($F35&gt;=Inputs!J$3,$F35&lt;Inputs!K$3),FORECAST($F35,Inputs!J$4:K$4,Inputs!J$3:K$3),9999)</f>
        <v>9999</v>
      </c>
      <c r="CV35" s="9">
        <f>IF(AND($F35&gt;=Inputs!K$3,$F35&lt;Inputs!L$3),FORECAST($F35,Inputs!K$4:L$4,Inputs!K$3:L$3),9999)</f>
        <v>9999</v>
      </c>
      <c r="CW35" s="9">
        <f>IF(AND($G35&gt;=Inputs!B$3,$G35&lt;Inputs!C$3),FORECAST($G35,Inputs!B$4:C$4,Inputs!B$3:C$3),-9999)</f>
        <v>-9999</v>
      </c>
      <c r="CX35" s="9">
        <f>IF(AND($G35&gt;=Inputs!C$3,$G35&lt;Inputs!D$3),FORECAST($G35,Inputs!C$4:D$4,Inputs!C$3:D$3),-9999)</f>
        <v>-9999</v>
      </c>
      <c r="CY35" s="9">
        <f>IF(AND($G35&gt;=Inputs!D$3,$G35&lt;Inputs!E$3),FORECAST($G35,Inputs!D$4:E$4,Inputs!D$3:E$3),-9999)</f>
        <v>-9999</v>
      </c>
      <c r="CZ35" s="9">
        <f>IF(AND($G35&gt;=Inputs!E$3,$G35&lt;Inputs!F$3),FORECAST($G35,Inputs!E$4:F$4,Inputs!E$3:F$3),-9999)</f>
        <v>-9999</v>
      </c>
      <c r="DA35" s="9">
        <f>IF(AND($G35&gt;=Inputs!F$3,$G35&lt;Inputs!G$3),FORECAST($G35,Inputs!F$4:G$4,Inputs!F$3:G$3),-9999)</f>
        <v>-9999</v>
      </c>
      <c r="DB35" s="9">
        <f>IF(AND($G35&gt;=Inputs!G$3,$G35&lt;Inputs!H$3),FORECAST($G35,Inputs!G$4:H$4,Inputs!G$3:H$3),-9999)</f>
        <v>25.2</v>
      </c>
      <c r="DC35" s="9">
        <f>IF(AND($G35&gt;=Inputs!H$3,$G35&lt;Inputs!I$3),FORECAST($G35,Inputs!H$4:I$4,Inputs!H$3:I$3),-9999)</f>
        <v>-9999</v>
      </c>
      <c r="DD35" s="9">
        <f>IF(AND($G35&gt;=Inputs!I$3,$G35&lt;Inputs!J$3),FORECAST($G35,Inputs!I$4:J$4,Inputs!I$3:J$3),-9999)</f>
        <v>-9999</v>
      </c>
      <c r="DE35" s="9">
        <f>IF(AND($G35&gt;=Inputs!J$3,$G35&lt;Inputs!K$3),FORECAST($G35,Inputs!J$4:K$4,Inputs!J$3:K$3),-9999)</f>
        <v>-9999</v>
      </c>
      <c r="DF35" s="9">
        <f>IF(AND($G35&gt;=Inputs!K$3,$G35&lt;Inputs!L$3),FORECAST($G35,Inputs!K$4:L$4,Inputs!K$3:L$3),-9999)</f>
        <v>-9999</v>
      </c>
    </row>
    <row r="36" spans="1:110" x14ac:dyDescent="0.25">
      <c r="A36" s="2">
        <f t="shared" si="51"/>
        <v>45474.114583333227</v>
      </c>
      <c r="B36" s="3" t="str">
        <f>IF(ROUND(A36,6)&lt;ROUND(Inputs!$B$7,6),"Pre t0",IF(ROUND(A36,6)=ROUND(Inputs!$B$7,6),"t0",IF(AND(A36&gt;Inputs!$B$7,A36&lt;Inputs!$B$8),"TRLD","Post t0")))</f>
        <v>Pre t0</v>
      </c>
      <c r="C36" s="17">
        <v>16.88</v>
      </c>
      <c r="D36" s="19">
        <v>0</v>
      </c>
      <c r="E36" s="19"/>
      <c r="F36" s="19">
        <v>200</v>
      </c>
      <c r="G36" s="19">
        <v>130</v>
      </c>
      <c r="H36" s="7">
        <f t="shared" si="50"/>
        <v>0</v>
      </c>
      <c r="I36" s="7">
        <f>IF(B36="Pre t0",0,IF(B36="t0",MAX(MIN(TRLD!N36,E36),G36),IF(B36="TRLD",I35+J36,IF(B36="Post t0",MAX(I35+M36,G36)))))</f>
        <v>0</v>
      </c>
      <c r="J36" s="7">
        <f t="shared" si="0"/>
        <v>0</v>
      </c>
      <c r="K36" s="7">
        <f t="shared" si="1"/>
        <v>0</v>
      </c>
      <c r="L36" s="7">
        <f t="shared" si="2"/>
        <v>5</v>
      </c>
      <c r="M36" s="8">
        <f t="shared" si="3"/>
        <v>0</v>
      </c>
      <c r="N36" s="31">
        <f t="shared" si="4"/>
        <v>0</v>
      </c>
      <c r="O36" s="31">
        <f>IF(AND($C36&gt;=Inputs!B$4,$C36&lt;Inputs!C$4),FORECAST($C36,Inputs!B$3:C$3,Inputs!B$4:C$4),0)</f>
        <v>0</v>
      </c>
      <c r="P36" s="31">
        <f>IF(AND($C36&gt;=Inputs!C$4,$C36&lt;Inputs!D$4),FORECAST($C36,Inputs!C$3:D$3,Inputs!C$4:D$4),0)</f>
        <v>0</v>
      </c>
      <c r="Q36" s="31">
        <f>IF(AND($C36&gt;=Inputs!D$4,$C36&lt;Inputs!E$4),FORECAST($C36,Inputs!D$3:E$3,Inputs!D$4:E$4),0)</f>
        <v>0</v>
      </c>
      <c r="R36" s="31">
        <f>IF(AND($C36&gt;=Inputs!E$4,$C36&lt;Inputs!F$4),FORECAST($C36,Inputs!E$3:F$3,Inputs!E$4:F$4),0)</f>
        <v>0</v>
      </c>
      <c r="S36" s="31">
        <f>IF(AND($C36&gt;=Inputs!F$4,$C36&lt;Inputs!G$4),FORECAST($C36,Inputs!F$3:G$3,Inputs!F$4:G$4),0)</f>
        <v>0</v>
      </c>
      <c r="T36" s="31">
        <f>IF(AND($C36&gt;=Inputs!G$4,$C36&lt;Inputs!H$4),FORECAST($C36,Inputs!G$3:H$3,Inputs!G$4:H$4),0)</f>
        <v>0</v>
      </c>
      <c r="U36" s="31">
        <f>IF(AND($C36&gt;=Inputs!H$4,$C36&lt;Inputs!I$4),FORECAST($C36,Inputs!H$3:I$3,Inputs!H$4:I$4),0)</f>
        <v>0</v>
      </c>
      <c r="V36" s="31">
        <f>IF(AND($C36&gt;=Inputs!I$4,$C36&lt;Inputs!J$4),FORECAST($C36,Inputs!I$3:J$3,Inputs!I$4:J$4),0)</f>
        <v>0</v>
      </c>
      <c r="W36" s="31">
        <f>IF(AND($C36&gt;=Inputs!J$4,$C36&lt;Inputs!K$4),FORECAST($C36,Inputs!J$3:K$3,Inputs!J$4:K$4),0)</f>
        <v>0</v>
      </c>
      <c r="X36" s="31">
        <f>IF(AND($C36&gt;=Inputs!K$4,Inputs!K$4&lt;&gt;""),F36,0)</f>
        <v>0</v>
      </c>
      <c r="Y36" s="36">
        <f>IF($I35&lt;Inputs!B$13,Inputs!B$14,0)</f>
        <v>1</v>
      </c>
      <c r="Z36" s="36">
        <f>IF(AND($I35&gt;=Inputs!B$13,$I35&lt;Inputs!C$13),Inputs!C$14,0)</f>
        <v>0</v>
      </c>
      <c r="AA36" s="36">
        <f>IF(AND($I35&gt;=Inputs!C$13,$I35&lt;Inputs!D$13),Inputs!D$14,0)</f>
        <v>0</v>
      </c>
      <c r="AB36" s="36">
        <f>IF(AND($I35&lt;Inputs!B$13),Inputs!B$13,0)</f>
        <v>185</v>
      </c>
      <c r="AC36" s="36">
        <f>IF(AND($I35&gt;=Inputs!B$13,$I35&lt;Inputs!C$13),Inputs!C$13,0)</f>
        <v>0</v>
      </c>
      <c r="AD36" s="36">
        <f>IF(AND($I35&gt;=Inputs!C$13,$I35&lt;Inputs!D$13),Inputs!D$13,0)</f>
        <v>0</v>
      </c>
      <c r="AE36" s="36">
        <f t="shared" si="5"/>
        <v>185</v>
      </c>
      <c r="AF36" s="36">
        <f t="shared" si="6"/>
        <v>0</v>
      </c>
      <c r="AG36" s="36">
        <f t="shared" si="7"/>
        <v>0</v>
      </c>
      <c r="AH36" s="36">
        <f t="shared" si="8"/>
        <v>185</v>
      </c>
      <c r="AI36" s="36" t="str">
        <f t="shared" si="9"/>
        <v>No</v>
      </c>
      <c r="AJ36" s="36">
        <f t="shared" si="10"/>
        <v>5</v>
      </c>
      <c r="AK36" s="36">
        <f t="shared" si="11"/>
        <v>0</v>
      </c>
      <c r="AL36" s="36">
        <f t="shared" si="12"/>
        <v>0</v>
      </c>
      <c r="AM36" s="36">
        <f t="shared" si="13"/>
        <v>5</v>
      </c>
      <c r="AN36" s="36">
        <f t="shared" si="14"/>
        <v>0</v>
      </c>
      <c r="AO36" s="36">
        <f t="shared" si="15"/>
        <v>0</v>
      </c>
      <c r="AP36" s="36">
        <f t="shared" si="16"/>
        <v>5</v>
      </c>
      <c r="AQ36" s="36">
        <f t="shared" si="17"/>
        <v>5</v>
      </c>
      <c r="AR36" s="36">
        <f>IF(AND($AQ36&gt;=Inputs!B$13,$AQ36&lt;Inputs!C$13),Inputs!C$14,0)</f>
        <v>0</v>
      </c>
      <c r="AS36" s="36">
        <f>IF(AND($AQ36&gt;=Inputs!C$13,$AQ36&lt;Inputs!D$13),Inputs!D$14,0)</f>
        <v>0</v>
      </c>
      <c r="AT36" s="36">
        <f>IF(AND($AQ36&gt;=Inputs!B$13,$AQ36&lt;Inputs!C$13),Inputs!C$13,0)</f>
        <v>0</v>
      </c>
      <c r="AU36" s="36">
        <f>IF(AND($AQ36&gt;=Inputs!C$13,$AQ36&lt;Inputs!D$13),Inputs!D$13,0)</f>
        <v>0</v>
      </c>
      <c r="AV36" s="36">
        <f t="shared" si="18"/>
        <v>0</v>
      </c>
      <c r="AW36" s="36">
        <f>IFERROR((AU36-#REF!)/AS36,0)</f>
        <v>0</v>
      </c>
      <c r="AX36" s="36">
        <f t="shared" si="19"/>
        <v>0</v>
      </c>
      <c r="AY36" s="36" t="str">
        <f t="shared" si="20"/>
        <v>No</v>
      </c>
      <c r="AZ36" s="36">
        <f t="shared" si="21"/>
        <v>0</v>
      </c>
      <c r="BA36" s="36">
        <f t="shared" si="22"/>
        <v>0</v>
      </c>
      <c r="BB36" s="36">
        <f t="shared" si="23"/>
        <v>0</v>
      </c>
      <c r="BC36" s="36">
        <f t="shared" si="24"/>
        <v>0</v>
      </c>
      <c r="BD36" s="36">
        <f t="shared" si="25"/>
        <v>0</v>
      </c>
      <c r="BE36" s="37">
        <f t="shared" si="26"/>
        <v>5</v>
      </c>
      <c r="BF36" s="43">
        <f>IF($I35&lt;=Inputs!B$13,Inputs!B$14,0)</f>
        <v>1</v>
      </c>
      <c r="BG36" s="43">
        <f>IF(AND($I35&gt;Inputs!B$13,$I35&lt;=Inputs!C$13),Inputs!C$14,0)</f>
        <v>0</v>
      </c>
      <c r="BH36" s="43">
        <f>IF(AND($I35&gt;Inputs!C$13,$I35&lt;=Inputs!D$13),Inputs!D$14,0)</f>
        <v>0</v>
      </c>
      <c r="BI36" s="43">
        <f>IF(AND($I35&lt;Inputs!B$13),0,0)</f>
        <v>0</v>
      </c>
      <c r="BJ36" s="43">
        <f>IF(AND($I35&gt;=Inputs!B$13,$I35&lt;Inputs!C$13),Inputs!B$13,0)</f>
        <v>0</v>
      </c>
      <c r="BK36" s="43">
        <f>IF(AND($I35&gt;=Inputs!C$13,$I35&lt;Inputs!D$13),Inputs!C$13,0)</f>
        <v>0</v>
      </c>
      <c r="BL36" s="43">
        <f t="shared" si="27"/>
        <v>0</v>
      </c>
      <c r="BM36" s="43">
        <f t="shared" si="28"/>
        <v>0</v>
      </c>
      <c r="BN36" s="43">
        <f t="shared" si="29"/>
        <v>0</v>
      </c>
      <c r="BO36" s="43">
        <f t="shared" si="30"/>
        <v>0</v>
      </c>
      <c r="BP36" s="43" t="str">
        <f t="shared" si="31"/>
        <v>No</v>
      </c>
      <c r="BQ36" s="43">
        <f t="shared" si="32"/>
        <v>0</v>
      </c>
      <c r="BR36" s="43">
        <f t="shared" si="33"/>
        <v>0</v>
      </c>
      <c r="BS36" s="43">
        <f t="shared" si="34"/>
        <v>0</v>
      </c>
      <c r="BT36" s="43">
        <f t="shared" si="35"/>
        <v>0</v>
      </c>
      <c r="BU36" s="43">
        <f t="shared" si="36"/>
        <v>0</v>
      </c>
      <c r="BV36" s="43">
        <f t="shared" si="37"/>
        <v>0</v>
      </c>
      <c r="BW36" s="43">
        <f t="shared" si="38"/>
        <v>0</v>
      </c>
      <c r="BX36" s="43">
        <f t="shared" si="39"/>
        <v>0</v>
      </c>
      <c r="BY36" s="43">
        <f>IF(AND($BX36&gt;Inputs!B$13,$BX36&lt;=Inputs!C$13),Inputs!C$14,0)</f>
        <v>0</v>
      </c>
      <c r="BZ36" s="43">
        <f>IF(AND($BX36&gt;Inputs!C$13,$BX36&lt;=Inputs!D$13),Inputs!D$14,0)</f>
        <v>0</v>
      </c>
      <c r="CA36" s="43">
        <f>IF(AND($BX36&gt;Inputs!B$13,$BX36&lt;=Inputs!C$13),Inputs!B$13,0)</f>
        <v>0</v>
      </c>
      <c r="CB36" s="43">
        <f>IF(AND($BX36&gt;Inputs!C$13,$BX36&lt;=Inputs!D$13),Inputs!C$13,0)</f>
        <v>0</v>
      </c>
      <c r="CC36" s="43">
        <f t="shared" si="40"/>
        <v>0</v>
      </c>
      <c r="CD36" s="43">
        <f t="shared" si="41"/>
        <v>0</v>
      </c>
      <c r="CE36" s="43">
        <f t="shared" si="42"/>
        <v>0</v>
      </c>
      <c r="CF36" s="43" t="str">
        <f t="shared" si="43"/>
        <v>No</v>
      </c>
      <c r="CG36" s="43">
        <f t="shared" si="44"/>
        <v>0</v>
      </c>
      <c r="CH36" s="43">
        <f t="shared" si="45"/>
        <v>0</v>
      </c>
      <c r="CI36" s="43">
        <f t="shared" si="46"/>
        <v>0</v>
      </c>
      <c r="CJ36" s="43">
        <f t="shared" si="47"/>
        <v>0</v>
      </c>
      <c r="CK36" s="43">
        <f t="shared" si="48"/>
        <v>0</v>
      </c>
      <c r="CL36" s="44">
        <f t="shared" si="49"/>
        <v>0</v>
      </c>
      <c r="CM36" s="9">
        <f>IF(AND($F36&gt;=Inputs!B$3,$F36&lt;Inputs!C$3),FORECAST($F36,Inputs!B$4:C$4,Inputs!B$3:C$3),9999)</f>
        <v>9999</v>
      </c>
      <c r="CN36" s="9">
        <f>IF(AND($F36&gt;=Inputs!C$3,$F36&lt;Inputs!D$3),FORECAST($F36,Inputs!C$4:D$4,Inputs!C$3:D$3),9999)</f>
        <v>9999</v>
      </c>
      <c r="CO36" s="9">
        <f>IF(AND($F36&gt;=Inputs!D$3,$F36&lt;Inputs!E$3),FORECAST($F36,Inputs!D$4:E$4,Inputs!D$3:E$3),9999)</f>
        <v>9999</v>
      </c>
      <c r="CP36" s="9">
        <f>IF(AND($F36&gt;=Inputs!E$3,$F36&lt;Inputs!F$3),FORECAST($F36,Inputs!E$4:F$4,Inputs!E$3:F$3),9999)</f>
        <v>9999</v>
      </c>
      <c r="CQ36" s="9">
        <f>IF(AND($F36&gt;=Inputs!F$3,$F36&lt;Inputs!G$3),FORECAST($F36,Inputs!F$4:G$4,Inputs!F$3:G$3),9999)</f>
        <v>9999</v>
      </c>
      <c r="CR36" s="9">
        <f>IF(AND($F36&gt;=Inputs!G$3,$F36&lt;Inputs!H$3),FORECAST($F36,Inputs!G$4:H$4,Inputs!G$3:H$3),9999)</f>
        <v>9999</v>
      </c>
      <c r="CS36" s="9">
        <f>IF(AND($F36&gt;=Inputs!H$3,$F36&lt;Inputs!I$3),FORECAST($F36,Inputs!H$4:I$4,Inputs!H$3:I$3),9999)</f>
        <v>9999</v>
      </c>
      <c r="CT36" s="9">
        <f>IF(AND($F36&gt;=Inputs!I$3,$F36&lt;Inputs!J$3),FORECAST($F36,Inputs!I$4:J$4,Inputs!I$3:J$3),9999)</f>
        <v>9999</v>
      </c>
      <c r="CU36" s="9">
        <f>IF(AND($F36&gt;=Inputs!J$3,$F36&lt;Inputs!K$3),FORECAST($F36,Inputs!J$4:K$4,Inputs!J$3:K$3),9999)</f>
        <v>9999</v>
      </c>
      <c r="CV36" s="9">
        <f>IF(AND($F36&gt;=Inputs!K$3,$F36&lt;Inputs!L$3),FORECAST($F36,Inputs!K$4:L$4,Inputs!K$3:L$3),9999)</f>
        <v>9999</v>
      </c>
      <c r="CW36" s="9">
        <f>IF(AND($G36&gt;=Inputs!B$3,$G36&lt;Inputs!C$3),FORECAST($G36,Inputs!B$4:C$4,Inputs!B$3:C$3),-9999)</f>
        <v>-9999</v>
      </c>
      <c r="CX36" s="9">
        <f>IF(AND($G36&gt;=Inputs!C$3,$G36&lt;Inputs!D$3),FORECAST($G36,Inputs!C$4:D$4,Inputs!C$3:D$3),-9999)</f>
        <v>-9999</v>
      </c>
      <c r="CY36" s="9">
        <f>IF(AND($G36&gt;=Inputs!D$3,$G36&lt;Inputs!E$3),FORECAST($G36,Inputs!D$4:E$4,Inputs!D$3:E$3),-9999)</f>
        <v>-9999</v>
      </c>
      <c r="CZ36" s="9">
        <f>IF(AND($G36&gt;=Inputs!E$3,$G36&lt;Inputs!F$3),FORECAST($G36,Inputs!E$4:F$4,Inputs!E$3:F$3),-9999)</f>
        <v>-9999</v>
      </c>
      <c r="DA36" s="9">
        <f>IF(AND($G36&gt;=Inputs!F$3,$G36&lt;Inputs!G$3),FORECAST($G36,Inputs!F$4:G$4,Inputs!F$3:G$3),-9999)</f>
        <v>-9999</v>
      </c>
      <c r="DB36" s="9">
        <f>IF(AND($G36&gt;=Inputs!G$3,$G36&lt;Inputs!H$3),FORECAST($G36,Inputs!G$4:H$4,Inputs!G$3:H$3),-9999)</f>
        <v>25.2</v>
      </c>
      <c r="DC36" s="9">
        <f>IF(AND($G36&gt;=Inputs!H$3,$G36&lt;Inputs!I$3),FORECAST($G36,Inputs!H$4:I$4,Inputs!H$3:I$3),-9999)</f>
        <v>-9999</v>
      </c>
      <c r="DD36" s="9">
        <f>IF(AND($G36&gt;=Inputs!I$3,$G36&lt;Inputs!J$3),FORECAST($G36,Inputs!I$4:J$4,Inputs!I$3:J$3),-9999)</f>
        <v>-9999</v>
      </c>
      <c r="DE36" s="9">
        <f>IF(AND($G36&gt;=Inputs!J$3,$G36&lt;Inputs!K$3),FORECAST($G36,Inputs!J$4:K$4,Inputs!J$3:K$3),-9999)</f>
        <v>-9999</v>
      </c>
      <c r="DF36" s="9">
        <f>IF(AND($G36&gt;=Inputs!K$3,$G36&lt;Inputs!L$3),FORECAST($G36,Inputs!K$4:L$4,Inputs!K$3:L$3),-9999)</f>
        <v>-9999</v>
      </c>
    </row>
    <row r="37" spans="1:110" x14ac:dyDescent="0.25">
      <c r="A37" s="2">
        <f t="shared" si="51"/>
        <v>45474.118055555446</v>
      </c>
      <c r="B37" s="3" t="str">
        <f>IF(ROUND(A37,6)&lt;ROUND(Inputs!$B$7,6),"Pre t0",IF(ROUND(A37,6)=ROUND(Inputs!$B$7,6),"t0",IF(AND(A37&gt;Inputs!$B$7,A37&lt;Inputs!$B$8),"TRLD","Post t0")))</f>
        <v>Pre t0</v>
      </c>
      <c r="C37" s="17">
        <v>18.28</v>
      </c>
      <c r="D37" s="19">
        <v>0</v>
      </c>
      <c r="E37" s="19"/>
      <c r="F37" s="19">
        <v>200</v>
      </c>
      <c r="G37" s="19">
        <v>130</v>
      </c>
      <c r="H37" s="7">
        <f t="shared" si="50"/>
        <v>0</v>
      </c>
      <c r="I37" s="7">
        <f>IF(B37="Pre t0",0,IF(B37="t0",MAX(MIN(TRLD!N37,E37),G37),IF(B37="TRLD",I36+J37,IF(B37="Post t0",MAX(I36+M37,G37)))))</f>
        <v>0</v>
      </c>
      <c r="J37" s="7">
        <f t="shared" si="0"/>
        <v>0</v>
      </c>
      <c r="K37" s="7">
        <f t="shared" si="1"/>
        <v>0</v>
      </c>
      <c r="L37" s="7">
        <f t="shared" si="2"/>
        <v>5</v>
      </c>
      <c r="M37" s="8">
        <f t="shared" si="3"/>
        <v>0</v>
      </c>
      <c r="N37" s="31">
        <f t="shared" si="4"/>
        <v>0</v>
      </c>
      <c r="O37" s="31">
        <f>IF(AND($C37&gt;=Inputs!B$4,$C37&lt;Inputs!C$4),FORECAST($C37,Inputs!B$3:C$3,Inputs!B$4:C$4),0)</f>
        <v>0</v>
      </c>
      <c r="P37" s="31">
        <f>IF(AND($C37&gt;=Inputs!C$4,$C37&lt;Inputs!D$4),FORECAST($C37,Inputs!C$3:D$3,Inputs!C$4:D$4),0)</f>
        <v>0</v>
      </c>
      <c r="Q37" s="31">
        <f>IF(AND($C37&gt;=Inputs!D$4,$C37&lt;Inputs!E$4),FORECAST($C37,Inputs!D$3:E$3,Inputs!D$4:E$4),0)</f>
        <v>0</v>
      </c>
      <c r="R37" s="31">
        <f>IF(AND($C37&gt;=Inputs!E$4,$C37&lt;Inputs!F$4),FORECAST($C37,Inputs!E$3:F$3,Inputs!E$4:F$4),0)</f>
        <v>0</v>
      </c>
      <c r="S37" s="31">
        <f>IF(AND($C37&gt;=Inputs!F$4,$C37&lt;Inputs!G$4),FORECAST($C37,Inputs!F$3:G$3,Inputs!F$4:G$4),0)</f>
        <v>0</v>
      </c>
      <c r="T37" s="31">
        <f>IF(AND($C37&gt;=Inputs!G$4,$C37&lt;Inputs!H$4),FORECAST($C37,Inputs!G$3:H$3,Inputs!G$4:H$4),0)</f>
        <v>0</v>
      </c>
      <c r="U37" s="31">
        <f>IF(AND($C37&gt;=Inputs!H$4,$C37&lt;Inputs!I$4),FORECAST($C37,Inputs!H$3:I$3,Inputs!H$4:I$4),0)</f>
        <v>0</v>
      </c>
      <c r="V37" s="31">
        <f>IF(AND($C37&gt;=Inputs!I$4,$C37&lt;Inputs!J$4),FORECAST($C37,Inputs!I$3:J$3,Inputs!I$4:J$4),0)</f>
        <v>0</v>
      </c>
      <c r="W37" s="31">
        <f>IF(AND($C37&gt;=Inputs!J$4,$C37&lt;Inputs!K$4),FORECAST($C37,Inputs!J$3:K$3,Inputs!J$4:K$4),0)</f>
        <v>0</v>
      </c>
      <c r="X37" s="31">
        <f>IF(AND($C37&gt;=Inputs!K$4,Inputs!K$4&lt;&gt;""),F37,0)</f>
        <v>0</v>
      </c>
      <c r="Y37" s="36">
        <f>IF($I36&lt;Inputs!B$13,Inputs!B$14,0)</f>
        <v>1</v>
      </c>
      <c r="Z37" s="36">
        <f>IF(AND($I36&gt;=Inputs!B$13,$I36&lt;Inputs!C$13),Inputs!C$14,0)</f>
        <v>0</v>
      </c>
      <c r="AA37" s="36">
        <f>IF(AND($I36&gt;=Inputs!C$13,$I36&lt;Inputs!D$13),Inputs!D$14,0)</f>
        <v>0</v>
      </c>
      <c r="AB37" s="36">
        <f>IF(AND($I36&lt;Inputs!B$13),Inputs!B$13,0)</f>
        <v>185</v>
      </c>
      <c r="AC37" s="36">
        <f>IF(AND($I36&gt;=Inputs!B$13,$I36&lt;Inputs!C$13),Inputs!C$13,0)</f>
        <v>0</v>
      </c>
      <c r="AD37" s="36">
        <f>IF(AND($I36&gt;=Inputs!C$13,$I36&lt;Inputs!D$13),Inputs!D$13,0)</f>
        <v>0</v>
      </c>
      <c r="AE37" s="36">
        <f t="shared" si="5"/>
        <v>185</v>
      </c>
      <c r="AF37" s="36">
        <f t="shared" si="6"/>
        <v>0</v>
      </c>
      <c r="AG37" s="36">
        <f t="shared" si="7"/>
        <v>0</v>
      </c>
      <c r="AH37" s="36">
        <f t="shared" si="8"/>
        <v>185</v>
      </c>
      <c r="AI37" s="36" t="str">
        <f t="shared" si="9"/>
        <v>No</v>
      </c>
      <c r="AJ37" s="36">
        <f t="shared" si="10"/>
        <v>5</v>
      </c>
      <c r="AK37" s="36">
        <f t="shared" si="11"/>
        <v>0</v>
      </c>
      <c r="AL37" s="36">
        <f t="shared" si="12"/>
        <v>0</v>
      </c>
      <c r="AM37" s="36">
        <f t="shared" si="13"/>
        <v>5</v>
      </c>
      <c r="AN37" s="36">
        <f t="shared" si="14"/>
        <v>0</v>
      </c>
      <c r="AO37" s="36">
        <f t="shared" si="15"/>
        <v>0</v>
      </c>
      <c r="AP37" s="36">
        <f t="shared" si="16"/>
        <v>5</v>
      </c>
      <c r="AQ37" s="36">
        <f t="shared" si="17"/>
        <v>5</v>
      </c>
      <c r="AR37" s="36">
        <f>IF(AND($AQ37&gt;=Inputs!B$13,$AQ37&lt;Inputs!C$13),Inputs!C$14,0)</f>
        <v>0</v>
      </c>
      <c r="AS37" s="36">
        <f>IF(AND($AQ37&gt;=Inputs!C$13,$AQ37&lt;Inputs!D$13),Inputs!D$14,0)</f>
        <v>0</v>
      </c>
      <c r="AT37" s="36">
        <f>IF(AND($AQ37&gt;=Inputs!B$13,$AQ37&lt;Inputs!C$13),Inputs!C$13,0)</f>
        <v>0</v>
      </c>
      <c r="AU37" s="36">
        <f>IF(AND($AQ37&gt;=Inputs!C$13,$AQ37&lt;Inputs!D$13),Inputs!D$13,0)</f>
        <v>0</v>
      </c>
      <c r="AV37" s="36">
        <f t="shared" si="18"/>
        <v>0</v>
      </c>
      <c r="AW37" s="36">
        <f>IFERROR((AU37-#REF!)/AS37,0)</f>
        <v>0</v>
      </c>
      <c r="AX37" s="36">
        <f t="shared" si="19"/>
        <v>0</v>
      </c>
      <c r="AY37" s="36" t="str">
        <f t="shared" si="20"/>
        <v>No</v>
      </c>
      <c r="AZ37" s="36">
        <f t="shared" si="21"/>
        <v>0</v>
      </c>
      <c r="BA37" s="36">
        <f t="shared" si="22"/>
        <v>0</v>
      </c>
      <c r="BB37" s="36">
        <f t="shared" si="23"/>
        <v>0</v>
      </c>
      <c r="BC37" s="36">
        <f t="shared" si="24"/>
        <v>0</v>
      </c>
      <c r="BD37" s="36">
        <f t="shared" si="25"/>
        <v>0</v>
      </c>
      <c r="BE37" s="37">
        <f t="shared" si="26"/>
        <v>5</v>
      </c>
      <c r="BF37" s="43">
        <f>IF($I36&lt;=Inputs!B$13,Inputs!B$14,0)</f>
        <v>1</v>
      </c>
      <c r="BG37" s="43">
        <f>IF(AND($I36&gt;Inputs!B$13,$I36&lt;=Inputs!C$13),Inputs!C$14,0)</f>
        <v>0</v>
      </c>
      <c r="BH37" s="43">
        <f>IF(AND($I36&gt;Inputs!C$13,$I36&lt;=Inputs!D$13),Inputs!D$14,0)</f>
        <v>0</v>
      </c>
      <c r="BI37" s="43">
        <f>IF(AND($I36&lt;Inputs!B$13),0,0)</f>
        <v>0</v>
      </c>
      <c r="BJ37" s="43">
        <f>IF(AND($I36&gt;=Inputs!B$13,$I36&lt;Inputs!C$13),Inputs!B$13,0)</f>
        <v>0</v>
      </c>
      <c r="BK37" s="43">
        <f>IF(AND($I36&gt;=Inputs!C$13,$I36&lt;Inputs!D$13),Inputs!C$13,0)</f>
        <v>0</v>
      </c>
      <c r="BL37" s="43">
        <f t="shared" si="27"/>
        <v>0</v>
      </c>
      <c r="BM37" s="43">
        <f t="shared" si="28"/>
        <v>0</v>
      </c>
      <c r="BN37" s="43">
        <f t="shared" si="29"/>
        <v>0</v>
      </c>
      <c r="BO37" s="43">
        <f t="shared" si="30"/>
        <v>0</v>
      </c>
      <c r="BP37" s="43" t="str">
        <f t="shared" si="31"/>
        <v>No</v>
      </c>
      <c r="BQ37" s="43">
        <f t="shared" si="32"/>
        <v>0</v>
      </c>
      <c r="BR37" s="43">
        <f t="shared" si="33"/>
        <v>0</v>
      </c>
      <c r="BS37" s="43">
        <f t="shared" si="34"/>
        <v>0</v>
      </c>
      <c r="BT37" s="43">
        <f t="shared" si="35"/>
        <v>0</v>
      </c>
      <c r="BU37" s="43">
        <f t="shared" si="36"/>
        <v>0</v>
      </c>
      <c r="BV37" s="43">
        <f t="shared" si="37"/>
        <v>0</v>
      </c>
      <c r="BW37" s="43">
        <f t="shared" si="38"/>
        <v>0</v>
      </c>
      <c r="BX37" s="43">
        <f t="shared" si="39"/>
        <v>0</v>
      </c>
      <c r="BY37" s="43">
        <f>IF(AND($BX37&gt;Inputs!B$13,$BX37&lt;=Inputs!C$13),Inputs!C$14,0)</f>
        <v>0</v>
      </c>
      <c r="BZ37" s="43">
        <f>IF(AND($BX37&gt;Inputs!C$13,$BX37&lt;=Inputs!D$13),Inputs!D$14,0)</f>
        <v>0</v>
      </c>
      <c r="CA37" s="43">
        <f>IF(AND($BX37&gt;Inputs!B$13,$BX37&lt;=Inputs!C$13),Inputs!B$13,0)</f>
        <v>0</v>
      </c>
      <c r="CB37" s="43">
        <f>IF(AND($BX37&gt;Inputs!C$13,$BX37&lt;=Inputs!D$13),Inputs!C$13,0)</f>
        <v>0</v>
      </c>
      <c r="CC37" s="43">
        <f t="shared" si="40"/>
        <v>0</v>
      </c>
      <c r="CD37" s="43">
        <f t="shared" si="41"/>
        <v>0</v>
      </c>
      <c r="CE37" s="43">
        <f t="shared" si="42"/>
        <v>0</v>
      </c>
      <c r="CF37" s="43" t="str">
        <f t="shared" si="43"/>
        <v>No</v>
      </c>
      <c r="CG37" s="43">
        <f t="shared" si="44"/>
        <v>0</v>
      </c>
      <c r="CH37" s="43">
        <f t="shared" si="45"/>
        <v>0</v>
      </c>
      <c r="CI37" s="43">
        <f t="shared" si="46"/>
        <v>0</v>
      </c>
      <c r="CJ37" s="43">
        <f t="shared" si="47"/>
        <v>0</v>
      </c>
      <c r="CK37" s="43">
        <f t="shared" si="48"/>
        <v>0</v>
      </c>
      <c r="CL37" s="44">
        <f t="shared" si="49"/>
        <v>0</v>
      </c>
      <c r="CM37" s="9">
        <f>IF(AND($F37&gt;=Inputs!B$3,$F37&lt;Inputs!C$3),FORECAST($F37,Inputs!B$4:C$4,Inputs!B$3:C$3),9999)</f>
        <v>9999</v>
      </c>
      <c r="CN37" s="9">
        <f>IF(AND($F37&gt;=Inputs!C$3,$F37&lt;Inputs!D$3),FORECAST($F37,Inputs!C$4:D$4,Inputs!C$3:D$3),9999)</f>
        <v>9999</v>
      </c>
      <c r="CO37" s="9">
        <f>IF(AND($F37&gt;=Inputs!D$3,$F37&lt;Inputs!E$3),FORECAST($F37,Inputs!D$4:E$4,Inputs!D$3:E$3),9999)</f>
        <v>9999</v>
      </c>
      <c r="CP37" s="9">
        <f>IF(AND($F37&gt;=Inputs!E$3,$F37&lt;Inputs!F$3),FORECAST($F37,Inputs!E$4:F$4,Inputs!E$3:F$3),9999)</f>
        <v>9999</v>
      </c>
      <c r="CQ37" s="9">
        <f>IF(AND($F37&gt;=Inputs!F$3,$F37&lt;Inputs!G$3),FORECAST($F37,Inputs!F$4:G$4,Inputs!F$3:G$3),9999)</f>
        <v>9999</v>
      </c>
      <c r="CR37" s="9">
        <f>IF(AND($F37&gt;=Inputs!G$3,$F37&lt;Inputs!H$3),FORECAST($F37,Inputs!G$4:H$4,Inputs!G$3:H$3),9999)</f>
        <v>9999</v>
      </c>
      <c r="CS37" s="9">
        <f>IF(AND($F37&gt;=Inputs!H$3,$F37&lt;Inputs!I$3),FORECAST($F37,Inputs!H$4:I$4,Inputs!H$3:I$3),9999)</f>
        <v>9999</v>
      </c>
      <c r="CT37" s="9">
        <f>IF(AND($F37&gt;=Inputs!I$3,$F37&lt;Inputs!J$3),FORECAST($F37,Inputs!I$4:J$4,Inputs!I$3:J$3),9999)</f>
        <v>9999</v>
      </c>
      <c r="CU37" s="9">
        <f>IF(AND($F37&gt;=Inputs!J$3,$F37&lt;Inputs!K$3),FORECAST($F37,Inputs!J$4:K$4,Inputs!J$3:K$3),9999)</f>
        <v>9999</v>
      </c>
      <c r="CV37" s="9">
        <f>IF(AND($F37&gt;=Inputs!K$3,$F37&lt;Inputs!L$3),FORECAST($F37,Inputs!K$4:L$4,Inputs!K$3:L$3),9999)</f>
        <v>9999</v>
      </c>
      <c r="CW37" s="9">
        <f>IF(AND($G37&gt;=Inputs!B$3,$G37&lt;Inputs!C$3),FORECAST($G37,Inputs!B$4:C$4,Inputs!B$3:C$3),-9999)</f>
        <v>-9999</v>
      </c>
      <c r="CX37" s="9">
        <f>IF(AND($G37&gt;=Inputs!C$3,$G37&lt;Inputs!D$3),FORECAST($G37,Inputs!C$4:D$4,Inputs!C$3:D$3),-9999)</f>
        <v>-9999</v>
      </c>
      <c r="CY37" s="9">
        <f>IF(AND($G37&gt;=Inputs!D$3,$G37&lt;Inputs!E$3),FORECAST($G37,Inputs!D$4:E$4,Inputs!D$3:E$3),-9999)</f>
        <v>-9999</v>
      </c>
      <c r="CZ37" s="9">
        <f>IF(AND($G37&gt;=Inputs!E$3,$G37&lt;Inputs!F$3),FORECAST($G37,Inputs!E$4:F$4,Inputs!E$3:F$3),-9999)</f>
        <v>-9999</v>
      </c>
      <c r="DA37" s="9">
        <f>IF(AND($G37&gt;=Inputs!F$3,$G37&lt;Inputs!G$3),FORECAST($G37,Inputs!F$4:G$4,Inputs!F$3:G$3),-9999)</f>
        <v>-9999</v>
      </c>
      <c r="DB37" s="9">
        <f>IF(AND($G37&gt;=Inputs!G$3,$G37&lt;Inputs!H$3),FORECAST($G37,Inputs!G$4:H$4,Inputs!G$3:H$3),-9999)</f>
        <v>25.2</v>
      </c>
      <c r="DC37" s="9">
        <f>IF(AND($G37&gt;=Inputs!H$3,$G37&lt;Inputs!I$3),FORECAST($G37,Inputs!H$4:I$4,Inputs!H$3:I$3),-9999)</f>
        <v>-9999</v>
      </c>
      <c r="DD37" s="9">
        <f>IF(AND($G37&gt;=Inputs!I$3,$G37&lt;Inputs!J$3),FORECAST($G37,Inputs!I$4:J$4,Inputs!I$3:J$3),-9999)</f>
        <v>-9999</v>
      </c>
      <c r="DE37" s="9">
        <f>IF(AND($G37&gt;=Inputs!J$3,$G37&lt;Inputs!K$3),FORECAST($G37,Inputs!J$4:K$4,Inputs!J$3:K$3),-9999)</f>
        <v>-9999</v>
      </c>
      <c r="DF37" s="9">
        <f>IF(AND($G37&gt;=Inputs!K$3,$G37&lt;Inputs!L$3),FORECAST($G37,Inputs!K$4:L$4,Inputs!K$3:L$3),-9999)</f>
        <v>-9999</v>
      </c>
    </row>
    <row r="38" spans="1:110" x14ac:dyDescent="0.25">
      <c r="A38" s="2">
        <f t="shared" si="51"/>
        <v>45474.121527777665</v>
      </c>
      <c r="B38" s="3" t="str">
        <f>IF(ROUND(A38,6)&lt;ROUND(Inputs!$B$7,6),"Pre t0",IF(ROUND(A38,6)=ROUND(Inputs!$B$7,6),"t0",IF(AND(A38&gt;Inputs!$B$7,A38&lt;Inputs!$B$8),"TRLD","Post t0")))</f>
        <v>Pre t0</v>
      </c>
      <c r="C38" s="17">
        <v>16.170000000000002</v>
      </c>
      <c r="D38" s="19">
        <v>0</v>
      </c>
      <c r="E38" s="19"/>
      <c r="F38" s="19">
        <v>200</v>
      </c>
      <c r="G38" s="19">
        <v>130</v>
      </c>
      <c r="H38" s="7">
        <f t="shared" si="50"/>
        <v>0</v>
      </c>
      <c r="I38" s="7">
        <f>IF(B38="Pre t0",0,IF(B38="t0",MAX(MIN(TRLD!N38,E38),G38),IF(B38="TRLD",I37+J38,IF(B38="Post t0",MAX(I37+M38,G38)))))</f>
        <v>0</v>
      </c>
      <c r="J38" s="7">
        <f t="shared" si="0"/>
        <v>0</v>
      </c>
      <c r="K38" s="7">
        <f t="shared" si="1"/>
        <v>0</v>
      </c>
      <c r="L38" s="7">
        <f t="shared" si="2"/>
        <v>5</v>
      </c>
      <c r="M38" s="8">
        <f t="shared" si="3"/>
        <v>0</v>
      </c>
      <c r="N38" s="31">
        <f t="shared" si="4"/>
        <v>0</v>
      </c>
      <c r="O38" s="31">
        <f>IF(AND($C38&gt;=Inputs!B$4,$C38&lt;Inputs!C$4),FORECAST($C38,Inputs!B$3:C$3,Inputs!B$4:C$4),0)</f>
        <v>0</v>
      </c>
      <c r="P38" s="31">
        <f>IF(AND($C38&gt;=Inputs!C$4,$C38&lt;Inputs!D$4),FORECAST($C38,Inputs!C$3:D$3,Inputs!C$4:D$4),0)</f>
        <v>0</v>
      </c>
      <c r="Q38" s="31">
        <f>IF(AND($C38&gt;=Inputs!D$4,$C38&lt;Inputs!E$4),FORECAST($C38,Inputs!D$3:E$3,Inputs!D$4:E$4),0)</f>
        <v>0</v>
      </c>
      <c r="R38" s="31">
        <f>IF(AND($C38&gt;=Inputs!E$4,$C38&lt;Inputs!F$4),FORECAST($C38,Inputs!E$3:F$3,Inputs!E$4:F$4),0)</f>
        <v>0</v>
      </c>
      <c r="S38" s="31">
        <f>IF(AND($C38&gt;=Inputs!F$4,$C38&lt;Inputs!G$4),FORECAST($C38,Inputs!F$3:G$3,Inputs!F$4:G$4),0)</f>
        <v>0</v>
      </c>
      <c r="T38" s="31">
        <f>IF(AND($C38&gt;=Inputs!G$4,$C38&lt;Inputs!H$4),FORECAST($C38,Inputs!G$3:H$3,Inputs!G$4:H$4),0)</f>
        <v>0</v>
      </c>
      <c r="U38" s="31">
        <f>IF(AND($C38&gt;=Inputs!H$4,$C38&lt;Inputs!I$4),FORECAST($C38,Inputs!H$3:I$3,Inputs!H$4:I$4),0)</f>
        <v>0</v>
      </c>
      <c r="V38" s="31">
        <f>IF(AND($C38&gt;=Inputs!I$4,$C38&lt;Inputs!J$4),FORECAST($C38,Inputs!I$3:J$3,Inputs!I$4:J$4),0)</f>
        <v>0</v>
      </c>
      <c r="W38" s="31">
        <f>IF(AND($C38&gt;=Inputs!J$4,$C38&lt;Inputs!K$4),FORECAST($C38,Inputs!J$3:K$3,Inputs!J$4:K$4),0)</f>
        <v>0</v>
      </c>
      <c r="X38" s="31">
        <f>IF(AND($C38&gt;=Inputs!K$4,Inputs!K$4&lt;&gt;""),F38,0)</f>
        <v>0</v>
      </c>
      <c r="Y38" s="36">
        <f>IF($I37&lt;Inputs!B$13,Inputs!B$14,0)</f>
        <v>1</v>
      </c>
      <c r="Z38" s="36">
        <f>IF(AND($I37&gt;=Inputs!B$13,$I37&lt;Inputs!C$13),Inputs!C$14,0)</f>
        <v>0</v>
      </c>
      <c r="AA38" s="36">
        <f>IF(AND($I37&gt;=Inputs!C$13,$I37&lt;Inputs!D$13),Inputs!D$14,0)</f>
        <v>0</v>
      </c>
      <c r="AB38" s="36">
        <f>IF(AND($I37&lt;Inputs!B$13),Inputs!B$13,0)</f>
        <v>185</v>
      </c>
      <c r="AC38" s="36">
        <f>IF(AND($I37&gt;=Inputs!B$13,$I37&lt;Inputs!C$13),Inputs!C$13,0)</f>
        <v>0</v>
      </c>
      <c r="AD38" s="36">
        <f>IF(AND($I37&gt;=Inputs!C$13,$I37&lt;Inputs!D$13),Inputs!D$13,0)</f>
        <v>0</v>
      </c>
      <c r="AE38" s="36">
        <f t="shared" si="5"/>
        <v>185</v>
      </c>
      <c r="AF38" s="36">
        <f t="shared" si="6"/>
        <v>0</v>
      </c>
      <c r="AG38" s="36">
        <f t="shared" si="7"/>
        <v>0</v>
      </c>
      <c r="AH38" s="36">
        <f t="shared" si="8"/>
        <v>185</v>
      </c>
      <c r="AI38" s="36" t="str">
        <f t="shared" si="9"/>
        <v>No</v>
      </c>
      <c r="AJ38" s="36">
        <f t="shared" si="10"/>
        <v>5</v>
      </c>
      <c r="AK38" s="36">
        <f t="shared" si="11"/>
        <v>0</v>
      </c>
      <c r="AL38" s="36">
        <f t="shared" si="12"/>
        <v>0</v>
      </c>
      <c r="AM38" s="36">
        <f t="shared" si="13"/>
        <v>5</v>
      </c>
      <c r="AN38" s="36">
        <f t="shared" si="14"/>
        <v>0</v>
      </c>
      <c r="AO38" s="36">
        <f t="shared" si="15"/>
        <v>0</v>
      </c>
      <c r="AP38" s="36">
        <f t="shared" si="16"/>
        <v>5</v>
      </c>
      <c r="AQ38" s="36">
        <f t="shared" si="17"/>
        <v>5</v>
      </c>
      <c r="AR38" s="36">
        <f>IF(AND($AQ38&gt;=Inputs!B$13,$AQ38&lt;Inputs!C$13),Inputs!C$14,0)</f>
        <v>0</v>
      </c>
      <c r="AS38" s="36">
        <f>IF(AND($AQ38&gt;=Inputs!C$13,$AQ38&lt;Inputs!D$13),Inputs!D$14,0)</f>
        <v>0</v>
      </c>
      <c r="AT38" s="36">
        <f>IF(AND($AQ38&gt;=Inputs!B$13,$AQ38&lt;Inputs!C$13),Inputs!C$13,0)</f>
        <v>0</v>
      </c>
      <c r="AU38" s="36">
        <f>IF(AND($AQ38&gt;=Inputs!C$13,$AQ38&lt;Inputs!D$13),Inputs!D$13,0)</f>
        <v>0</v>
      </c>
      <c r="AV38" s="36">
        <f t="shared" si="18"/>
        <v>0</v>
      </c>
      <c r="AW38" s="36">
        <f>IFERROR((AU38-#REF!)/AS38,0)</f>
        <v>0</v>
      </c>
      <c r="AX38" s="36">
        <f t="shared" si="19"/>
        <v>0</v>
      </c>
      <c r="AY38" s="36" t="str">
        <f t="shared" si="20"/>
        <v>No</v>
      </c>
      <c r="AZ38" s="36">
        <f t="shared" si="21"/>
        <v>0</v>
      </c>
      <c r="BA38" s="36">
        <f t="shared" si="22"/>
        <v>0</v>
      </c>
      <c r="BB38" s="36">
        <f t="shared" si="23"/>
        <v>0</v>
      </c>
      <c r="BC38" s="36">
        <f t="shared" si="24"/>
        <v>0</v>
      </c>
      <c r="BD38" s="36">
        <f t="shared" si="25"/>
        <v>0</v>
      </c>
      <c r="BE38" s="37">
        <f t="shared" si="26"/>
        <v>5</v>
      </c>
      <c r="BF38" s="43">
        <f>IF($I37&lt;=Inputs!B$13,Inputs!B$14,0)</f>
        <v>1</v>
      </c>
      <c r="BG38" s="43">
        <f>IF(AND($I37&gt;Inputs!B$13,$I37&lt;=Inputs!C$13),Inputs!C$14,0)</f>
        <v>0</v>
      </c>
      <c r="BH38" s="43">
        <f>IF(AND($I37&gt;Inputs!C$13,$I37&lt;=Inputs!D$13),Inputs!D$14,0)</f>
        <v>0</v>
      </c>
      <c r="BI38" s="43">
        <f>IF(AND($I37&lt;Inputs!B$13),0,0)</f>
        <v>0</v>
      </c>
      <c r="BJ38" s="43">
        <f>IF(AND($I37&gt;=Inputs!B$13,$I37&lt;Inputs!C$13),Inputs!B$13,0)</f>
        <v>0</v>
      </c>
      <c r="BK38" s="43">
        <f>IF(AND($I37&gt;=Inputs!C$13,$I37&lt;Inputs!D$13),Inputs!C$13,0)</f>
        <v>0</v>
      </c>
      <c r="BL38" s="43">
        <f t="shared" si="27"/>
        <v>0</v>
      </c>
      <c r="BM38" s="43">
        <f t="shared" si="28"/>
        <v>0</v>
      </c>
      <c r="BN38" s="43">
        <f t="shared" si="29"/>
        <v>0</v>
      </c>
      <c r="BO38" s="43">
        <f t="shared" si="30"/>
        <v>0</v>
      </c>
      <c r="BP38" s="43" t="str">
        <f t="shared" si="31"/>
        <v>No</v>
      </c>
      <c r="BQ38" s="43">
        <f t="shared" si="32"/>
        <v>0</v>
      </c>
      <c r="BR38" s="43">
        <f t="shared" si="33"/>
        <v>0</v>
      </c>
      <c r="BS38" s="43">
        <f t="shared" si="34"/>
        <v>0</v>
      </c>
      <c r="BT38" s="43">
        <f t="shared" si="35"/>
        <v>0</v>
      </c>
      <c r="BU38" s="43">
        <f t="shared" si="36"/>
        <v>0</v>
      </c>
      <c r="BV38" s="43">
        <f t="shared" si="37"/>
        <v>0</v>
      </c>
      <c r="BW38" s="43">
        <f t="shared" si="38"/>
        <v>0</v>
      </c>
      <c r="BX38" s="43">
        <f t="shared" si="39"/>
        <v>0</v>
      </c>
      <c r="BY38" s="43">
        <f>IF(AND($BX38&gt;Inputs!B$13,$BX38&lt;=Inputs!C$13),Inputs!C$14,0)</f>
        <v>0</v>
      </c>
      <c r="BZ38" s="43">
        <f>IF(AND($BX38&gt;Inputs!C$13,$BX38&lt;=Inputs!D$13),Inputs!D$14,0)</f>
        <v>0</v>
      </c>
      <c r="CA38" s="43">
        <f>IF(AND($BX38&gt;Inputs!B$13,$BX38&lt;=Inputs!C$13),Inputs!B$13,0)</f>
        <v>0</v>
      </c>
      <c r="CB38" s="43">
        <f>IF(AND($BX38&gt;Inputs!C$13,$BX38&lt;=Inputs!D$13),Inputs!C$13,0)</f>
        <v>0</v>
      </c>
      <c r="CC38" s="43">
        <f t="shared" si="40"/>
        <v>0</v>
      </c>
      <c r="CD38" s="43">
        <f t="shared" si="41"/>
        <v>0</v>
      </c>
      <c r="CE38" s="43">
        <f t="shared" si="42"/>
        <v>0</v>
      </c>
      <c r="CF38" s="43" t="str">
        <f t="shared" si="43"/>
        <v>No</v>
      </c>
      <c r="CG38" s="43">
        <f t="shared" si="44"/>
        <v>0</v>
      </c>
      <c r="CH38" s="43">
        <f t="shared" si="45"/>
        <v>0</v>
      </c>
      <c r="CI38" s="43">
        <f t="shared" si="46"/>
        <v>0</v>
      </c>
      <c r="CJ38" s="43">
        <f t="shared" si="47"/>
        <v>0</v>
      </c>
      <c r="CK38" s="43">
        <f t="shared" si="48"/>
        <v>0</v>
      </c>
      <c r="CL38" s="44">
        <f t="shared" si="49"/>
        <v>0</v>
      </c>
      <c r="CM38" s="9">
        <f>IF(AND($F38&gt;=Inputs!B$3,$F38&lt;Inputs!C$3),FORECAST($F38,Inputs!B$4:C$4,Inputs!B$3:C$3),9999)</f>
        <v>9999</v>
      </c>
      <c r="CN38" s="9">
        <f>IF(AND($F38&gt;=Inputs!C$3,$F38&lt;Inputs!D$3),FORECAST($F38,Inputs!C$4:D$4,Inputs!C$3:D$3),9999)</f>
        <v>9999</v>
      </c>
      <c r="CO38" s="9">
        <f>IF(AND($F38&gt;=Inputs!D$3,$F38&lt;Inputs!E$3),FORECAST($F38,Inputs!D$4:E$4,Inputs!D$3:E$3),9999)</f>
        <v>9999</v>
      </c>
      <c r="CP38" s="9">
        <f>IF(AND($F38&gt;=Inputs!E$3,$F38&lt;Inputs!F$3),FORECAST($F38,Inputs!E$4:F$4,Inputs!E$3:F$3),9999)</f>
        <v>9999</v>
      </c>
      <c r="CQ38" s="9">
        <f>IF(AND($F38&gt;=Inputs!F$3,$F38&lt;Inputs!G$3),FORECAST($F38,Inputs!F$4:G$4,Inputs!F$3:G$3),9999)</f>
        <v>9999</v>
      </c>
      <c r="CR38" s="9">
        <f>IF(AND($F38&gt;=Inputs!G$3,$F38&lt;Inputs!H$3),FORECAST($F38,Inputs!G$4:H$4,Inputs!G$3:H$3),9999)</f>
        <v>9999</v>
      </c>
      <c r="CS38" s="9">
        <f>IF(AND($F38&gt;=Inputs!H$3,$F38&lt;Inputs!I$3),FORECAST($F38,Inputs!H$4:I$4,Inputs!H$3:I$3),9999)</f>
        <v>9999</v>
      </c>
      <c r="CT38" s="9">
        <f>IF(AND($F38&gt;=Inputs!I$3,$F38&lt;Inputs!J$3),FORECAST($F38,Inputs!I$4:J$4,Inputs!I$3:J$3),9999)</f>
        <v>9999</v>
      </c>
      <c r="CU38" s="9">
        <f>IF(AND($F38&gt;=Inputs!J$3,$F38&lt;Inputs!K$3),FORECAST($F38,Inputs!J$4:K$4,Inputs!J$3:K$3),9999)</f>
        <v>9999</v>
      </c>
      <c r="CV38" s="9">
        <f>IF(AND($F38&gt;=Inputs!K$3,$F38&lt;Inputs!L$3),FORECAST($F38,Inputs!K$4:L$4,Inputs!K$3:L$3),9999)</f>
        <v>9999</v>
      </c>
      <c r="CW38" s="9">
        <f>IF(AND($G38&gt;=Inputs!B$3,$G38&lt;Inputs!C$3),FORECAST($G38,Inputs!B$4:C$4,Inputs!B$3:C$3),-9999)</f>
        <v>-9999</v>
      </c>
      <c r="CX38" s="9">
        <f>IF(AND($G38&gt;=Inputs!C$3,$G38&lt;Inputs!D$3),FORECAST($G38,Inputs!C$4:D$4,Inputs!C$3:D$3),-9999)</f>
        <v>-9999</v>
      </c>
      <c r="CY38" s="9">
        <f>IF(AND($G38&gt;=Inputs!D$3,$G38&lt;Inputs!E$3),FORECAST($G38,Inputs!D$4:E$4,Inputs!D$3:E$3),-9999)</f>
        <v>-9999</v>
      </c>
      <c r="CZ38" s="9">
        <f>IF(AND($G38&gt;=Inputs!E$3,$G38&lt;Inputs!F$3),FORECAST($G38,Inputs!E$4:F$4,Inputs!E$3:F$3),-9999)</f>
        <v>-9999</v>
      </c>
      <c r="DA38" s="9">
        <f>IF(AND($G38&gt;=Inputs!F$3,$G38&lt;Inputs!G$3),FORECAST($G38,Inputs!F$4:G$4,Inputs!F$3:G$3),-9999)</f>
        <v>-9999</v>
      </c>
      <c r="DB38" s="9">
        <f>IF(AND($G38&gt;=Inputs!G$3,$G38&lt;Inputs!H$3),FORECAST($G38,Inputs!G$4:H$4,Inputs!G$3:H$3),-9999)</f>
        <v>25.2</v>
      </c>
      <c r="DC38" s="9">
        <f>IF(AND($G38&gt;=Inputs!H$3,$G38&lt;Inputs!I$3),FORECAST($G38,Inputs!H$4:I$4,Inputs!H$3:I$3),-9999)</f>
        <v>-9999</v>
      </c>
      <c r="DD38" s="9">
        <f>IF(AND($G38&gt;=Inputs!I$3,$G38&lt;Inputs!J$3),FORECAST($G38,Inputs!I$4:J$4,Inputs!I$3:J$3),-9999)</f>
        <v>-9999</v>
      </c>
      <c r="DE38" s="9">
        <f>IF(AND($G38&gt;=Inputs!J$3,$G38&lt;Inputs!K$3),FORECAST($G38,Inputs!J$4:K$4,Inputs!J$3:K$3),-9999)</f>
        <v>-9999</v>
      </c>
      <c r="DF38" s="9">
        <f>IF(AND($G38&gt;=Inputs!K$3,$G38&lt;Inputs!L$3),FORECAST($G38,Inputs!K$4:L$4,Inputs!K$3:L$3),-9999)</f>
        <v>-9999</v>
      </c>
    </row>
    <row r="39" spans="1:110" x14ac:dyDescent="0.25">
      <c r="A39" s="2">
        <f t="shared" si="51"/>
        <v>45474.124999999884</v>
      </c>
      <c r="B39" s="3" t="str">
        <f>IF(ROUND(A39,6)&lt;ROUND(Inputs!$B$7,6),"Pre t0",IF(ROUND(A39,6)=ROUND(Inputs!$B$7,6),"t0",IF(AND(A39&gt;Inputs!$B$7,A39&lt;Inputs!$B$8),"TRLD","Post t0")))</f>
        <v>Pre t0</v>
      </c>
      <c r="C39" s="17">
        <v>18.760000000000002</v>
      </c>
      <c r="D39" s="19">
        <v>0</v>
      </c>
      <c r="E39" s="19"/>
      <c r="F39" s="19">
        <v>200</v>
      </c>
      <c r="G39" s="19">
        <v>130</v>
      </c>
      <c r="H39" s="7">
        <f t="shared" si="50"/>
        <v>0</v>
      </c>
      <c r="I39" s="7">
        <f>IF(B39="Pre t0",0,IF(B39="t0",MAX(MIN(TRLD!N39,E39),G39),IF(B39="TRLD",I38+J39,IF(B39="Post t0",MAX(I38+M39,G39)))))</f>
        <v>0</v>
      </c>
      <c r="J39" s="7">
        <f t="shared" si="0"/>
        <v>0</v>
      </c>
      <c r="K39" s="7">
        <f t="shared" si="1"/>
        <v>0</v>
      </c>
      <c r="L39" s="7">
        <f t="shared" si="2"/>
        <v>5</v>
      </c>
      <c r="M39" s="8">
        <f t="shared" si="3"/>
        <v>0</v>
      </c>
      <c r="N39" s="31">
        <f t="shared" si="4"/>
        <v>0</v>
      </c>
      <c r="O39" s="31">
        <f>IF(AND($C39&gt;=Inputs!B$4,$C39&lt;Inputs!C$4),FORECAST($C39,Inputs!B$3:C$3,Inputs!B$4:C$4),0)</f>
        <v>0</v>
      </c>
      <c r="P39" s="31">
        <f>IF(AND($C39&gt;=Inputs!C$4,$C39&lt;Inputs!D$4),FORECAST($C39,Inputs!C$3:D$3,Inputs!C$4:D$4),0)</f>
        <v>0</v>
      </c>
      <c r="Q39" s="31">
        <f>IF(AND($C39&gt;=Inputs!D$4,$C39&lt;Inputs!E$4),FORECAST($C39,Inputs!D$3:E$3,Inputs!D$4:E$4),0)</f>
        <v>0</v>
      </c>
      <c r="R39" s="31">
        <f>IF(AND($C39&gt;=Inputs!E$4,$C39&lt;Inputs!F$4),FORECAST($C39,Inputs!E$3:F$3,Inputs!E$4:F$4),0)</f>
        <v>0</v>
      </c>
      <c r="S39" s="31">
        <f>IF(AND($C39&gt;=Inputs!F$4,$C39&lt;Inputs!G$4),FORECAST($C39,Inputs!F$3:G$3,Inputs!F$4:G$4),0)</f>
        <v>0</v>
      </c>
      <c r="T39" s="31">
        <f>IF(AND($C39&gt;=Inputs!G$4,$C39&lt;Inputs!H$4),FORECAST($C39,Inputs!G$3:H$3,Inputs!G$4:H$4),0)</f>
        <v>0</v>
      </c>
      <c r="U39" s="31">
        <f>IF(AND($C39&gt;=Inputs!H$4,$C39&lt;Inputs!I$4),FORECAST($C39,Inputs!H$3:I$3,Inputs!H$4:I$4),0)</f>
        <v>0</v>
      </c>
      <c r="V39" s="31">
        <f>IF(AND($C39&gt;=Inputs!I$4,$C39&lt;Inputs!J$4),FORECAST($C39,Inputs!I$3:J$3,Inputs!I$4:J$4),0)</f>
        <v>0</v>
      </c>
      <c r="W39" s="31">
        <f>IF(AND($C39&gt;=Inputs!J$4,$C39&lt;Inputs!K$4),FORECAST($C39,Inputs!J$3:K$3,Inputs!J$4:K$4),0)</f>
        <v>0</v>
      </c>
      <c r="X39" s="31">
        <f>IF(AND($C39&gt;=Inputs!K$4,Inputs!K$4&lt;&gt;""),F39,0)</f>
        <v>0</v>
      </c>
      <c r="Y39" s="36">
        <f>IF($I38&lt;Inputs!B$13,Inputs!B$14,0)</f>
        <v>1</v>
      </c>
      <c r="Z39" s="36">
        <f>IF(AND($I38&gt;=Inputs!B$13,$I38&lt;Inputs!C$13),Inputs!C$14,0)</f>
        <v>0</v>
      </c>
      <c r="AA39" s="36">
        <f>IF(AND($I38&gt;=Inputs!C$13,$I38&lt;Inputs!D$13),Inputs!D$14,0)</f>
        <v>0</v>
      </c>
      <c r="AB39" s="36">
        <f>IF(AND($I38&lt;Inputs!B$13),Inputs!B$13,0)</f>
        <v>185</v>
      </c>
      <c r="AC39" s="36">
        <f>IF(AND($I38&gt;=Inputs!B$13,$I38&lt;Inputs!C$13),Inputs!C$13,0)</f>
        <v>0</v>
      </c>
      <c r="AD39" s="36">
        <f>IF(AND($I38&gt;=Inputs!C$13,$I38&lt;Inputs!D$13),Inputs!D$13,0)</f>
        <v>0</v>
      </c>
      <c r="AE39" s="36">
        <f t="shared" si="5"/>
        <v>185</v>
      </c>
      <c r="AF39" s="36">
        <f t="shared" si="6"/>
        <v>0</v>
      </c>
      <c r="AG39" s="36">
        <f t="shared" si="7"/>
        <v>0</v>
      </c>
      <c r="AH39" s="36">
        <f t="shared" si="8"/>
        <v>185</v>
      </c>
      <c r="AI39" s="36" t="str">
        <f t="shared" si="9"/>
        <v>No</v>
      </c>
      <c r="AJ39" s="36">
        <f t="shared" si="10"/>
        <v>5</v>
      </c>
      <c r="AK39" s="36">
        <f t="shared" si="11"/>
        <v>0</v>
      </c>
      <c r="AL39" s="36">
        <f t="shared" si="12"/>
        <v>0</v>
      </c>
      <c r="AM39" s="36">
        <f t="shared" si="13"/>
        <v>5</v>
      </c>
      <c r="AN39" s="36">
        <f t="shared" si="14"/>
        <v>0</v>
      </c>
      <c r="AO39" s="36">
        <f t="shared" si="15"/>
        <v>0</v>
      </c>
      <c r="AP39" s="36">
        <f t="shared" si="16"/>
        <v>5</v>
      </c>
      <c r="AQ39" s="36">
        <f t="shared" si="17"/>
        <v>5</v>
      </c>
      <c r="AR39" s="36">
        <f>IF(AND($AQ39&gt;=Inputs!B$13,$AQ39&lt;Inputs!C$13),Inputs!C$14,0)</f>
        <v>0</v>
      </c>
      <c r="AS39" s="36">
        <f>IF(AND($AQ39&gt;=Inputs!C$13,$AQ39&lt;Inputs!D$13),Inputs!D$14,0)</f>
        <v>0</v>
      </c>
      <c r="AT39" s="36">
        <f>IF(AND($AQ39&gt;=Inputs!B$13,$AQ39&lt;Inputs!C$13),Inputs!C$13,0)</f>
        <v>0</v>
      </c>
      <c r="AU39" s="36">
        <f>IF(AND($AQ39&gt;=Inputs!C$13,$AQ39&lt;Inputs!D$13),Inputs!D$13,0)</f>
        <v>0</v>
      </c>
      <c r="AV39" s="36">
        <f t="shared" si="18"/>
        <v>0</v>
      </c>
      <c r="AW39" s="36">
        <f>IFERROR((AU39-#REF!)/AS39,0)</f>
        <v>0</v>
      </c>
      <c r="AX39" s="36">
        <f t="shared" si="19"/>
        <v>0</v>
      </c>
      <c r="AY39" s="36" t="str">
        <f t="shared" si="20"/>
        <v>No</v>
      </c>
      <c r="AZ39" s="36">
        <f t="shared" si="21"/>
        <v>0</v>
      </c>
      <c r="BA39" s="36">
        <f t="shared" si="22"/>
        <v>0</v>
      </c>
      <c r="BB39" s="36">
        <f t="shared" si="23"/>
        <v>0</v>
      </c>
      <c r="BC39" s="36">
        <f t="shared" si="24"/>
        <v>0</v>
      </c>
      <c r="BD39" s="36">
        <f t="shared" si="25"/>
        <v>0</v>
      </c>
      <c r="BE39" s="37">
        <f t="shared" si="26"/>
        <v>5</v>
      </c>
      <c r="BF39" s="43">
        <f>IF($I38&lt;=Inputs!B$13,Inputs!B$14,0)</f>
        <v>1</v>
      </c>
      <c r="BG39" s="43">
        <f>IF(AND($I38&gt;Inputs!B$13,$I38&lt;=Inputs!C$13),Inputs!C$14,0)</f>
        <v>0</v>
      </c>
      <c r="BH39" s="43">
        <f>IF(AND($I38&gt;Inputs!C$13,$I38&lt;=Inputs!D$13),Inputs!D$14,0)</f>
        <v>0</v>
      </c>
      <c r="BI39" s="43">
        <f>IF(AND($I38&lt;Inputs!B$13),0,0)</f>
        <v>0</v>
      </c>
      <c r="BJ39" s="43">
        <f>IF(AND($I38&gt;=Inputs!B$13,$I38&lt;Inputs!C$13),Inputs!B$13,0)</f>
        <v>0</v>
      </c>
      <c r="BK39" s="43">
        <f>IF(AND($I38&gt;=Inputs!C$13,$I38&lt;Inputs!D$13),Inputs!C$13,0)</f>
        <v>0</v>
      </c>
      <c r="BL39" s="43">
        <f t="shared" si="27"/>
        <v>0</v>
      </c>
      <c r="BM39" s="43">
        <f t="shared" si="28"/>
        <v>0</v>
      </c>
      <c r="BN39" s="43">
        <f t="shared" si="29"/>
        <v>0</v>
      </c>
      <c r="BO39" s="43">
        <f t="shared" si="30"/>
        <v>0</v>
      </c>
      <c r="BP39" s="43" t="str">
        <f t="shared" si="31"/>
        <v>No</v>
      </c>
      <c r="BQ39" s="43">
        <f t="shared" si="32"/>
        <v>0</v>
      </c>
      <c r="BR39" s="43">
        <f t="shared" si="33"/>
        <v>0</v>
      </c>
      <c r="BS39" s="43">
        <f t="shared" si="34"/>
        <v>0</v>
      </c>
      <c r="BT39" s="43">
        <f t="shared" si="35"/>
        <v>0</v>
      </c>
      <c r="BU39" s="43">
        <f t="shared" si="36"/>
        <v>0</v>
      </c>
      <c r="BV39" s="43">
        <f t="shared" si="37"/>
        <v>0</v>
      </c>
      <c r="BW39" s="43">
        <f t="shared" si="38"/>
        <v>0</v>
      </c>
      <c r="BX39" s="43">
        <f t="shared" si="39"/>
        <v>0</v>
      </c>
      <c r="BY39" s="43">
        <f>IF(AND($BX39&gt;Inputs!B$13,$BX39&lt;=Inputs!C$13),Inputs!C$14,0)</f>
        <v>0</v>
      </c>
      <c r="BZ39" s="43">
        <f>IF(AND($BX39&gt;Inputs!C$13,$BX39&lt;=Inputs!D$13),Inputs!D$14,0)</f>
        <v>0</v>
      </c>
      <c r="CA39" s="43">
        <f>IF(AND($BX39&gt;Inputs!B$13,$BX39&lt;=Inputs!C$13),Inputs!B$13,0)</f>
        <v>0</v>
      </c>
      <c r="CB39" s="43">
        <f>IF(AND($BX39&gt;Inputs!C$13,$BX39&lt;=Inputs!D$13),Inputs!C$13,0)</f>
        <v>0</v>
      </c>
      <c r="CC39" s="43">
        <f t="shared" si="40"/>
        <v>0</v>
      </c>
      <c r="CD39" s="43">
        <f t="shared" si="41"/>
        <v>0</v>
      </c>
      <c r="CE39" s="43">
        <f t="shared" si="42"/>
        <v>0</v>
      </c>
      <c r="CF39" s="43" t="str">
        <f t="shared" si="43"/>
        <v>No</v>
      </c>
      <c r="CG39" s="43">
        <f t="shared" si="44"/>
        <v>0</v>
      </c>
      <c r="CH39" s="43">
        <f t="shared" si="45"/>
        <v>0</v>
      </c>
      <c r="CI39" s="43">
        <f t="shared" si="46"/>
        <v>0</v>
      </c>
      <c r="CJ39" s="43">
        <f t="shared" si="47"/>
        <v>0</v>
      </c>
      <c r="CK39" s="43">
        <f t="shared" si="48"/>
        <v>0</v>
      </c>
      <c r="CL39" s="44">
        <f t="shared" si="49"/>
        <v>0</v>
      </c>
      <c r="CM39" s="9">
        <f>IF(AND($F39&gt;=Inputs!B$3,$F39&lt;Inputs!C$3),FORECAST($F39,Inputs!B$4:C$4,Inputs!B$3:C$3),9999)</f>
        <v>9999</v>
      </c>
      <c r="CN39" s="9">
        <f>IF(AND($F39&gt;=Inputs!C$3,$F39&lt;Inputs!D$3),FORECAST($F39,Inputs!C$4:D$4,Inputs!C$3:D$3),9999)</f>
        <v>9999</v>
      </c>
      <c r="CO39" s="9">
        <f>IF(AND($F39&gt;=Inputs!D$3,$F39&lt;Inputs!E$3),FORECAST($F39,Inputs!D$4:E$4,Inputs!D$3:E$3),9999)</f>
        <v>9999</v>
      </c>
      <c r="CP39" s="9">
        <f>IF(AND($F39&gt;=Inputs!E$3,$F39&lt;Inputs!F$3),FORECAST($F39,Inputs!E$4:F$4,Inputs!E$3:F$3),9999)</f>
        <v>9999</v>
      </c>
      <c r="CQ39" s="9">
        <f>IF(AND($F39&gt;=Inputs!F$3,$F39&lt;Inputs!G$3),FORECAST($F39,Inputs!F$4:G$4,Inputs!F$3:G$3),9999)</f>
        <v>9999</v>
      </c>
      <c r="CR39" s="9">
        <f>IF(AND($F39&gt;=Inputs!G$3,$F39&lt;Inputs!H$3),FORECAST($F39,Inputs!G$4:H$4,Inputs!G$3:H$3),9999)</f>
        <v>9999</v>
      </c>
      <c r="CS39" s="9">
        <f>IF(AND($F39&gt;=Inputs!H$3,$F39&lt;Inputs!I$3),FORECAST($F39,Inputs!H$4:I$4,Inputs!H$3:I$3),9999)</f>
        <v>9999</v>
      </c>
      <c r="CT39" s="9">
        <f>IF(AND($F39&gt;=Inputs!I$3,$F39&lt;Inputs!J$3),FORECAST($F39,Inputs!I$4:J$4,Inputs!I$3:J$3),9999)</f>
        <v>9999</v>
      </c>
      <c r="CU39" s="9">
        <f>IF(AND($F39&gt;=Inputs!J$3,$F39&lt;Inputs!K$3),FORECAST($F39,Inputs!J$4:K$4,Inputs!J$3:K$3),9999)</f>
        <v>9999</v>
      </c>
      <c r="CV39" s="9">
        <f>IF(AND($F39&gt;=Inputs!K$3,$F39&lt;Inputs!L$3),FORECAST($F39,Inputs!K$4:L$4,Inputs!K$3:L$3),9999)</f>
        <v>9999</v>
      </c>
      <c r="CW39" s="9">
        <f>IF(AND($G39&gt;=Inputs!B$3,$G39&lt;Inputs!C$3),FORECAST($G39,Inputs!B$4:C$4,Inputs!B$3:C$3),-9999)</f>
        <v>-9999</v>
      </c>
      <c r="CX39" s="9">
        <f>IF(AND($G39&gt;=Inputs!C$3,$G39&lt;Inputs!D$3),FORECAST($G39,Inputs!C$4:D$4,Inputs!C$3:D$3),-9999)</f>
        <v>-9999</v>
      </c>
      <c r="CY39" s="9">
        <f>IF(AND($G39&gt;=Inputs!D$3,$G39&lt;Inputs!E$3),FORECAST($G39,Inputs!D$4:E$4,Inputs!D$3:E$3),-9999)</f>
        <v>-9999</v>
      </c>
      <c r="CZ39" s="9">
        <f>IF(AND($G39&gt;=Inputs!E$3,$G39&lt;Inputs!F$3),FORECAST($G39,Inputs!E$4:F$4,Inputs!E$3:F$3),-9999)</f>
        <v>-9999</v>
      </c>
      <c r="DA39" s="9">
        <f>IF(AND($G39&gt;=Inputs!F$3,$G39&lt;Inputs!G$3),FORECAST($G39,Inputs!F$4:G$4,Inputs!F$3:G$3),-9999)</f>
        <v>-9999</v>
      </c>
      <c r="DB39" s="9">
        <f>IF(AND($G39&gt;=Inputs!G$3,$G39&lt;Inputs!H$3),FORECAST($G39,Inputs!G$4:H$4,Inputs!G$3:H$3),-9999)</f>
        <v>25.2</v>
      </c>
      <c r="DC39" s="9">
        <f>IF(AND($G39&gt;=Inputs!H$3,$G39&lt;Inputs!I$3),FORECAST($G39,Inputs!H$4:I$4,Inputs!H$3:I$3),-9999)</f>
        <v>-9999</v>
      </c>
      <c r="DD39" s="9">
        <f>IF(AND($G39&gt;=Inputs!I$3,$G39&lt;Inputs!J$3),FORECAST($G39,Inputs!I$4:J$4,Inputs!I$3:J$3),-9999)</f>
        <v>-9999</v>
      </c>
      <c r="DE39" s="9">
        <f>IF(AND($G39&gt;=Inputs!J$3,$G39&lt;Inputs!K$3),FORECAST($G39,Inputs!J$4:K$4,Inputs!J$3:K$3),-9999)</f>
        <v>-9999</v>
      </c>
      <c r="DF39" s="9">
        <f>IF(AND($G39&gt;=Inputs!K$3,$G39&lt;Inputs!L$3),FORECAST($G39,Inputs!K$4:L$4,Inputs!K$3:L$3),-9999)</f>
        <v>-9999</v>
      </c>
    </row>
    <row r="40" spans="1:110" x14ac:dyDescent="0.25">
      <c r="A40" s="2">
        <f t="shared" si="51"/>
        <v>45474.128472222103</v>
      </c>
      <c r="B40" s="3" t="str">
        <f>IF(ROUND(A40,6)&lt;ROUND(Inputs!$B$7,6),"Pre t0",IF(ROUND(A40,6)=ROUND(Inputs!$B$7,6),"t0",IF(AND(A40&gt;Inputs!$B$7,A40&lt;Inputs!$B$8),"TRLD","Post t0")))</f>
        <v>Pre t0</v>
      </c>
      <c r="C40" s="17">
        <v>19.13</v>
      </c>
      <c r="D40" s="19">
        <v>0</v>
      </c>
      <c r="E40" s="19"/>
      <c r="F40" s="19">
        <v>200</v>
      </c>
      <c r="G40" s="19">
        <v>130</v>
      </c>
      <c r="H40" s="7">
        <f t="shared" si="50"/>
        <v>0</v>
      </c>
      <c r="I40" s="7">
        <f>IF(B40="Pre t0",0,IF(B40="t0",MAX(MIN(TRLD!N40,E40),G40),IF(B40="TRLD",I39+J40,IF(B40="Post t0",MAX(I39+M40,G40)))))</f>
        <v>0</v>
      </c>
      <c r="J40" s="7">
        <f t="shared" si="0"/>
        <v>0</v>
      </c>
      <c r="K40" s="7">
        <f t="shared" si="1"/>
        <v>0</v>
      </c>
      <c r="L40" s="7">
        <f t="shared" si="2"/>
        <v>5</v>
      </c>
      <c r="M40" s="8">
        <f t="shared" si="3"/>
        <v>0</v>
      </c>
      <c r="N40" s="31">
        <f t="shared" si="4"/>
        <v>0</v>
      </c>
      <c r="O40" s="31">
        <f>IF(AND($C40&gt;=Inputs!B$4,$C40&lt;Inputs!C$4),FORECAST($C40,Inputs!B$3:C$3,Inputs!B$4:C$4),0)</f>
        <v>0</v>
      </c>
      <c r="P40" s="31">
        <f>IF(AND($C40&gt;=Inputs!C$4,$C40&lt;Inputs!D$4),FORECAST($C40,Inputs!C$3:D$3,Inputs!C$4:D$4),0)</f>
        <v>0</v>
      </c>
      <c r="Q40" s="31">
        <f>IF(AND($C40&gt;=Inputs!D$4,$C40&lt;Inputs!E$4),FORECAST($C40,Inputs!D$3:E$3,Inputs!D$4:E$4),0)</f>
        <v>0</v>
      </c>
      <c r="R40" s="31">
        <f>IF(AND($C40&gt;=Inputs!E$4,$C40&lt;Inputs!F$4),FORECAST($C40,Inputs!E$3:F$3,Inputs!E$4:F$4),0)</f>
        <v>0</v>
      </c>
      <c r="S40" s="31">
        <f>IF(AND($C40&gt;=Inputs!F$4,$C40&lt;Inputs!G$4),FORECAST($C40,Inputs!F$3:G$3,Inputs!F$4:G$4),0)</f>
        <v>0</v>
      </c>
      <c r="T40" s="31">
        <f>IF(AND($C40&gt;=Inputs!G$4,$C40&lt;Inputs!H$4),FORECAST($C40,Inputs!G$3:H$3,Inputs!G$4:H$4),0)</f>
        <v>0</v>
      </c>
      <c r="U40" s="31">
        <f>IF(AND($C40&gt;=Inputs!H$4,$C40&lt;Inputs!I$4),FORECAST($C40,Inputs!H$3:I$3,Inputs!H$4:I$4),0)</f>
        <v>0</v>
      </c>
      <c r="V40" s="31">
        <f>IF(AND($C40&gt;=Inputs!I$4,$C40&lt;Inputs!J$4),FORECAST($C40,Inputs!I$3:J$3,Inputs!I$4:J$4),0)</f>
        <v>0</v>
      </c>
      <c r="W40" s="31">
        <f>IF(AND($C40&gt;=Inputs!J$4,$C40&lt;Inputs!K$4),FORECAST($C40,Inputs!J$3:K$3,Inputs!J$4:K$4),0)</f>
        <v>0</v>
      </c>
      <c r="X40" s="31">
        <f>IF(AND($C40&gt;=Inputs!K$4,Inputs!K$4&lt;&gt;""),F40,0)</f>
        <v>0</v>
      </c>
      <c r="Y40" s="36">
        <f>IF($I39&lt;Inputs!B$13,Inputs!B$14,0)</f>
        <v>1</v>
      </c>
      <c r="Z40" s="36">
        <f>IF(AND($I39&gt;=Inputs!B$13,$I39&lt;Inputs!C$13),Inputs!C$14,0)</f>
        <v>0</v>
      </c>
      <c r="AA40" s="36">
        <f>IF(AND($I39&gt;=Inputs!C$13,$I39&lt;Inputs!D$13),Inputs!D$14,0)</f>
        <v>0</v>
      </c>
      <c r="AB40" s="36">
        <f>IF(AND($I39&lt;Inputs!B$13),Inputs!B$13,0)</f>
        <v>185</v>
      </c>
      <c r="AC40" s="36">
        <f>IF(AND($I39&gt;=Inputs!B$13,$I39&lt;Inputs!C$13),Inputs!C$13,0)</f>
        <v>0</v>
      </c>
      <c r="AD40" s="36">
        <f>IF(AND($I39&gt;=Inputs!C$13,$I39&lt;Inputs!D$13),Inputs!D$13,0)</f>
        <v>0</v>
      </c>
      <c r="AE40" s="36">
        <f t="shared" si="5"/>
        <v>185</v>
      </c>
      <c r="AF40" s="36">
        <f t="shared" si="6"/>
        <v>0</v>
      </c>
      <c r="AG40" s="36">
        <f t="shared" si="7"/>
        <v>0</v>
      </c>
      <c r="AH40" s="36">
        <f t="shared" si="8"/>
        <v>185</v>
      </c>
      <c r="AI40" s="36" t="str">
        <f t="shared" si="9"/>
        <v>No</v>
      </c>
      <c r="AJ40" s="36">
        <f t="shared" si="10"/>
        <v>5</v>
      </c>
      <c r="AK40" s="36">
        <f t="shared" si="11"/>
        <v>0</v>
      </c>
      <c r="AL40" s="36">
        <f t="shared" si="12"/>
        <v>0</v>
      </c>
      <c r="AM40" s="36">
        <f t="shared" si="13"/>
        <v>5</v>
      </c>
      <c r="AN40" s="36">
        <f t="shared" si="14"/>
        <v>0</v>
      </c>
      <c r="AO40" s="36">
        <f t="shared" si="15"/>
        <v>0</v>
      </c>
      <c r="AP40" s="36">
        <f t="shared" si="16"/>
        <v>5</v>
      </c>
      <c r="AQ40" s="36">
        <f t="shared" si="17"/>
        <v>5</v>
      </c>
      <c r="AR40" s="36">
        <f>IF(AND($AQ40&gt;=Inputs!B$13,$AQ40&lt;Inputs!C$13),Inputs!C$14,0)</f>
        <v>0</v>
      </c>
      <c r="AS40" s="36">
        <f>IF(AND($AQ40&gt;=Inputs!C$13,$AQ40&lt;Inputs!D$13),Inputs!D$14,0)</f>
        <v>0</v>
      </c>
      <c r="AT40" s="36">
        <f>IF(AND($AQ40&gt;=Inputs!B$13,$AQ40&lt;Inputs!C$13),Inputs!C$13,0)</f>
        <v>0</v>
      </c>
      <c r="AU40" s="36">
        <f>IF(AND($AQ40&gt;=Inputs!C$13,$AQ40&lt;Inputs!D$13),Inputs!D$13,0)</f>
        <v>0</v>
      </c>
      <c r="AV40" s="36">
        <f t="shared" si="18"/>
        <v>0</v>
      </c>
      <c r="AW40" s="36">
        <f>IFERROR((AU40-#REF!)/AS40,0)</f>
        <v>0</v>
      </c>
      <c r="AX40" s="36">
        <f t="shared" si="19"/>
        <v>0</v>
      </c>
      <c r="AY40" s="36" t="str">
        <f t="shared" si="20"/>
        <v>No</v>
      </c>
      <c r="AZ40" s="36">
        <f t="shared" si="21"/>
        <v>0</v>
      </c>
      <c r="BA40" s="36">
        <f t="shared" si="22"/>
        <v>0</v>
      </c>
      <c r="BB40" s="36">
        <f t="shared" si="23"/>
        <v>0</v>
      </c>
      <c r="BC40" s="36">
        <f t="shared" si="24"/>
        <v>0</v>
      </c>
      <c r="BD40" s="36">
        <f t="shared" si="25"/>
        <v>0</v>
      </c>
      <c r="BE40" s="37">
        <f t="shared" si="26"/>
        <v>5</v>
      </c>
      <c r="BF40" s="43">
        <f>IF($I39&lt;=Inputs!B$13,Inputs!B$14,0)</f>
        <v>1</v>
      </c>
      <c r="BG40" s="43">
        <f>IF(AND($I39&gt;Inputs!B$13,$I39&lt;=Inputs!C$13),Inputs!C$14,0)</f>
        <v>0</v>
      </c>
      <c r="BH40" s="43">
        <f>IF(AND($I39&gt;Inputs!C$13,$I39&lt;=Inputs!D$13),Inputs!D$14,0)</f>
        <v>0</v>
      </c>
      <c r="BI40" s="43">
        <f>IF(AND($I39&lt;Inputs!B$13),0,0)</f>
        <v>0</v>
      </c>
      <c r="BJ40" s="43">
        <f>IF(AND($I39&gt;=Inputs!B$13,$I39&lt;Inputs!C$13),Inputs!B$13,0)</f>
        <v>0</v>
      </c>
      <c r="BK40" s="43">
        <f>IF(AND($I39&gt;=Inputs!C$13,$I39&lt;Inputs!D$13),Inputs!C$13,0)</f>
        <v>0</v>
      </c>
      <c r="BL40" s="43">
        <f t="shared" si="27"/>
        <v>0</v>
      </c>
      <c r="BM40" s="43">
        <f t="shared" si="28"/>
        <v>0</v>
      </c>
      <c r="BN40" s="43">
        <f t="shared" si="29"/>
        <v>0</v>
      </c>
      <c r="BO40" s="43">
        <f t="shared" si="30"/>
        <v>0</v>
      </c>
      <c r="BP40" s="43" t="str">
        <f t="shared" si="31"/>
        <v>No</v>
      </c>
      <c r="BQ40" s="43">
        <f t="shared" si="32"/>
        <v>0</v>
      </c>
      <c r="BR40" s="43">
        <f t="shared" si="33"/>
        <v>0</v>
      </c>
      <c r="BS40" s="43">
        <f t="shared" si="34"/>
        <v>0</v>
      </c>
      <c r="BT40" s="43">
        <f t="shared" si="35"/>
        <v>0</v>
      </c>
      <c r="BU40" s="43">
        <f t="shared" si="36"/>
        <v>0</v>
      </c>
      <c r="BV40" s="43">
        <f t="shared" si="37"/>
        <v>0</v>
      </c>
      <c r="BW40" s="43">
        <f t="shared" si="38"/>
        <v>0</v>
      </c>
      <c r="BX40" s="43">
        <f t="shared" si="39"/>
        <v>0</v>
      </c>
      <c r="BY40" s="43">
        <f>IF(AND($BX40&gt;Inputs!B$13,$BX40&lt;=Inputs!C$13),Inputs!C$14,0)</f>
        <v>0</v>
      </c>
      <c r="BZ40" s="43">
        <f>IF(AND($BX40&gt;Inputs!C$13,$BX40&lt;=Inputs!D$13),Inputs!D$14,0)</f>
        <v>0</v>
      </c>
      <c r="CA40" s="43">
        <f>IF(AND($BX40&gt;Inputs!B$13,$BX40&lt;=Inputs!C$13),Inputs!B$13,0)</f>
        <v>0</v>
      </c>
      <c r="CB40" s="43">
        <f>IF(AND($BX40&gt;Inputs!C$13,$BX40&lt;=Inputs!D$13),Inputs!C$13,0)</f>
        <v>0</v>
      </c>
      <c r="CC40" s="43">
        <f t="shared" si="40"/>
        <v>0</v>
      </c>
      <c r="CD40" s="43">
        <f t="shared" si="41"/>
        <v>0</v>
      </c>
      <c r="CE40" s="43">
        <f t="shared" si="42"/>
        <v>0</v>
      </c>
      <c r="CF40" s="43" t="str">
        <f t="shared" si="43"/>
        <v>No</v>
      </c>
      <c r="CG40" s="43">
        <f t="shared" si="44"/>
        <v>0</v>
      </c>
      <c r="CH40" s="43">
        <f t="shared" si="45"/>
        <v>0</v>
      </c>
      <c r="CI40" s="43">
        <f t="shared" si="46"/>
        <v>0</v>
      </c>
      <c r="CJ40" s="43">
        <f t="shared" si="47"/>
        <v>0</v>
      </c>
      <c r="CK40" s="43">
        <f t="shared" si="48"/>
        <v>0</v>
      </c>
      <c r="CL40" s="44">
        <f t="shared" si="49"/>
        <v>0</v>
      </c>
      <c r="CM40" s="9">
        <f>IF(AND($F40&gt;=Inputs!B$3,$F40&lt;Inputs!C$3),FORECAST($F40,Inputs!B$4:C$4,Inputs!B$3:C$3),9999)</f>
        <v>9999</v>
      </c>
      <c r="CN40" s="9">
        <f>IF(AND($F40&gt;=Inputs!C$3,$F40&lt;Inputs!D$3),FORECAST($F40,Inputs!C$4:D$4,Inputs!C$3:D$3),9999)</f>
        <v>9999</v>
      </c>
      <c r="CO40" s="9">
        <f>IF(AND($F40&gt;=Inputs!D$3,$F40&lt;Inputs!E$3),FORECAST($F40,Inputs!D$4:E$4,Inputs!D$3:E$3),9999)</f>
        <v>9999</v>
      </c>
      <c r="CP40" s="9">
        <f>IF(AND($F40&gt;=Inputs!E$3,$F40&lt;Inputs!F$3),FORECAST($F40,Inputs!E$4:F$4,Inputs!E$3:F$3),9999)</f>
        <v>9999</v>
      </c>
      <c r="CQ40" s="9">
        <f>IF(AND($F40&gt;=Inputs!F$3,$F40&lt;Inputs!G$3),FORECAST($F40,Inputs!F$4:G$4,Inputs!F$3:G$3),9999)</f>
        <v>9999</v>
      </c>
      <c r="CR40" s="9">
        <f>IF(AND($F40&gt;=Inputs!G$3,$F40&lt;Inputs!H$3),FORECAST($F40,Inputs!G$4:H$4,Inputs!G$3:H$3),9999)</f>
        <v>9999</v>
      </c>
      <c r="CS40" s="9">
        <f>IF(AND($F40&gt;=Inputs!H$3,$F40&lt;Inputs!I$3),FORECAST($F40,Inputs!H$4:I$4,Inputs!H$3:I$3),9999)</f>
        <v>9999</v>
      </c>
      <c r="CT40" s="9">
        <f>IF(AND($F40&gt;=Inputs!I$3,$F40&lt;Inputs!J$3),FORECAST($F40,Inputs!I$4:J$4,Inputs!I$3:J$3),9999)</f>
        <v>9999</v>
      </c>
      <c r="CU40" s="9">
        <f>IF(AND($F40&gt;=Inputs!J$3,$F40&lt;Inputs!K$3),FORECAST($F40,Inputs!J$4:K$4,Inputs!J$3:K$3),9999)</f>
        <v>9999</v>
      </c>
      <c r="CV40" s="9">
        <f>IF(AND($F40&gt;=Inputs!K$3,$F40&lt;Inputs!L$3),FORECAST($F40,Inputs!K$4:L$4,Inputs!K$3:L$3),9999)</f>
        <v>9999</v>
      </c>
      <c r="CW40" s="9">
        <f>IF(AND($G40&gt;=Inputs!B$3,$G40&lt;Inputs!C$3),FORECAST($G40,Inputs!B$4:C$4,Inputs!B$3:C$3),-9999)</f>
        <v>-9999</v>
      </c>
      <c r="CX40" s="9">
        <f>IF(AND($G40&gt;=Inputs!C$3,$G40&lt;Inputs!D$3),FORECAST($G40,Inputs!C$4:D$4,Inputs!C$3:D$3),-9999)</f>
        <v>-9999</v>
      </c>
      <c r="CY40" s="9">
        <f>IF(AND($G40&gt;=Inputs!D$3,$G40&lt;Inputs!E$3),FORECAST($G40,Inputs!D$4:E$4,Inputs!D$3:E$3),-9999)</f>
        <v>-9999</v>
      </c>
      <c r="CZ40" s="9">
        <f>IF(AND($G40&gt;=Inputs!E$3,$G40&lt;Inputs!F$3),FORECAST($G40,Inputs!E$4:F$4,Inputs!E$3:F$3),-9999)</f>
        <v>-9999</v>
      </c>
      <c r="DA40" s="9">
        <f>IF(AND($G40&gt;=Inputs!F$3,$G40&lt;Inputs!G$3),FORECAST($G40,Inputs!F$4:G$4,Inputs!F$3:G$3),-9999)</f>
        <v>-9999</v>
      </c>
      <c r="DB40" s="9">
        <f>IF(AND($G40&gt;=Inputs!G$3,$G40&lt;Inputs!H$3),FORECAST($G40,Inputs!G$4:H$4,Inputs!G$3:H$3),-9999)</f>
        <v>25.2</v>
      </c>
      <c r="DC40" s="9">
        <f>IF(AND($G40&gt;=Inputs!H$3,$G40&lt;Inputs!I$3),FORECAST($G40,Inputs!H$4:I$4,Inputs!H$3:I$3),-9999)</f>
        <v>-9999</v>
      </c>
      <c r="DD40" s="9">
        <f>IF(AND($G40&gt;=Inputs!I$3,$G40&lt;Inputs!J$3),FORECAST($G40,Inputs!I$4:J$4,Inputs!I$3:J$3),-9999)</f>
        <v>-9999</v>
      </c>
      <c r="DE40" s="9">
        <f>IF(AND($G40&gt;=Inputs!J$3,$G40&lt;Inputs!K$3),FORECAST($G40,Inputs!J$4:K$4,Inputs!J$3:K$3),-9999)</f>
        <v>-9999</v>
      </c>
      <c r="DF40" s="9">
        <f>IF(AND($G40&gt;=Inputs!K$3,$G40&lt;Inputs!L$3),FORECAST($G40,Inputs!K$4:L$4,Inputs!K$3:L$3),-9999)</f>
        <v>-9999</v>
      </c>
    </row>
    <row r="41" spans="1:110" x14ac:dyDescent="0.25">
      <c r="A41" s="2">
        <f t="shared" si="51"/>
        <v>45474.131944444322</v>
      </c>
      <c r="B41" s="3" t="str">
        <f>IF(ROUND(A41,6)&lt;ROUND(Inputs!$B$7,6),"Pre t0",IF(ROUND(A41,6)=ROUND(Inputs!$B$7,6),"t0",IF(AND(A41&gt;Inputs!$B$7,A41&lt;Inputs!$B$8),"TRLD","Post t0")))</f>
        <v>Pre t0</v>
      </c>
      <c r="C41" s="17">
        <v>18.670000000000002</v>
      </c>
      <c r="D41" s="19">
        <v>0</v>
      </c>
      <c r="E41" s="19"/>
      <c r="F41" s="19">
        <v>200</v>
      </c>
      <c r="G41" s="19">
        <v>130</v>
      </c>
      <c r="H41" s="7">
        <f t="shared" si="50"/>
        <v>0</v>
      </c>
      <c r="I41" s="7">
        <f>IF(B41="Pre t0",0,IF(B41="t0",MAX(MIN(TRLD!N41,E41),G41),IF(B41="TRLD",I40+J41,IF(B41="Post t0",MAX(I40+M41,G41)))))</f>
        <v>0</v>
      </c>
      <c r="J41" s="7">
        <f t="shared" si="0"/>
        <v>0</v>
      </c>
      <c r="K41" s="7">
        <f t="shared" si="1"/>
        <v>0</v>
      </c>
      <c r="L41" s="7">
        <f t="shared" si="2"/>
        <v>5</v>
      </c>
      <c r="M41" s="8">
        <f t="shared" si="3"/>
        <v>0</v>
      </c>
      <c r="N41" s="31">
        <f t="shared" si="4"/>
        <v>0</v>
      </c>
      <c r="O41" s="31">
        <f>IF(AND($C41&gt;=Inputs!B$4,$C41&lt;Inputs!C$4),FORECAST($C41,Inputs!B$3:C$3,Inputs!B$4:C$4),0)</f>
        <v>0</v>
      </c>
      <c r="P41" s="31">
        <f>IF(AND($C41&gt;=Inputs!C$4,$C41&lt;Inputs!D$4),FORECAST($C41,Inputs!C$3:D$3,Inputs!C$4:D$4),0)</f>
        <v>0</v>
      </c>
      <c r="Q41" s="31">
        <f>IF(AND($C41&gt;=Inputs!D$4,$C41&lt;Inputs!E$4),FORECAST($C41,Inputs!D$3:E$3,Inputs!D$4:E$4),0)</f>
        <v>0</v>
      </c>
      <c r="R41" s="31">
        <f>IF(AND($C41&gt;=Inputs!E$4,$C41&lt;Inputs!F$4),FORECAST($C41,Inputs!E$3:F$3,Inputs!E$4:F$4),0)</f>
        <v>0</v>
      </c>
      <c r="S41" s="31">
        <f>IF(AND($C41&gt;=Inputs!F$4,$C41&lt;Inputs!G$4),FORECAST($C41,Inputs!F$3:G$3,Inputs!F$4:G$4),0)</f>
        <v>0</v>
      </c>
      <c r="T41" s="31">
        <f>IF(AND($C41&gt;=Inputs!G$4,$C41&lt;Inputs!H$4),FORECAST($C41,Inputs!G$3:H$3,Inputs!G$4:H$4),0)</f>
        <v>0</v>
      </c>
      <c r="U41" s="31">
        <f>IF(AND($C41&gt;=Inputs!H$4,$C41&lt;Inputs!I$4),FORECAST($C41,Inputs!H$3:I$3,Inputs!H$4:I$4),0)</f>
        <v>0</v>
      </c>
      <c r="V41" s="31">
        <f>IF(AND($C41&gt;=Inputs!I$4,$C41&lt;Inputs!J$4),FORECAST($C41,Inputs!I$3:J$3,Inputs!I$4:J$4),0)</f>
        <v>0</v>
      </c>
      <c r="W41" s="31">
        <f>IF(AND($C41&gt;=Inputs!J$4,$C41&lt;Inputs!K$4),FORECAST($C41,Inputs!J$3:K$3,Inputs!J$4:K$4),0)</f>
        <v>0</v>
      </c>
      <c r="X41" s="31">
        <f>IF(AND($C41&gt;=Inputs!K$4,Inputs!K$4&lt;&gt;""),F41,0)</f>
        <v>0</v>
      </c>
      <c r="Y41" s="36">
        <f>IF($I40&lt;Inputs!B$13,Inputs!B$14,0)</f>
        <v>1</v>
      </c>
      <c r="Z41" s="36">
        <f>IF(AND($I40&gt;=Inputs!B$13,$I40&lt;Inputs!C$13),Inputs!C$14,0)</f>
        <v>0</v>
      </c>
      <c r="AA41" s="36">
        <f>IF(AND($I40&gt;=Inputs!C$13,$I40&lt;Inputs!D$13),Inputs!D$14,0)</f>
        <v>0</v>
      </c>
      <c r="AB41" s="36">
        <f>IF(AND($I40&lt;Inputs!B$13),Inputs!B$13,0)</f>
        <v>185</v>
      </c>
      <c r="AC41" s="36">
        <f>IF(AND($I40&gt;=Inputs!B$13,$I40&lt;Inputs!C$13),Inputs!C$13,0)</f>
        <v>0</v>
      </c>
      <c r="AD41" s="36">
        <f>IF(AND($I40&gt;=Inputs!C$13,$I40&lt;Inputs!D$13),Inputs!D$13,0)</f>
        <v>0</v>
      </c>
      <c r="AE41" s="36">
        <f t="shared" si="5"/>
        <v>185</v>
      </c>
      <c r="AF41" s="36">
        <f t="shared" si="6"/>
        <v>0</v>
      </c>
      <c r="AG41" s="36">
        <f t="shared" si="7"/>
        <v>0</v>
      </c>
      <c r="AH41" s="36">
        <f t="shared" si="8"/>
        <v>185</v>
      </c>
      <c r="AI41" s="36" t="str">
        <f t="shared" si="9"/>
        <v>No</v>
      </c>
      <c r="AJ41" s="36">
        <f t="shared" si="10"/>
        <v>5</v>
      </c>
      <c r="AK41" s="36">
        <f t="shared" si="11"/>
        <v>0</v>
      </c>
      <c r="AL41" s="36">
        <f t="shared" si="12"/>
        <v>0</v>
      </c>
      <c r="AM41" s="36">
        <f t="shared" si="13"/>
        <v>5</v>
      </c>
      <c r="AN41" s="36">
        <f t="shared" si="14"/>
        <v>0</v>
      </c>
      <c r="AO41" s="36">
        <f t="shared" si="15"/>
        <v>0</v>
      </c>
      <c r="AP41" s="36">
        <f t="shared" si="16"/>
        <v>5</v>
      </c>
      <c r="AQ41" s="36">
        <f t="shared" si="17"/>
        <v>5</v>
      </c>
      <c r="AR41" s="36">
        <f>IF(AND($AQ41&gt;=Inputs!B$13,$AQ41&lt;Inputs!C$13),Inputs!C$14,0)</f>
        <v>0</v>
      </c>
      <c r="AS41" s="36">
        <f>IF(AND($AQ41&gt;=Inputs!C$13,$AQ41&lt;Inputs!D$13),Inputs!D$14,0)</f>
        <v>0</v>
      </c>
      <c r="AT41" s="36">
        <f>IF(AND($AQ41&gt;=Inputs!B$13,$AQ41&lt;Inputs!C$13),Inputs!C$13,0)</f>
        <v>0</v>
      </c>
      <c r="AU41" s="36">
        <f>IF(AND($AQ41&gt;=Inputs!C$13,$AQ41&lt;Inputs!D$13),Inputs!D$13,0)</f>
        <v>0</v>
      </c>
      <c r="AV41" s="36">
        <f t="shared" si="18"/>
        <v>0</v>
      </c>
      <c r="AW41" s="36">
        <f>IFERROR((AU41-#REF!)/AS41,0)</f>
        <v>0</v>
      </c>
      <c r="AX41" s="36">
        <f t="shared" si="19"/>
        <v>0</v>
      </c>
      <c r="AY41" s="36" t="str">
        <f t="shared" si="20"/>
        <v>No</v>
      </c>
      <c r="AZ41" s="36">
        <f t="shared" si="21"/>
        <v>0</v>
      </c>
      <c r="BA41" s="36">
        <f t="shared" si="22"/>
        <v>0</v>
      </c>
      <c r="BB41" s="36">
        <f t="shared" si="23"/>
        <v>0</v>
      </c>
      <c r="BC41" s="36">
        <f t="shared" si="24"/>
        <v>0</v>
      </c>
      <c r="BD41" s="36">
        <f t="shared" si="25"/>
        <v>0</v>
      </c>
      <c r="BE41" s="37">
        <f t="shared" si="26"/>
        <v>5</v>
      </c>
      <c r="BF41" s="43">
        <f>IF($I40&lt;=Inputs!B$13,Inputs!B$14,0)</f>
        <v>1</v>
      </c>
      <c r="BG41" s="43">
        <f>IF(AND($I40&gt;Inputs!B$13,$I40&lt;=Inputs!C$13),Inputs!C$14,0)</f>
        <v>0</v>
      </c>
      <c r="BH41" s="43">
        <f>IF(AND($I40&gt;Inputs!C$13,$I40&lt;=Inputs!D$13),Inputs!D$14,0)</f>
        <v>0</v>
      </c>
      <c r="BI41" s="43">
        <f>IF(AND($I40&lt;Inputs!B$13),0,0)</f>
        <v>0</v>
      </c>
      <c r="BJ41" s="43">
        <f>IF(AND($I40&gt;=Inputs!B$13,$I40&lt;Inputs!C$13),Inputs!B$13,0)</f>
        <v>0</v>
      </c>
      <c r="BK41" s="43">
        <f>IF(AND($I40&gt;=Inputs!C$13,$I40&lt;Inputs!D$13),Inputs!C$13,0)</f>
        <v>0</v>
      </c>
      <c r="BL41" s="43">
        <f t="shared" si="27"/>
        <v>0</v>
      </c>
      <c r="BM41" s="43">
        <f t="shared" si="28"/>
        <v>0</v>
      </c>
      <c r="BN41" s="43">
        <f t="shared" si="29"/>
        <v>0</v>
      </c>
      <c r="BO41" s="43">
        <f t="shared" si="30"/>
        <v>0</v>
      </c>
      <c r="BP41" s="43" t="str">
        <f t="shared" si="31"/>
        <v>No</v>
      </c>
      <c r="BQ41" s="43">
        <f t="shared" si="32"/>
        <v>0</v>
      </c>
      <c r="BR41" s="43">
        <f t="shared" si="33"/>
        <v>0</v>
      </c>
      <c r="BS41" s="43">
        <f t="shared" si="34"/>
        <v>0</v>
      </c>
      <c r="BT41" s="43">
        <f t="shared" si="35"/>
        <v>0</v>
      </c>
      <c r="BU41" s="43">
        <f t="shared" si="36"/>
        <v>0</v>
      </c>
      <c r="BV41" s="43">
        <f t="shared" si="37"/>
        <v>0</v>
      </c>
      <c r="BW41" s="43">
        <f t="shared" si="38"/>
        <v>0</v>
      </c>
      <c r="BX41" s="43">
        <f t="shared" si="39"/>
        <v>0</v>
      </c>
      <c r="BY41" s="43">
        <f>IF(AND($BX41&gt;Inputs!B$13,$BX41&lt;=Inputs!C$13),Inputs!C$14,0)</f>
        <v>0</v>
      </c>
      <c r="BZ41" s="43">
        <f>IF(AND($BX41&gt;Inputs!C$13,$BX41&lt;=Inputs!D$13),Inputs!D$14,0)</f>
        <v>0</v>
      </c>
      <c r="CA41" s="43">
        <f>IF(AND($BX41&gt;Inputs!B$13,$BX41&lt;=Inputs!C$13),Inputs!B$13,0)</f>
        <v>0</v>
      </c>
      <c r="CB41" s="43">
        <f>IF(AND($BX41&gt;Inputs!C$13,$BX41&lt;=Inputs!D$13),Inputs!C$13,0)</f>
        <v>0</v>
      </c>
      <c r="CC41" s="43">
        <f t="shared" si="40"/>
        <v>0</v>
      </c>
      <c r="CD41" s="43">
        <f t="shared" si="41"/>
        <v>0</v>
      </c>
      <c r="CE41" s="43">
        <f t="shared" si="42"/>
        <v>0</v>
      </c>
      <c r="CF41" s="43" t="str">
        <f t="shared" si="43"/>
        <v>No</v>
      </c>
      <c r="CG41" s="43">
        <f t="shared" si="44"/>
        <v>0</v>
      </c>
      <c r="CH41" s="43">
        <f t="shared" si="45"/>
        <v>0</v>
      </c>
      <c r="CI41" s="43">
        <f t="shared" si="46"/>
        <v>0</v>
      </c>
      <c r="CJ41" s="43">
        <f t="shared" si="47"/>
        <v>0</v>
      </c>
      <c r="CK41" s="43">
        <f t="shared" si="48"/>
        <v>0</v>
      </c>
      <c r="CL41" s="44">
        <f t="shared" si="49"/>
        <v>0</v>
      </c>
      <c r="CM41" s="9">
        <f>IF(AND($F41&gt;=Inputs!B$3,$F41&lt;Inputs!C$3),FORECAST($F41,Inputs!B$4:C$4,Inputs!B$3:C$3),9999)</f>
        <v>9999</v>
      </c>
      <c r="CN41" s="9">
        <f>IF(AND($F41&gt;=Inputs!C$3,$F41&lt;Inputs!D$3),FORECAST($F41,Inputs!C$4:D$4,Inputs!C$3:D$3),9999)</f>
        <v>9999</v>
      </c>
      <c r="CO41" s="9">
        <f>IF(AND($F41&gt;=Inputs!D$3,$F41&lt;Inputs!E$3),FORECAST($F41,Inputs!D$4:E$4,Inputs!D$3:E$3),9999)</f>
        <v>9999</v>
      </c>
      <c r="CP41" s="9">
        <f>IF(AND($F41&gt;=Inputs!E$3,$F41&lt;Inputs!F$3),FORECAST($F41,Inputs!E$4:F$4,Inputs!E$3:F$3),9999)</f>
        <v>9999</v>
      </c>
      <c r="CQ41" s="9">
        <f>IF(AND($F41&gt;=Inputs!F$3,$F41&lt;Inputs!G$3),FORECAST($F41,Inputs!F$4:G$4,Inputs!F$3:G$3),9999)</f>
        <v>9999</v>
      </c>
      <c r="CR41" s="9">
        <f>IF(AND($F41&gt;=Inputs!G$3,$F41&lt;Inputs!H$3),FORECAST($F41,Inputs!G$4:H$4,Inputs!G$3:H$3),9999)</f>
        <v>9999</v>
      </c>
      <c r="CS41" s="9">
        <f>IF(AND($F41&gt;=Inputs!H$3,$F41&lt;Inputs!I$3),FORECAST($F41,Inputs!H$4:I$4,Inputs!H$3:I$3),9999)</f>
        <v>9999</v>
      </c>
      <c r="CT41" s="9">
        <f>IF(AND($F41&gt;=Inputs!I$3,$F41&lt;Inputs!J$3),FORECAST($F41,Inputs!I$4:J$4,Inputs!I$3:J$3),9999)</f>
        <v>9999</v>
      </c>
      <c r="CU41" s="9">
        <f>IF(AND($F41&gt;=Inputs!J$3,$F41&lt;Inputs!K$3),FORECAST($F41,Inputs!J$4:K$4,Inputs!J$3:K$3),9999)</f>
        <v>9999</v>
      </c>
      <c r="CV41" s="9">
        <f>IF(AND($F41&gt;=Inputs!K$3,$F41&lt;Inputs!L$3),FORECAST($F41,Inputs!K$4:L$4,Inputs!K$3:L$3),9999)</f>
        <v>9999</v>
      </c>
      <c r="CW41" s="9">
        <f>IF(AND($G41&gt;=Inputs!B$3,$G41&lt;Inputs!C$3),FORECAST($G41,Inputs!B$4:C$4,Inputs!B$3:C$3),-9999)</f>
        <v>-9999</v>
      </c>
      <c r="CX41" s="9">
        <f>IF(AND($G41&gt;=Inputs!C$3,$G41&lt;Inputs!D$3),FORECAST($G41,Inputs!C$4:D$4,Inputs!C$3:D$3),-9999)</f>
        <v>-9999</v>
      </c>
      <c r="CY41" s="9">
        <f>IF(AND($G41&gt;=Inputs!D$3,$G41&lt;Inputs!E$3),FORECAST($G41,Inputs!D$4:E$4,Inputs!D$3:E$3),-9999)</f>
        <v>-9999</v>
      </c>
      <c r="CZ41" s="9">
        <f>IF(AND($G41&gt;=Inputs!E$3,$G41&lt;Inputs!F$3),FORECAST($G41,Inputs!E$4:F$4,Inputs!E$3:F$3),-9999)</f>
        <v>-9999</v>
      </c>
      <c r="DA41" s="9">
        <f>IF(AND($G41&gt;=Inputs!F$3,$G41&lt;Inputs!G$3),FORECAST($G41,Inputs!F$4:G$4,Inputs!F$3:G$3),-9999)</f>
        <v>-9999</v>
      </c>
      <c r="DB41" s="9">
        <f>IF(AND($G41&gt;=Inputs!G$3,$G41&lt;Inputs!H$3),FORECAST($G41,Inputs!G$4:H$4,Inputs!G$3:H$3),-9999)</f>
        <v>25.2</v>
      </c>
      <c r="DC41" s="9">
        <f>IF(AND($G41&gt;=Inputs!H$3,$G41&lt;Inputs!I$3),FORECAST($G41,Inputs!H$4:I$4,Inputs!H$3:I$3),-9999)</f>
        <v>-9999</v>
      </c>
      <c r="DD41" s="9">
        <f>IF(AND($G41&gt;=Inputs!I$3,$G41&lt;Inputs!J$3),FORECAST($G41,Inputs!I$4:J$4,Inputs!I$3:J$3),-9999)</f>
        <v>-9999</v>
      </c>
      <c r="DE41" s="9">
        <f>IF(AND($G41&gt;=Inputs!J$3,$G41&lt;Inputs!K$3),FORECAST($G41,Inputs!J$4:K$4,Inputs!J$3:K$3),-9999)</f>
        <v>-9999</v>
      </c>
      <c r="DF41" s="9">
        <f>IF(AND($G41&gt;=Inputs!K$3,$G41&lt;Inputs!L$3),FORECAST($G41,Inputs!K$4:L$4,Inputs!K$3:L$3),-9999)</f>
        <v>-9999</v>
      </c>
    </row>
    <row r="42" spans="1:110" x14ac:dyDescent="0.25">
      <c r="A42" s="2">
        <f t="shared" si="51"/>
        <v>45474.135416666541</v>
      </c>
      <c r="B42" s="3" t="str">
        <f>IF(ROUND(A42,6)&lt;ROUND(Inputs!$B$7,6),"Pre t0",IF(ROUND(A42,6)=ROUND(Inputs!$B$7,6),"t0",IF(AND(A42&gt;Inputs!$B$7,A42&lt;Inputs!$B$8),"TRLD","Post t0")))</f>
        <v>Pre t0</v>
      </c>
      <c r="C42" s="17">
        <v>18.649999999999999</v>
      </c>
      <c r="D42" s="19">
        <v>0</v>
      </c>
      <c r="E42" s="19"/>
      <c r="F42" s="19">
        <v>200</v>
      </c>
      <c r="G42" s="19">
        <v>130</v>
      </c>
      <c r="H42" s="7">
        <f t="shared" si="50"/>
        <v>0</v>
      </c>
      <c r="I42" s="7">
        <f>IF(B42="Pre t0",0,IF(B42="t0",MAX(MIN(TRLD!N42,E42),G42),IF(B42="TRLD",I41+J42,IF(B42="Post t0",MAX(I41+M42,G42)))))</f>
        <v>0</v>
      </c>
      <c r="J42" s="7">
        <f t="shared" si="0"/>
        <v>0</v>
      </c>
      <c r="K42" s="7">
        <f t="shared" si="1"/>
        <v>0</v>
      </c>
      <c r="L42" s="7">
        <f t="shared" si="2"/>
        <v>5</v>
      </c>
      <c r="M42" s="8">
        <f t="shared" si="3"/>
        <v>0</v>
      </c>
      <c r="N42" s="31">
        <f t="shared" si="4"/>
        <v>0</v>
      </c>
      <c r="O42" s="31">
        <f>IF(AND($C42&gt;=Inputs!B$4,$C42&lt;Inputs!C$4),FORECAST($C42,Inputs!B$3:C$3,Inputs!B$4:C$4),0)</f>
        <v>0</v>
      </c>
      <c r="P42" s="31">
        <f>IF(AND($C42&gt;=Inputs!C$4,$C42&lt;Inputs!D$4),FORECAST($C42,Inputs!C$3:D$3,Inputs!C$4:D$4),0)</f>
        <v>0</v>
      </c>
      <c r="Q42" s="31">
        <f>IF(AND($C42&gt;=Inputs!D$4,$C42&lt;Inputs!E$4),FORECAST($C42,Inputs!D$3:E$3,Inputs!D$4:E$4),0)</f>
        <v>0</v>
      </c>
      <c r="R42" s="31">
        <f>IF(AND($C42&gt;=Inputs!E$4,$C42&lt;Inputs!F$4),FORECAST($C42,Inputs!E$3:F$3,Inputs!E$4:F$4),0)</f>
        <v>0</v>
      </c>
      <c r="S42" s="31">
        <f>IF(AND($C42&gt;=Inputs!F$4,$C42&lt;Inputs!G$4),FORECAST($C42,Inputs!F$3:G$3,Inputs!F$4:G$4),0)</f>
        <v>0</v>
      </c>
      <c r="T42" s="31">
        <f>IF(AND($C42&gt;=Inputs!G$4,$C42&lt;Inputs!H$4),FORECAST($C42,Inputs!G$3:H$3,Inputs!G$4:H$4),0)</f>
        <v>0</v>
      </c>
      <c r="U42" s="31">
        <f>IF(AND($C42&gt;=Inputs!H$4,$C42&lt;Inputs!I$4),FORECAST($C42,Inputs!H$3:I$3,Inputs!H$4:I$4),0)</f>
        <v>0</v>
      </c>
      <c r="V42" s="31">
        <f>IF(AND($C42&gt;=Inputs!I$4,$C42&lt;Inputs!J$4),FORECAST($C42,Inputs!I$3:J$3,Inputs!I$4:J$4),0)</f>
        <v>0</v>
      </c>
      <c r="W42" s="31">
        <f>IF(AND($C42&gt;=Inputs!J$4,$C42&lt;Inputs!K$4),FORECAST($C42,Inputs!J$3:K$3,Inputs!J$4:K$4),0)</f>
        <v>0</v>
      </c>
      <c r="X42" s="31">
        <f>IF(AND($C42&gt;=Inputs!K$4,Inputs!K$4&lt;&gt;""),F42,0)</f>
        <v>0</v>
      </c>
      <c r="Y42" s="36">
        <f>IF($I41&lt;Inputs!B$13,Inputs!B$14,0)</f>
        <v>1</v>
      </c>
      <c r="Z42" s="36">
        <f>IF(AND($I41&gt;=Inputs!B$13,$I41&lt;Inputs!C$13),Inputs!C$14,0)</f>
        <v>0</v>
      </c>
      <c r="AA42" s="36">
        <f>IF(AND($I41&gt;=Inputs!C$13,$I41&lt;Inputs!D$13),Inputs!D$14,0)</f>
        <v>0</v>
      </c>
      <c r="AB42" s="36">
        <f>IF(AND($I41&lt;Inputs!B$13),Inputs!B$13,0)</f>
        <v>185</v>
      </c>
      <c r="AC42" s="36">
        <f>IF(AND($I41&gt;=Inputs!B$13,$I41&lt;Inputs!C$13),Inputs!C$13,0)</f>
        <v>0</v>
      </c>
      <c r="AD42" s="36">
        <f>IF(AND($I41&gt;=Inputs!C$13,$I41&lt;Inputs!D$13),Inputs!D$13,0)</f>
        <v>0</v>
      </c>
      <c r="AE42" s="36">
        <f t="shared" si="5"/>
        <v>185</v>
      </c>
      <c r="AF42" s="36">
        <f t="shared" si="6"/>
        <v>0</v>
      </c>
      <c r="AG42" s="36">
        <f t="shared" si="7"/>
        <v>0</v>
      </c>
      <c r="AH42" s="36">
        <f t="shared" si="8"/>
        <v>185</v>
      </c>
      <c r="AI42" s="36" t="str">
        <f t="shared" si="9"/>
        <v>No</v>
      </c>
      <c r="AJ42" s="36">
        <f t="shared" si="10"/>
        <v>5</v>
      </c>
      <c r="AK42" s="36">
        <f t="shared" si="11"/>
        <v>0</v>
      </c>
      <c r="AL42" s="36">
        <f t="shared" si="12"/>
        <v>0</v>
      </c>
      <c r="AM42" s="36">
        <f t="shared" si="13"/>
        <v>5</v>
      </c>
      <c r="AN42" s="36">
        <f t="shared" si="14"/>
        <v>0</v>
      </c>
      <c r="AO42" s="36">
        <f t="shared" si="15"/>
        <v>0</v>
      </c>
      <c r="AP42" s="36">
        <f t="shared" si="16"/>
        <v>5</v>
      </c>
      <c r="AQ42" s="36">
        <f t="shared" si="17"/>
        <v>5</v>
      </c>
      <c r="AR42" s="36">
        <f>IF(AND($AQ42&gt;=Inputs!B$13,$AQ42&lt;Inputs!C$13),Inputs!C$14,0)</f>
        <v>0</v>
      </c>
      <c r="AS42" s="36">
        <f>IF(AND($AQ42&gt;=Inputs!C$13,$AQ42&lt;Inputs!D$13),Inputs!D$14,0)</f>
        <v>0</v>
      </c>
      <c r="AT42" s="36">
        <f>IF(AND($AQ42&gt;=Inputs!B$13,$AQ42&lt;Inputs!C$13),Inputs!C$13,0)</f>
        <v>0</v>
      </c>
      <c r="AU42" s="36">
        <f>IF(AND($AQ42&gt;=Inputs!C$13,$AQ42&lt;Inputs!D$13),Inputs!D$13,0)</f>
        <v>0</v>
      </c>
      <c r="AV42" s="36">
        <f t="shared" si="18"/>
        <v>0</v>
      </c>
      <c r="AW42" s="36">
        <f>IFERROR((AU42-#REF!)/AS42,0)</f>
        <v>0</v>
      </c>
      <c r="AX42" s="36">
        <f t="shared" si="19"/>
        <v>0</v>
      </c>
      <c r="AY42" s="36" t="str">
        <f t="shared" si="20"/>
        <v>No</v>
      </c>
      <c r="AZ42" s="36">
        <f t="shared" si="21"/>
        <v>0</v>
      </c>
      <c r="BA42" s="36">
        <f t="shared" si="22"/>
        <v>0</v>
      </c>
      <c r="BB42" s="36">
        <f t="shared" si="23"/>
        <v>0</v>
      </c>
      <c r="BC42" s="36">
        <f t="shared" si="24"/>
        <v>0</v>
      </c>
      <c r="BD42" s="36">
        <f t="shared" si="25"/>
        <v>0</v>
      </c>
      <c r="BE42" s="37">
        <f t="shared" si="26"/>
        <v>5</v>
      </c>
      <c r="BF42" s="43">
        <f>IF($I41&lt;=Inputs!B$13,Inputs!B$14,0)</f>
        <v>1</v>
      </c>
      <c r="BG42" s="43">
        <f>IF(AND($I41&gt;Inputs!B$13,$I41&lt;=Inputs!C$13),Inputs!C$14,0)</f>
        <v>0</v>
      </c>
      <c r="BH42" s="43">
        <f>IF(AND($I41&gt;Inputs!C$13,$I41&lt;=Inputs!D$13),Inputs!D$14,0)</f>
        <v>0</v>
      </c>
      <c r="BI42" s="43">
        <f>IF(AND($I41&lt;Inputs!B$13),0,0)</f>
        <v>0</v>
      </c>
      <c r="BJ42" s="43">
        <f>IF(AND($I41&gt;=Inputs!B$13,$I41&lt;Inputs!C$13),Inputs!B$13,0)</f>
        <v>0</v>
      </c>
      <c r="BK42" s="43">
        <f>IF(AND($I41&gt;=Inputs!C$13,$I41&lt;Inputs!D$13),Inputs!C$13,0)</f>
        <v>0</v>
      </c>
      <c r="BL42" s="43">
        <f t="shared" si="27"/>
        <v>0</v>
      </c>
      <c r="BM42" s="43">
        <f t="shared" si="28"/>
        <v>0</v>
      </c>
      <c r="BN42" s="43">
        <f t="shared" si="29"/>
        <v>0</v>
      </c>
      <c r="BO42" s="43">
        <f t="shared" si="30"/>
        <v>0</v>
      </c>
      <c r="BP42" s="43" t="str">
        <f t="shared" si="31"/>
        <v>No</v>
      </c>
      <c r="BQ42" s="43">
        <f t="shared" si="32"/>
        <v>0</v>
      </c>
      <c r="BR42" s="43">
        <f t="shared" si="33"/>
        <v>0</v>
      </c>
      <c r="BS42" s="43">
        <f t="shared" si="34"/>
        <v>0</v>
      </c>
      <c r="BT42" s="43">
        <f t="shared" si="35"/>
        <v>0</v>
      </c>
      <c r="BU42" s="43">
        <f t="shared" si="36"/>
        <v>0</v>
      </c>
      <c r="BV42" s="43">
        <f t="shared" si="37"/>
        <v>0</v>
      </c>
      <c r="BW42" s="43">
        <f t="shared" si="38"/>
        <v>0</v>
      </c>
      <c r="BX42" s="43">
        <f t="shared" si="39"/>
        <v>0</v>
      </c>
      <c r="BY42" s="43">
        <f>IF(AND($BX42&gt;Inputs!B$13,$BX42&lt;=Inputs!C$13),Inputs!C$14,0)</f>
        <v>0</v>
      </c>
      <c r="BZ42" s="43">
        <f>IF(AND($BX42&gt;Inputs!C$13,$BX42&lt;=Inputs!D$13),Inputs!D$14,0)</f>
        <v>0</v>
      </c>
      <c r="CA42" s="43">
        <f>IF(AND($BX42&gt;Inputs!B$13,$BX42&lt;=Inputs!C$13),Inputs!B$13,0)</f>
        <v>0</v>
      </c>
      <c r="CB42" s="43">
        <f>IF(AND($BX42&gt;Inputs!C$13,$BX42&lt;=Inputs!D$13),Inputs!C$13,0)</f>
        <v>0</v>
      </c>
      <c r="CC42" s="43">
        <f t="shared" si="40"/>
        <v>0</v>
      </c>
      <c r="CD42" s="43">
        <f t="shared" si="41"/>
        <v>0</v>
      </c>
      <c r="CE42" s="43">
        <f t="shared" si="42"/>
        <v>0</v>
      </c>
      <c r="CF42" s="43" t="str">
        <f t="shared" si="43"/>
        <v>No</v>
      </c>
      <c r="CG42" s="43">
        <f t="shared" si="44"/>
        <v>0</v>
      </c>
      <c r="CH42" s="43">
        <f t="shared" si="45"/>
        <v>0</v>
      </c>
      <c r="CI42" s="43">
        <f t="shared" si="46"/>
        <v>0</v>
      </c>
      <c r="CJ42" s="43">
        <f t="shared" si="47"/>
        <v>0</v>
      </c>
      <c r="CK42" s="43">
        <f t="shared" si="48"/>
        <v>0</v>
      </c>
      <c r="CL42" s="44">
        <f t="shared" si="49"/>
        <v>0</v>
      </c>
      <c r="CM42" s="9">
        <f>IF(AND($F42&gt;=Inputs!B$3,$F42&lt;Inputs!C$3),FORECAST($F42,Inputs!B$4:C$4,Inputs!B$3:C$3),9999)</f>
        <v>9999</v>
      </c>
      <c r="CN42" s="9">
        <f>IF(AND($F42&gt;=Inputs!C$3,$F42&lt;Inputs!D$3),FORECAST($F42,Inputs!C$4:D$4,Inputs!C$3:D$3),9999)</f>
        <v>9999</v>
      </c>
      <c r="CO42" s="9">
        <f>IF(AND($F42&gt;=Inputs!D$3,$F42&lt;Inputs!E$3),FORECAST($F42,Inputs!D$4:E$4,Inputs!D$3:E$3),9999)</f>
        <v>9999</v>
      </c>
      <c r="CP42" s="9">
        <f>IF(AND($F42&gt;=Inputs!E$3,$F42&lt;Inputs!F$3),FORECAST($F42,Inputs!E$4:F$4,Inputs!E$3:F$3),9999)</f>
        <v>9999</v>
      </c>
      <c r="CQ42" s="9">
        <f>IF(AND($F42&gt;=Inputs!F$3,$F42&lt;Inputs!G$3),FORECAST($F42,Inputs!F$4:G$4,Inputs!F$3:G$3),9999)</f>
        <v>9999</v>
      </c>
      <c r="CR42" s="9">
        <f>IF(AND($F42&gt;=Inputs!G$3,$F42&lt;Inputs!H$3),FORECAST($F42,Inputs!G$4:H$4,Inputs!G$3:H$3),9999)</f>
        <v>9999</v>
      </c>
      <c r="CS42" s="9">
        <f>IF(AND($F42&gt;=Inputs!H$3,$F42&lt;Inputs!I$3),FORECAST($F42,Inputs!H$4:I$4,Inputs!H$3:I$3),9999)</f>
        <v>9999</v>
      </c>
      <c r="CT42" s="9">
        <f>IF(AND($F42&gt;=Inputs!I$3,$F42&lt;Inputs!J$3),FORECAST($F42,Inputs!I$4:J$4,Inputs!I$3:J$3),9999)</f>
        <v>9999</v>
      </c>
      <c r="CU42" s="9">
        <f>IF(AND($F42&gt;=Inputs!J$3,$F42&lt;Inputs!K$3),FORECAST($F42,Inputs!J$4:K$4,Inputs!J$3:K$3),9999)</f>
        <v>9999</v>
      </c>
      <c r="CV42" s="9">
        <f>IF(AND($F42&gt;=Inputs!K$3,$F42&lt;Inputs!L$3),FORECAST($F42,Inputs!K$4:L$4,Inputs!K$3:L$3),9999)</f>
        <v>9999</v>
      </c>
      <c r="CW42" s="9">
        <f>IF(AND($G42&gt;=Inputs!B$3,$G42&lt;Inputs!C$3),FORECAST($G42,Inputs!B$4:C$4,Inputs!B$3:C$3),-9999)</f>
        <v>-9999</v>
      </c>
      <c r="CX42" s="9">
        <f>IF(AND($G42&gt;=Inputs!C$3,$G42&lt;Inputs!D$3),FORECAST($G42,Inputs!C$4:D$4,Inputs!C$3:D$3),-9999)</f>
        <v>-9999</v>
      </c>
      <c r="CY42" s="9">
        <f>IF(AND($G42&gt;=Inputs!D$3,$G42&lt;Inputs!E$3),FORECAST($G42,Inputs!D$4:E$4,Inputs!D$3:E$3),-9999)</f>
        <v>-9999</v>
      </c>
      <c r="CZ42" s="9">
        <f>IF(AND($G42&gt;=Inputs!E$3,$G42&lt;Inputs!F$3),FORECAST($G42,Inputs!E$4:F$4,Inputs!E$3:F$3),-9999)</f>
        <v>-9999</v>
      </c>
      <c r="DA42" s="9">
        <f>IF(AND($G42&gt;=Inputs!F$3,$G42&lt;Inputs!G$3),FORECAST($G42,Inputs!F$4:G$4,Inputs!F$3:G$3),-9999)</f>
        <v>-9999</v>
      </c>
      <c r="DB42" s="9">
        <f>IF(AND($G42&gt;=Inputs!G$3,$G42&lt;Inputs!H$3),FORECAST($G42,Inputs!G$4:H$4,Inputs!G$3:H$3),-9999)</f>
        <v>25.2</v>
      </c>
      <c r="DC42" s="9">
        <f>IF(AND($G42&gt;=Inputs!H$3,$G42&lt;Inputs!I$3),FORECAST($G42,Inputs!H$4:I$4,Inputs!H$3:I$3),-9999)</f>
        <v>-9999</v>
      </c>
      <c r="DD42" s="9">
        <f>IF(AND($G42&gt;=Inputs!I$3,$G42&lt;Inputs!J$3),FORECAST($G42,Inputs!I$4:J$4,Inputs!I$3:J$3),-9999)</f>
        <v>-9999</v>
      </c>
      <c r="DE42" s="9">
        <f>IF(AND($G42&gt;=Inputs!J$3,$G42&lt;Inputs!K$3),FORECAST($G42,Inputs!J$4:K$4,Inputs!J$3:K$3),-9999)</f>
        <v>-9999</v>
      </c>
      <c r="DF42" s="9">
        <f>IF(AND($G42&gt;=Inputs!K$3,$G42&lt;Inputs!L$3),FORECAST($G42,Inputs!K$4:L$4,Inputs!K$3:L$3),-9999)</f>
        <v>-9999</v>
      </c>
    </row>
    <row r="43" spans="1:110" x14ac:dyDescent="0.25">
      <c r="A43" s="2">
        <f t="shared" si="51"/>
        <v>45474.13888888876</v>
      </c>
      <c r="B43" s="3" t="str">
        <f>IF(ROUND(A43,6)&lt;ROUND(Inputs!$B$7,6),"Pre t0",IF(ROUND(A43,6)=ROUND(Inputs!$B$7,6),"t0",IF(AND(A43&gt;Inputs!$B$7,A43&lt;Inputs!$B$8),"TRLD","Post t0")))</f>
        <v>Pre t0</v>
      </c>
      <c r="C43" s="17">
        <v>18.66</v>
      </c>
      <c r="D43" s="19">
        <v>0</v>
      </c>
      <c r="E43" s="19"/>
      <c r="F43" s="19">
        <v>200</v>
      </c>
      <c r="G43" s="19">
        <v>130</v>
      </c>
      <c r="H43" s="7">
        <f t="shared" si="50"/>
        <v>0</v>
      </c>
      <c r="I43" s="7">
        <f>IF(B43="Pre t0",0,IF(B43="t0",MAX(MIN(TRLD!N43,E43),G43),IF(B43="TRLD",I42+J43,IF(B43="Post t0",MAX(I42+M43,G43)))))</f>
        <v>0</v>
      </c>
      <c r="J43" s="7">
        <f t="shared" si="0"/>
        <v>0</v>
      </c>
      <c r="K43" s="7">
        <f t="shared" si="1"/>
        <v>0</v>
      </c>
      <c r="L43" s="7">
        <f t="shared" si="2"/>
        <v>5</v>
      </c>
      <c r="M43" s="8">
        <f t="shared" si="3"/>
        <v>0</v>
      </c>
      <c r="N43" s="31">
        <f t="shared" si="4"/>
        <v>0</v>
      </c>
      <c r="O43" s="31">
        <f>IF(AND($C43&gt;=Inputs!B$4,$C43&lt;Inputs!C$4),FORECAST($C43,Inputs!B$3:C$3,Inputs!B$4:C$4),0)</f>
        <v>0</v>
      </c>
      <c r="P43" s="31">
        <f>IF(AND($C43&gt;=Inputs!C$4,$C43&lt;Inputs!D$4),FORECAST($C43,Inputs!C$3:D$3,Inputs!C$4:D$4),0)</f>
        <v>0</v>
      </c>
      <c r="Q43" s="31">
        <f>IF(AND($C43&gt;=Inputs!D$4,$C43&lt;Inputs!E$4),FORECAST($C43,Inputs!D$3:E$3,Inputs!D$4:E$4),0)</f>
        <v>0</v>
      </c>
      <c r="R43" s="31">
        <f>IF(AND($C43&gt;=Inputs!E$4,$C43&lt;Inputs!F$4),FORECAST($C43,Inputs!E$3:F$3,Inputs!E$4:F$4),0)</f>
        <v>0</v>
      </c>
      <c r="S43" s="31">
        <f>IF(AND($C43&gt;=Inputs!F$4,$C43&lt;Inputs!G$4),FORECAST($C43,Inputs!F$3:G$3,Inputs!F$4:G$4),0)</f>
        <v>0</v>
      </c>
      <c r="T43" s="31">
        <f>IF(AND($C43&gt;=Inputs!G$4,$C43&lt;Inputs!H$4),FORECAST($C43,Inputs!G$3:H$3,Inputs!G$4:H$4),0)</f>
        <v>0</v>
      </c>
      <c r="U43" s="31">
        <f>IF(AND($C43&gt;=Inputs!H$4,$C43&lt;Inputs!I$4),FORECAST($C43,Inputs!H$3:I$3,Inputs!H$4:I$4),0)</f>
        <v>0</v>
      </c>
      <c r="V43" s="31">
        <f>IF(AND($C43&gt;=Inputs!I$4,$C43&lt;Inputs!J$4),FORECAST($C43,Inputs!I$3:J$3,Inputs!I$4:J$4),0)</f>
        <v>0</v>
      </c>
      <c r="W43" s="31">
        <f>IF(AND($C43&gt;=Inputs!J$4,$C43&lt;Inputs!K$4),FORECAST($C43,Inputs!J$3:K$3,Inputs!J$4:K$4),0)</f>
        <v>0</v>
      </c>
      <c r="X43" s="31">
        <f>IF(AND($C43&gt;=Inputs!K$4,Inputs!K$4&lt;&gt;""),F43,0)</f>
        <v>0</v>
      </c>
      <c r="Y43" s="36">
        <f>IF($I42&lt;Inputs!B$13,Inputs!B$14,0)</f>
        <v>1</v>
      </c>
      <c r="Z43" s="36">
        <f>IF(AND($I42&gt;=Inputs!B$13,$I42&lt;Inputs!C$13),Inputs!C$14,0)</f>
        <v>0</v>
      </c>
      <c r="AA43" s="36">
        <f>IF(AND($I42&gt;=Inputs!C$13,$I42&lt;Inputs!D$13),Inputs!D$14,0)</f>
        <v>0</v>
      </c>
      <c r="AB43" s="36">
        <f>IF(AND($I42&lt;Inputs!B$13),Inputs!B$13,0)</f>
        <v>185</v>
      </c>
      <c r="AC43" s="36">
        <f>IF(AND($I42&gt;=Inputs!B$13,$I42&lt;Inputs!C$13),Inputs!C$13,0)</f>
        <v>0</v>
      </c>
      <c r="AD43" s="36">
        <f>IF(AND($I42&gt;=Inputs!C$13,$I42&lt;Inputs!D$13),Inputs!D$13,0)</f>
        <v>0</v>
      </c>
      <c r="AE43" s="36">
        <f t="shared" si="5"/>
        <v>185</v>
      </c>
      <c r="AF43" s="36">
        <f t="shared" si="6"/>
        <v>0</v>
      </c>
      <c r="AG43" s="36">
        <f t="shared" si="7"/>
        <v>0</v>
      </c>
      <c r="AH43" s="36">
        <f t="shared" si="8"/>
        <v>185</v>
      </c>
      <c r="AI43" s="36" t="str">
        <f t="shared" si="9"/>
        <v>No</v>
      </c>
      <c r="AJ43" s="36">
        <f t="shared" si="10"/>
        <v>5</v>
      </c>
      <c r="AK43" s="36">
        <f t="shared" si="11"/>
        <v>0</v>
      </c>
      <c r="AL43" s="36">
        <f t="shared" si="12"/>
        <v>0</v>
      </c>
      <c r="AM43" s="36">
        <f t="shared" si="13"/>
        <v>5</v>
      </c>
      <c r="AN43" s="36">
        <f t="shared" si="14"/>
        <v>0</v>
      </c>
      <c r="AO43" s="36">
        <f t="shared" si="15"/>
        <v>0</v>
      </c>
      <c r="AP43" s="36">
        <f t="shared" si="16"/>
        <v>5</v>
      </c>
      <c r="AQ43" s="36">
        <f t="shared" si="17"/>
        <v>5</v>
      </c>
      <c r="AR43" s="36">
        <f>IF(AND($AQ43&gt;=Inputs!B$13,$AQ43&lt;Inputs!C$13),Inputs!C$14,0)</f>
        <v>0</v>
      </c>
      <c r="AS43" s="36">
        <f>IF(AND($AQ43&gt;=Inputs!C$13,$AQ43&lt;Inputs!D$13),Inputs!D$14,0)</f>
        <v>0</v>
      </c>
      <c r="AT43" s="36">
        <f>IF(AND($AQ43&gt;=Inputs!B$13,$AQ43&lt;Inputs!C$13),Inputs!C$13,0)</f>
        <v>0</v>
      </c>
      <c r="AU43" s="36">
        <f>IF(AND($AQ43&gt;=Inputs!C$13,$AQ43&lt;Inputs!D$13),Inputs!D$13,0)</f>
        <v>0</v>
      </c>
      <c r="AV43" s="36">
        <f t="shared" si="18"/>
        <v>0</v>
      </c>
      <c r="AW43" s="36">
        <f>IFERROR((AU43-#REF!)/AS43,0)</f>
        <v>0</v>
      </c>
      <c r="AX43" s="36">
        <f t="shared" si="19"/>
        <v>0</v>
      </c>
      <c r="AY43" s="36" t="str">
        <f t="shared" si="20"/>
        <v>No</v>
      </c>
      <c r="AZ43" s="36">
        <f t="shared" si="21"/>
        <v>0</v>
      </c>
      <c r="BA43" s="36">
        <f t="shared" si="22"/>
        <v>0</v>
      </c>
      <c r="BB43" s="36">
        <f t="shared" si="23"/>
        <v>0</v>
      </c>
      <c r="BC43" s="36">
        <f t="shared" si="24"/>
        <v>0</v>
      </c>
      <c r="BD43" s="36">
        <f t="shared" si="25"/>
        <v>0</v>
      </c>
      <c r="BE43" s="37">
        <f t="shared" si="26"/>
        <v>5</v>
      </c>
      <c r="BF43" s="43">
        <f>IF($I42&lt;=Inputs!B$13,Inputs!B$14,0)</f>
        <v>1</v>
      </c>
      <c r="BG43" s="43">
        <f>IF(AND($I42&gt;Inputs!B$13,$I42&lt;=Inputs!C$13),Inputs!C$14,0)</f>
        <v>0</v>
      </c>
      <c r="BH43" s="43">
        <f>IF(AND($I42&gt;Inputs!C$13,$I42&lt;=Inputs!D$13),Inputs!D$14,0)</f>
        <v>0</v>
      </c>
      <c r="BI43" s="43">
        <f>IF(AND($I42&lt;Inputs!B$13),0,0)</f>
        <v>0</v>
      </c>
      <c r="BJ43" s="43">
        <f>IF(AND($I42&gt;=Inputs!B$13,$I42&lt;Inputs!C$13),Inputs!B$13,0)</f>
        <v>0</v>
      </c>
      <c r="BK43" s="43">
        <f>IF(AND($I42&gt;=Inputs!C$13,$I42&lt;Inputs!D$13),Inputs!C$13,0)</f>
        <v>0</v>
      </c>
      <c r="BL43" s="43">
        <f t="shared" si="27"/>
        <v>0</v>
      </c>
      <c r="BM43" s="43">
        <f t="shared" si="28"/>
        <v>0</v>
      </c>
      <c r="BN43" s="43">
        <f t="shared" si="29"/>
        <v>0</v>
      </c>
      <c r="BO43" s="43">
        <f t="shared" si="30"/>
        <v>0</v>
      </c>
      <c r="BP43" s="43" t="str">
        <f t="shared" si="31"/>
        <v>No</v>
      </c>
      <c r="BQ43" s="43">
        <f t="shared" si="32"/>
        <v>0</v>
      </c>
      <c r="BR43" s="43">
        <f t="shared" si="33"/>
        <v>0</v>
      </c>
      <c r="BS43" s="43">
        <f t="shared" si="34"/>
        <v>0</v>
      </c>
      <c r="BT43" s="43">
        <f t="shared" si="35"/>
        <v>0</v>
      </c>
      <c r="BU43" s="43">
        <f t="shared" si="36"/>
        <v>0</v>
      </c>
      <c r="BV43" s="43">
        <f t="shared" si="37"/>
        <v>0</v>
      </c>
      <c r="BW43" s="43">
        <f t="shared" si="38"/>
        <v>0</v>
      </c>
      <c r="BX43" s="43">
        <f t="shared" si="39"/>
        <v>0</v>
      </c>
      <c r="BY43" s="43">
        <f>IF(AND($BX43&gt;Inputs!B$13,$BX43&lt;=Inputs!C$13),Inputs!C$14,0)</f>
        <v>0</v>
      </c>
      <c r="BZ43" s="43">
        <f>IF(AND($BX43&gt;Inputs!C$13,$BX43&lt;=Inputs!D$13),Inputs!D$14,0)</f>
        <v>0</v>
      </c>
      <c r="CA43" s="43">
        <f>IF(AND($BX43&gt;Inputs!B$13,$BX43&lt;=Inputs!C$13),Inputs!B$13,0)</f>
        <v>0</v>
      </c>
      <c r="CB43" s="43">
        <f>IF(AND($BX43&gt;Inputs!C$13,$BX43&lt;=Inputs!D$13),Inputs!C$13,0)</f>
        <v>0</v>
      </c>
      <c r="CC43" s="43">
        <f t="shared" si="40"/>
        <v>0</v>
      </c>
      <c r="CD43" s="43">
        <f t="shared" si="41"/>
        <v>0</v>
      </c>
      <c r="CE43" s="43">
        <f t="shared" si="42"/>
        <v>0</v>
      </c>
      <c r="CF43" s="43" t="str">
        <f t="shared" si="43"/>
        <v>No</v>
      </c>
      <c r="CG43" s="43">
        <f t="shared" si="44"/>
        <v>0</v>
      </c>
      <c r="CH43" s="43">
        <f t="shared" si="45"/>
        <v>0</v>
      </c>
      <c r="CI43" s="43">
        <f t="shared" si="46"/>
        <v>0</v>
      </c>
      <c r="CJ43" s="43">
        <f t="shared" si="47"/>
        <v>0</v>
      </c>
      <c r="CK43" s="43">
        <f t="shared" si="48"/>
        <v>0</v>
      </c>
      <c r="CL43" s="44">
        <f t="shared" si="49"/>
        <v>0</v>
      </c>
      <c r="CM43" s="9">
        <f>IF(AND($F43&gt;=Inputs!B$3,$F43&lt;Inputs!C$3),FORECAST($F43,Inputs!B$4:C$4,Inputs!B$3:C$3),9999)</f>
        <v>9999</v>
      </c>
      <c r="CN43" s="9">
        <f>IF(AND($F43&gt;=Inputs!C$3,$F43&lt;Inputs!D$3),FORECAST($F43,Inputs!C$4:D$4,Inputs!C$3:D$3),9999)</f>
        <v>9999</v>
      </c>
      <c r="CO43" s="9">
        <f>IF(AND($F43&gt;=Inputs!D$3,$F43&lt;Inputs!E$3),FORECAST($F43,Inputs!D$4:E$4,Inputs!D$3:E$3),9999)</f>
        <v>9999</v>
      </c>
      <c r="CP43" s="9">
        <f>IF(AND($F43&gt;=Inputs!E$3,$F43&lt;Inputs!F$3),FORECAST($F43,Inputs!E$4:F$4,Inputs!E$3:F$3),9999)</f>
        <v>9999</v>
      </c>
      <c r="CQ43" s="9">
        <f>IF(AND($F43&gt;=Inputs!F$3,$F43&lt;Inputs!G$3),FORECAST($F43,Inputs!F$4:G$4,Inputs!F$3:G$3),9999)</f>
        <v>9999</v>
      </c>
      <c r="CR43" s="9">
        <f>IF(AND($F43&gt;=Inputs!G$3,$F43&lt;Inputs!H$3),FORECAST($F43,Inputs!G$4:H$4,Inputs!G$3:H$3),9999)</f>
        <v>9999</v>
      </c>
      <c r="CS43" s="9">
        <f>IF(AND($F43&gt;=Inputs!H$3,$F43&lt;Inputs!I$3),FORECAST($F43,Inputs!H$4:I$4,Inputs!H$3:I$3),9999)</f>
        <v>9999</v>
      </c>
      <c r="CT43" s="9">
        <f>IF(AND($F43&gt;=Inputs!I$3,$F43&lt;Inputs!J$3),FORECAST($F43,Inputs!I$4:J$4,Inputs!I$3:J$3),9999)</f>
        <v>9999</v>
      </c>
      <c r="CU43" s="9">
        <f>IF(AND($F43&gt;=Inputs!J$3,$F43&lt;Inputs!K$3),FORECAST($F43,Inputs!J$4:K$4,Inputs!J$3:K$3),9999)</f>
        <v>9999</v>
      </c>
      <c r="CV43" s="9">
        <f>IF(AND($F43&gt;=Inputs!K$3,$F43&lt;Inputs!L$3),FORECAST($F43,Inputs!K$4:L$4,Inputs!K$3:L$3),9999)</f>
        <v>9999</v>
      </c>
      <c r="CW43" s="9">
        <f>IF(AND($G43&gt;=Inputs!B$3,$G43&lt;Inputs!C$3),FORECAST($G43,Inputs!B$4:C$4,Inputs!B$3:C$3),-9999)</f>
        <v>-9999</v>
      </c>
      <c r="CX43" s="9">
        <f>IF(AND($G43&gt;=Inputs!C$3,$G43&lt;Inputs!D$3),FORECAST($G43,Inputs!C$4:D$4,Inputs!C$3:D$3),-9999)</f>
        <v>-9999</v>
      </c>
      <c r="CY43" s="9">
        <f>IF(AND($G43&gt;=Inputs!D$3,$G43&lt;Inputs!E$3),FORECAST($G43,Inputs!D$4:E$4,Inputs!D$3:E$3),-9999)</f>
        <v>-9999</v>
      </c>
      <c r="CZ43" s="9">
        <f>IF(AND($G43&gt;=Inputs!E$3,$G43&lt;Inputs!F$3),FORECAST($G43,Inputs!E$4:F$4,Inputs!E$3:F$3),-9999)</f>
        <v>-9999</v>
      </c>
      <c r="DA43" s="9">
        <f>IF(AND($G43&gt;=Inputs!F$3,$G43&lt;Inputs!G$3),FORECAST($G43,Inputs!F$4:G$4,Inputs!F$3:G$3),-9999)</f>
        <v>-9999</v>
      </c>
      <c r="DB43" s="9">
        <f>IF(AND($G43&gt;=Inputs!G$3,$G43&lt;Inputs!H$3),FORECAST($G43,Inputs!G$4:H$4,Inputs!G$3:H$3),-9999)</f>
        <v>25.2</v>
      </c>
      <c r="DC43" s="9">
        <f>IF(AND($G43&gt;=Inputs!H$3,$G43&lt;Inputs!I$3),FORECAST($G43,Inputs!H$4:I$4,Inputs!H$3:I$3),-9999)</f>
        <v>-9999</v>
      </c>
      <c r="DD43" s="9">
        <f>IF(AND($G43&gt;=Inputs!I$3,$G43&lt;Inputs!J$3),FORECAST($G43,Inputs!I$4:J$4,Inputs!I$3:J$3),-9999)</f>
        <v>-9999</v>
      </c>
      <c r="DE43" s="9">
        <f>IF(AND($G43&gt;=Inputs!J$3,$G43&lt;Inputs!K$3),FORECAST($G43,Inputs!J$4:K$4,Inputs!J$3:K$3),-9999)</f>
        <v>-9999</v>
      </c>
      <c r="DF43" s="9">
        <f>IF(AND($G43&gt;=Inputs!K$3,$G43&lt;Inputs!L$3),FORECAST($G43,Inputs!K$4:L$4,Inputs!K$3:L$3),-9999)</f>
        <v>-9999</v>
      </c>
    </row>
    <row r="44" spans="1:110" x14ac:dyDescent="0.25">
      <c r="A44" s="2">
        <f t="shared" si="51"/>
        <v>45474.142361110979</v>
      </c>
      <c r="B44" s="3" t="str">
        <f>IF(ROUND(A44,6)&lt;ROUND(Inputs!$B$7,6),"Pre t0",IF(ROUND(A44,6)=ROUND(Inputs!$B$7,6),"t0",IF(AND(A44&gt;Inputs!$B$7,A44&lt;Inputs!$B$8),"TRLD","Post t0")))</f>
        <v>Pre t0</v>
      </c>
      <c r="C44" s="17">
        <v>18.829999999999998</v>
      </c>
      <c r="D44" s="19">
        <v>0</v>
      </c>
      <c r="E44" s="19"/>
      <c r="F44" s="19">
        <v>200</v>
      </c>
      <c r="G44" s="19">
        <v>130</v>
      </c>
      <c r="H44" s="7">
        <f t="shared" si="50"/>
        <v>0</v>
      </c>
      <c r="I44" s="7">
        <f>IF(B44="Pre t0",0,IF(B44="t0",MAX(MIN(TRLD!N44,E44),G44),IF(B44="TRLD",I43+J44,IF(B44="Post t0",MAX(I43+M44,G44)))))</f>
        <v>0</v>
      </c>
      <c r="J44" s="7">
        <f t="shared" si="0"/>
        <v>0</v>
      </c>
      <c r="K44" s="7">
        <f t="shared" si="1"/>
        <v>0</v>
      </c>
      <c r="L44" s="7">
        <f t="shared" si="2"/>
        <v>5</v>
      </c>
      <c r="M44" s="8">
        <f t="shared" si="3"/>
        <v>0</v>
      </c>
      <c r="N44" s="31">
        <f t="shared" si="4"/>
        <v>0</v>
      </c>
      <c r="O44" s="31">
        <f>IF(AND($C44&gt;=Inputs!B$4,$C44&lt;Inputs!C$4),FORECAST($C44,Inputs!B$3:C$3,Inputs!B$4:C$4),0)</f>
        <v>0</v>
      </c>
      <c r="P44" s="31">
        <f>IF(AND($C44&gt;=Inputs!C$4,$C44&lt;Inputs!D$4),FORECAST($C44,Inputs!C$3:D$3,Inputs!C$4:D$4),0)</f>
        <v>0</v>
      </c>
      <c r="Q44" s="31">
        <f>IF(AND($C44&gt;=Inputs!D$4,$C44&lt;Inputs!E$4),FORECAST($C44,Inputs!D$3:E$3,Inputs!D$4:E$4),0)</f>
        <v>0</v>
      </c>
      <c r="R44" s="31">
        <f>IF(AND($C44&gt;=Inputs!E$4,$C44&lt;Inputs!F$4),FORECAST($C44,Inputs!E$3:F$3,Inputs!E$4:F$4),0)</f>
        <v>0</v>
      </c>
      <c r="S44" s="31">
        <f>IF(AND($C44&gt;=Inputs!F$4,$C44&lt;Inputs!G$4),FORECAST($C44,Inputs!F$3:G$3,Inputs!F$4:G$4),0)</f>
        <v>0</v>
      </c>
      <c r="T44" s="31">
        <f>IF(AND($C44&gt;=Inputs!G$4,$C44&lt;Inputs!H$4),FORECAST($C44,Inputs!G$3:H$3,Inputs!G$4:H$4),0)</f>
        <v>0</v>
      </c>
      <c r="U44" s="31">
        <f>IF(AND($C44&gt;=Inputs!H$4,$C44&lt;Inputs!I$4),FORECAST($C44,Inputs!H$3:I$3,Inputs!H$4:I$4),0)</f>
        <v>0</v>
      </c>
      <c r="V44" s="31">
        <f>IF(AND($C44&gt;=Inputs!I$4,$C44&lt;Inputs!J$4),FORECAST($C44,Inputs!I$3:J$3,Inputs!I$4:J$4),0)</f>
        <v>0</v>
      </c>
      <c r="W44" s="31">
        <f>IF(AND($C44&gt;=Inputs!J$4,$C44&lt;Inputs!K$4),FORECAST($C44,Inputs!J$3:K$3,Inputs!J$4:K$4),0)</f>
        <v>0</v>
      </c>
      <c r="X44" s="31">
        <f>IF(AND($C44&gt;=Inputs!K$4,Inputs!K$4&lt;&gt;""),F44,0)</f>
        <v>0</v>
      </c>
      <c r="Y44" s="36">
        <f>IF($I43&lt;Inputs!B$13,Inputs!B$14,0)</f>
        <v>1</v>
      </c>
      <c r="Z44" s="36">
        <f>IF(AND($I43&gt;=Inputs!B$13,$I43&lt;Inputs!C$13),Inputs!C$14,0)</f>
        <v>0</v>
      </c>
      <c r="AA44" s="36">
        <f>IF(AND($I43&gt;=Inputs!C$13,$I43&lt;Inputs!D$13),Inputs!D$14,0)</f>
        <v>0</v>
      </c>
      <c r="AB44" s="36">
        <f>IF(AND($I43&lt;Inputs!B$13),Inputs!B$13,0)</f>
        <v>185</v>
      </c>
      <c r="AC44" s="36">
        <f>IF(AND($I43&gt;=Inputs!B$13,$I43&lt;Inputs!C$13),Inputs!C$13,0)</f>
        <v>0</v>
      </c>
      <c r="AD44" s="36">
        <f>IF(AND($I43&gt;=Inputs!C$13,$I43&lt;Inputs!D$13),Inputs!D$13,0)</f>
        <v>0</v>
      </c>
      <c r="AE44" s="36">
        <f t="shared" si="5"/>
        <v>185</v>
      </c>
      <c r="AF44" s="36">
        <f t="shared" si="6"/>
        <v>0</v>
      </c>
      <c r="AG44" s="36">
        <f t="shared" si="7"/>
        <v>0</v>
      </c>
      <c r="AH44" s="36">
        <f t="shared" si="8"/>
        <v>185</v>
      </c>
      <c r="AI44" s="36" t="str">
        <f t="shared" si="9"/>
        <v>No</v>
      </c>
      <c r="AJ44" s="36">
        <f t="shared" si="10"/>
        <v>5</v>
      </c>
      <c r="AK44" s="36">
        <f t="shared" si="11"/>
        <v>0</v>
      </c>
      <c r="AL44" s="36">
        <f t="shared" si="12"/>
        <v>0</v>
      </c>
      <c r="AM44" s="36">
        <f t="shared" si="13"/>
        <v>5</v>
      </c>
      <c r="AN44" s="36">
        <f t="shared" si="14"/>
        <v>0</v>
      </c>
      <c r="AO44" s="36">
        <f t="shared" si="15"/>
        <v>0</v>
      </c>
      <c r="AP44" s="36">
        <f t="shared" si="16"/>
        <v>5</v>
      </c>
      <c r="AQ44" s="36">
        <f t="shared" si="17"/>
        <v>5</v>
      </c>
      <c r="AR44" s="36">
        <f>IF(AND($AQ44&gt;=Inputs!B$13,$AQ44&lt;Inputs!C$13),Inputs!C$14,0)</f>
        <v>0</v>
      </c>
      <c r="AS44" s="36">
        <f>IF(AND($AQ44&gt;=Inputs!C$13,$AQ44&lt;Inputs!D$13),Inputs!D$14,0)</f>
        <v>0</v>
      </c>
      <c r="AT44" s="36">
        <f>IF(AND($AQ44&gt;=Inputs!B$13,$AQ44&lt;Inputs!C$13),Inputs!C$13,0)</f>
        <v>0</v>
      </c>
      <c r="AU44" s="36">
        <f>IF(AND($AQ44&gt;=Inputs!C$13,$AQ44&lt;Inputs!D$13),Inputs!D$13,0)</f>
        <v>0</v>
      </c>
      <c r="AV44" s="36">
        <f t="shared" si="18"/>
        <v>0</v>
      </c>
      <c r="AW44" s="36">
        <f>IFERROR((AU44-#REF!)/AS44,0)</f>
        <v>0</v>
      </c>
      <c r="AX44" s="36">
        <f t="shared" si="19"/>
        <v>0</v>
      </c>
      <c r="AY44" s="36" t="str">
        <f t="shared" si="20"/>
        <v>No</v>
      </c>
      <c r="AZ44" s="36">
        <f t="shared" si="21"/>
        <v>0</v>
      </c>
      <c r="BA44" s="36">
        <f t="shared" si="22"/>
        <v>0</v>
      </c>
      <c r="BB44" s="36">
        <f t="shared" si="23"/>
        <v>0</v>
      </c>
      <c r="BC44" s="36">
        <f t="shared" si="24"/>
        <v>0</v>
      </c>
      <c r="BD44" s="36">
        <f t="shared" si="25"/>
        <v>0</v>
      </c>
      <c r="BE44" s="37">
        <f t="shared" si="26"/>
        <v>5</v>
      </c>
      <c r="BF44" s="43">
        <f>IF($I43&lt;=Inputs!B$13,Inputs!B$14,0)</f>
        <v>1</v>
      </c>
      <c r="BG44" s="43">
        <f>IF(AND($I43&gt;Inputs!B$13,$I43&lt;=Inputs!C$13),Inputs!C$14,0)</f>
        <v>0</v>
      </c>
      <c r="BH44" s="43">
        <f>IF(AND($I43&gt;Inputs!C$13,$I43&lt;=Inputs!D$13),Inputs!D$14,0)</f>
        <v>0</v>
      </c>
      <c r="BI44" s="43">
        <f>IF(AND($I43&lt;Inputs!B$13),0,0)</f>
        <v>0</v>
      </c>
      <c r="BJ44" s="43">
        <f>IF(AND($I43&gt;=Inputs!B$13,$I43&lt;Inputs!C$13),Inputs!B$13,0)</f>
        <v>0</v>
      </c>
      <c r="BK44" s="43">
        <f>IF(AND($I43&gt;=Inputs!C$13,$I43&lt;Inputs!D$13),Inputs!C$13,0)</f>
        <v>0</v>
      </c>
      <c r="BL44" s="43">
        <f t="shared" si="27"/>
        <v>0</v>
      </c>
      <c r="BM44" s="43">
        <f t="shared" si="28"/>
        <v>0</v>
      </c>
      <c r="BN44" s="43">
        <f t="shared" si="29"/>
        <v>0</v>
      </c>
      <c r="BO44" s="43">
        <f t="shared" si="30"/>
        <v>0</v>
      </c>
      <c r="BP44" s="43" t="str">
        <f t="shared" si="31"/>
        <v>No</v>
      </c>
      <c r="BQ44" s="43">
        <f t="shared" si="32"/>
        <v>0</v>
      </c>
      <c r="BR44" s="43">
        <f t="shared" si="33"/>
        <v>0</v>
      </c>
      <c r="BS44" s="43">
        <f t="shared" si="34"/>
        <v>0</v>
      </c>
      <c r="BT44" s="43">
        <f t="shared" si="35"/>
        <v>0</v>
      </c>
      <c r="BU44" s="43">
        <f t="shared" si="36"/>
        <v>0</v>
      </c>
      <c r="BV44" s="43">
        <f t="shared" si="37"/>
        <v>0</v>
      </c>
      <c r="BW44" s="43">
        <f t="shared" si="38"/>
        <v>0</v>
      </c>
      <c r="BX44" s="43">
        <f t="shared" si="39"/>
        <v>0</v>
      </c>
      <c r="BY44" s="43">
        <f>IF(AND($BX44&gt;Inputs!B$13,$BX44&lt;=Inputs!C$13),Inputs!C$14,0)</f>
        <v>0</v>
      </c>
      <c r="BZ44" s="43">
        <f>IF(AND($BX44&gt;Inputs!C$13,$BX44&lt;=Inputs!D$13),Inputs!D$14,0)</f>
        <v>0</v>
      </c>
      <c r="CA44" s="43">
        <f>IF(AND($BX44&gt;Inputs!B$13,$BX44&lt;=Inputs!C$13),Inputs!B$13,0)</f>
        <v>0</v>
      </c>
      <c r="CB44" s="43">
        <f>IF(AND($BX44&gt;Inputs!C$13,$BX44&lt;=Inputs!D$13),Inputs!C$13,0)</f>
        <v>0</v>
      </c>
      <c r="CC44" s="43">
        <f t="shared" si="40"/>
        <v>0</v>
      </c>
      <c r="CD44" s="43">
        <f t="shared" si="41"/>
        <v>0</v>
      </c>
      <c r="CE44" s="43">
        <f t="shared" si="42"/>
        <v>0</v>
      </c>
      <c r="CF44" s="43" t="str">
        <f t="shared" si="43"/>
        <v>No</v>
      </c>
      <c r="CG44" s="43">
        <f t="shared" si="44"/>
        <v>0</v>
      </c>
      <c r="CH44" s="43">
        <f t="shared" si="45"/>
        <v>0</v>
      </c>
      <c r="CI44" s="43">
        <f t="shared" si="46"/>
        <v>0</v>
      </c>
      <c r="CJ44" s="43">
        <f t="shared" si="47"/>
        <v>0</v>
      </c>
      <c r="CK44" s="43">
        <f t="shared" si="48"/>
        <v>0</v>
      </c>
      <c r="CL44" s="44">
        <f t="shared" si="49"/>
        <v>0</v>
      </c>
      <c r="CM44" s="9">
        <f>IF(AND($F44&gt;=Inputs!B$3,$F44&lt;Inputs!C$3),FORECAST($F44,Inputs!B$4:C$4,Inputs!B$3:C$3),9999)</f>
        <v>9999</v>
      </c>
      <c r="CN44" s="9">
        <f>IF(AND($F44&gt;=Inputs!C$3,$F44&lt;Inputs!D$3),FORECAST($F44,Inputs!C$4:D$4,Inputs!C$3:D$3),9999)</f>
        <v>9999</v>
      </c>
      <c r="CO44" s="9">
        <f>IF(AND($F44&gt;=Inputs!D$3,$F44&lt;Inputs!E$3),FORECAST($F44,Inputs!D$4:E$4,Inputs!D$3:E$3),9999)</f>
        <v>9999</v>
      </c>
      <c r="CP44" s="9">
        <f>IF(AND($F44&gt;=Inputs!E$3,$F44&lt;Inputs!F$3),FORECAST($F44,Inputs!E$4:F$4,Inputs!E$3:F$3),9999)</f>
        <v>9999</v>
      </c>
      <c r="CQ44" s="9">
        <f>IF(AND($F44&gt;=Inputs!F$3,$F44&lt;Inputs!G$3),FORECAST($F44,Inputs!F$4:G$4,Inputs!F$3:G$3),9999)</f>
        <v>9999</v>
      </c>
      <c r="CR44" s="9">
        <f>IF(AND($F44&gt;=Inputs!G$3,$F44&lt;Inputs!H$3),FORECAST($F44,Inputs!G$4:H$4,Inputs!G$3:H$3),9999)</f>
        <v>9999</v>
      </c>
      <c r="CS44" s="9">
        <f>IF(AND($F44&gt;=Inputs!H$3,$F44&lt;Inputs!I$3),FORECAST($F44,Inputs!H$4:I$4,Inputs!H$3:I$3),9999)</f>
        <v>9999</v>
      </c>
      <c r="CT44" s="9">
        <f>IF(AND($F44&gt;=Inputs!I$3,$F44&lt;Inputs!J$3),FORECAST($F44,Inputs!I$4:J$4,Inputs!I$3:J$3),9999)</f>
        <v>9999</v>
      </c>
      <c r="CU44" s="9">
        <f>IF(AND($F44&gt;=Inputs!J$3,$F44&lt;Inputs!K$3),FORECAST($F44,Inputs!J$4:K$4,Inputs!J$3:K$3),9999)</f>
        <v>9999</v>
      </c>
      <c r="CV44" s="9">
        <f>IF(AND($F44&gt;=Inputs!K$3,$F44&lt;Inputs!L$3),FORECAST($F44,Inputs!K$4:L$4,Inputs!K$3:L$3),9999)</f>
        <v>9999</v>
      </c>
      <c r="CW44" s="9">
        <f>IF(AND($G44&gt;=Inputs!B$3,$G44&lt;Inputs!C$3),FORECAST($G44,Inputs!B$4:C$4,Inputs!B$3:C$3),-9999)</f>
        <v>-9999</v>
      </c>
      <c r="CX44" s="9">
        <f>IF(AND($G44&gt;=Inputs!C$3,$G44&lt;Inputs!D$3),FORECAST($G44,Inputs!C$4:D$4,Inputs!C$3:D$3),-9999)</f>
        <v>-9999</v>
      </c>
      <c r="CY44" s="9">
        <f>IF(AND($G44&gt;=Inputs!D$3,$G44&lt;Inputs!E$3),FORECAST($G44,Inputs!D$4:E$4,Inputs!D$3:E$3),-9999)</f>
        <v>-9999</v>
      </c>
      <c r="CZ44" s="9">
        <f>IF(AND($G44&gt;=Inputs!E$3,$G44&lt;Inputs!F$3),FORECAST($G44,Inputs!E$4:F$4,Inputs!E$3:F$3),-9999)</f>
        <v>-9999</v>
      </c>
      <c r="DA44" s="9">
        <f>IF(AND($G44&gt;=Inputs!F$3,$G44&lt;Inputs!G$3),FORECAST($G44,Inputs!F$4:G$4,Inputs!F$3:G$3),-9999)</f>
        <v>-9999</v>
      </c>
      <c r="DB44" s="9">
        <f>IF(AND($G44&gt;=Inputs!G$3,$G44&lt;Inputs!H$3),FORECAST($G44,Inputs!G$4:H$4,Inputs!G$3:H$3),-9999)</f>
        <v>25.2</v>
      </c>
      <c r="DC44" s="9">
        <f>IF(AND($G44&gt;=Inputs!H$3,$G44&lt;Inputs!I$3),FORECAST($G44,Inputs!H$4:I$4,Inputs!H$3:I$3),-9999)</f>
        <v>-9999</v>
      </c>
      <c r="DD44" s="9">
        <f>IF(AND($G44&gt;=Inputs!I$3,$G44&lt;Inputs!J$3),FORECAST($G44,Inputs!I$4:J$4,Inputs!I$3:J$3),-9999)</f>
        <v>-9999</v>
      </c>
      <c r="DE44" s="9">
        <f>IF(AND($G44&gt;=Inputs!J$3,$G44&lt;Inputs!K$3),FORECAST($G44,Inputs!J$4:K$4,Inputs!J$3:K$3),-9999)</f>
        <v>-9999</v>
      </c>
      <c r="DF44" s="9">
        <f>IF(AND($G44&gt;=Inputs!K$3,$G44&lt;Inputs!L$3),FORECAST($G44,Inputs!K$4:L$4,Inputs!K$3:L$3),-9999)</f>
        <v>-9999</v>
      </c>
    </row>
    <row r="45" spans="1:110" x14ac:dyDescent="0.25">
      <c r="A45" s="2">
        <f t="shared" si="51"/>
        <v>45474.145833333198</v>
      </c>
      <c r="B45" s="3" t="str">
        <f>IF(ROUND(A45,6)&lt;ROUND(Inputs!$B$7,6),"Pre t0",IF(ROUND(A45,6)=ROUND(Inputs!$B$7,6),"t0",IF(AND(A45&gt;Inputs!$B$7,A45&lt;Inputs!$B$8),"TRLD","Post t0")))</f>
        <v>Pre t0</v>
      </c>
      <c r="C45" s="17">
        <v>18.93</v>
      </c>
      <c r="D45" s="19">
        <v>0</v>
      </c>
      <c r="E45" s="19"/>
      <c r="F45" s="19">
        <v>200</v>
      </c>
      <c r="G45" s="19">
        <v>130</v>
      </c>
      <c r="H45" s="7">
        <f t="shared" si="50"/>
        <v>0</v>
      </c>
      <c r="I45" s="7">
        <f>IF(B45="Pre t0",0,IF(B45="t0",MAX(MIN(TRLD!N45,E45),G45),IF(B45="TRLD",I44+J45,IF(B45="Post t0",MAX(I44+M45,G45)))))</f>
        <v>0</v>
      </c>
      <c r="J45" s="7">
        <f t="shared" si="0"/>
        <v>0</v>
      </c>
      <c r="K45" s="7">
        <f t="shared" si="1"/>
        <v>0</v>
      </c>
      <c r="L45" s="7">
        <f t="shared" si="2"/>
        <v>5</v>
      </c>
      <c r="M45" s="8">
        <f t="shared" si="3"/>
        <v>0</v>
      </c>
      <c r="N45" s="31">
        <f t="shared" si="4"/>
        <v>0</v>
      </c>
      <c r="O45" s="31">
        <f>IF(AND($C45&gt;=Inputs!B$4,$C45&lt;Inputs!C$4),FORECAST($C45,Inputs!B$3:C$3,Inputs!B$4:C$4),0)</f>
        <v>0</v>
      </c>
      <c r="P45" s="31">
        <f>IF(AND($C45&gt;=Inputs!C$4,$C45&lt;Inputs!D$4),FORECAST($C45,Inputs!C$3:D$3,Inputs!C$4:D$4),0)</f>
        <v>0</v>
      </c>
      <c r="Q45" s="31">
        <f>IF(AND($C45&gt;=Inputs!D$4,$C45&lt;Inputs!E$4),FORECAST($C45,Inputs!D$3:E$3,Inputs!D$4:E$4),0)</f>
        <v>0</v>
      </c>
      <c r="R45" s="31">
        <f>IF(AND($C45&gt;=Inputs!E$4,$C45&lt;Inputs!F$4),FORECAST($C45,Inputs!E$3:F$3,Inputs!E$4:F$4),0)</f>
        <v>0</v>
      </c>
      <c r="S45" s="31">
        <f>IF(AND($C45&gt;=Inputs!F$4,$C45&lt;Inputs!G$4),FORECAST($C45,Inputs!F$3:G$3,Inputs!F$4:G$4),0)</f>
        <v>0</v>
      </c>
      <c r="T45" s="31">
        <f>IF(AND($C45&gt;=Inputs!G$4,$C45&lt;Inputs!H$4),FORECAST($C45,Inputs!G$3:H$3,Inputs!G$4:H$4),0)</f>
        <v>0</v>
      </c>
      <c r="U45" s="31">
        <f>IF(AND($C45&gt;=Inputs!H$4,$C45&lt;Inputs!I$4),FORECAST($C45,Inputs!H$3:I$3,Inputs!H$4:I$4),0)</f>
        <v>0</v>
      </c>
      <c r="V45" s="31">
        <f>IF(AND($C45&gt;=Inputs!I$4,$C45&lt;Inputs!J$4),FORECAST($C45,Inputs!I$3:J$3,Inputs!I$4:J$4),0)</f>
        <v>0</v>
      </c>
      <c r="W45" s="31">
        <f>IF(AND($C45&gt;=Inputs!J$4,$C45&lt;Inputs!K$4),FORECAST($C45,Inputs!J$3:K$3,Inputs!J$4:K$4),0)</f>
        <v>0</v>
      </c>
      <c r="X45" s="31">
        <f>IF(AND($C45&gt;=Inputs!K$4,Inputs!K$4&lt;&gt;""),F45,0)</f>
        <v>0</v>
      </c>
      <c r="Y45" s="36">
        <f>IF($I44&lt;Inputs!B$13,Inputs!B$14,0)</f>
        <v>1</v>
      </c>
      <c r="Z45" s="36">
        <f>IF(AND($I44&gt;=Inputs!B$13,$I44&lt;Inputs!C$13),Inputs!C$14,0)</f>
        <v>0</v>
      </c>
      <c r="AA45" s="36">
        <f>IF(AND($I44&gt;=Inputs!C$13,$I44&lt;Inputs!D$13),Inputs!D$14,0)</f>
        <v>0</v>
      </c>
      <c r="AB45" s="36">
        <f>IF(AND($I44&lt;Inputs!B$13),Inputs!B$13,0)</f>
        <v>185</v>
      </c>
      <c r="AC45" s="36">
        <f>IF(AND($I44&gt;=Inputs!B$13,$I44&lt;Inputs!C$13),Inputs!C$13,0)</f>
        <v>0</v>
      </c>
      <c r="AD45" s="36">
        <f>IF(AND($I44&gt;=Inputs!C$13,$I44&lt;Inputs!D$13),Inputs!D$13,0)</f>
        <v>0</v>
      </c>
      <c r="AE45" s="36">
        <f t="shared" si="5"/>
        <v>185</v>
      </c>
      <c r="AF45" s="36">
        <f t="shared" si="6"/>
        <v>0</v>
      </c>
      <c r="AG45" s="36">
        <f t="shared" si="7"/>
        <v>0</v>
      </c>
      <c r="AH45" s="36">
        <f t="shared" si="8"/>
        <v>185</v>
      </c>
      <c r="AI45" s="36" t="str">
        <f t="shared" si="9"/>
        <v>No</v>
      </c>
      <c r="AJ45" s="36">
        <f t="shared" si="10"/>
        <v>5</v>
      </c>
      <c r="AK45" s="36">
        <f t="shared" si="11"/>
        <v>0</v>
      </c>
      <c r="AL45" s="36">
        <f t="shared" si="12"/>
        <v>0</v>
      </c>
      <c r="AM45" s="36">
        <f t="shared" si="13"/>
        <v>5</v>
      </c>
      <c r="AN45" s="36">
        <f t="shared" si="14"/>
        <v>0</v>
      </c>
      <c r="AO45" s="36">
        <f t="shared" si="15"/>
        <v>0</v>
      </c>
      <c r="AP45" s="36">
        <f t="shared" si="16"/>
        <v>5</v>
      </c>
      <c r="AQ45" s="36">
        <f t="shared" si="17"/>
        <v>5</v>
      </c>
      <c r="AR45" s="36">
        <f>IF(AND($AQ45&gt;=Inputs!B$13,$AQ45&lt;Inputs!C$13),Inputs!C$14,0)</f>
        <v>0</v>
      </c>
      <c r="AS45" s="36">
        <f>IF(AND($AQ45&gt;=Inputs!C$13,$AQ45&lt;Inputs!D$13),Inputs!D$14,0)</f>
        <v>0</v>
      </c>
      <c r="AT45" s="36">
        <f>IF(AND($AQ45&gt;=Inputs!B$13,$AQ45&lt;Inputs!C$13),Inputs!C$13,0)</f>
        <v>0</v>
      </c>
      <c r="AU45" s="36">
        <f>IF(AND($AQ45&gt;=Inputs!C$13,$AQ45&lt;Inputs!D$13),Inputs!D$13,0)</f>
        <v>0</v>
      </c>
      <c r="AV45" s="36">
        <f t="shared" si="18"/>
        <v>0</v>
      </c>
      <c r="AW45" s="36">
        <f>IFERROR((AU45-#REF!)/AS45,0)</f>
        <v>0</v>
      </c>
      <c r="AX45" s="36">
        <f t="shared" si="19"/>
        <v>0</v>
      </c>
      <c r="AY45" s="36" t="str">
        <f t="shared" si="20"/>
        <v>No</v>
      </c>
      <c r="AZ45" s="36">
        <f t="shared" si="21"/>
        <v>0</v>
      </c>
      <c r="BA45" s="36">
        <f t="shared" si="22"/>
        <v>0</v>
      </c>
      <c r="BB45" s="36">
        <f t="shared" si="23"/>
        <v>0</v>
      </c>
      <c r="BC45" s="36">
        <f t="shared" si="24"/>
        <v>0</v>
      </c>
      <c r="BD45" s="36">
        <f t="shared" si="25"/>
        <v>0</v>
      </c>
      <c r="BE45" s="37">
        <f t="shared" si="26"/>
        <v>5</v>
      </c>
      <c r="BF45" s="43">
        <f>IF($I44&lt;=Inputs!B$13,Inputs!B$14,0)</f>
        <v>1</v>
      </c>
      <c r="BG45" s="43">
        <f>IF(AND($I44&gt;Inputs!B$13,$I44&lt;=Inputs!C$13),Inputs!C$14,0)</f>
        <v>0</v>
      </c>
      <c r="BH45" s="43">
        <f>IF(AND($I44&gt;Inputs!C$13,$I44&lt;=Inputs!D$13),Inputs!D$14,0)</f>
        <v>0</v>
      </c>
      <c r="BI45" s="43">
        <f>IF(AND($I44&lt;Inputs!B$13),0,0)</f>
        <v>0</v>
      </c>
      <c r="BJ45" s="43">
        <f>IF(AND($I44&gt;=Inputs!B$13,$I44&lt;Inputs!C$13),Inputs!B$13,0)</f>
        <v>0</v>
      </c>
      <c r="BK45" s="43">
        <f>IF(AND($I44&gt;=Inputs!C$13,$I44&lt;Inputs!D$13),Inputs!C$13,0)</f>
        <v>0</v>
      </c>
      <c r="BL45" s="43">
        <f t="shared" si="27"/>
        <v>0</v>
      </c>
      <c r="BM45" s="43">
        <f t="shared" si="28"/>
        <v>0</v>
      </c>
      <c r="BN45" s="43">
        <f t="shared" si="29"/>
        <v>0</v>
      </c>
      <c r="BO45" s="43">
        <f t="shared" si="30"/>
        <v>0</v>
      </c>
      <c r="BP45" s="43" t="str">
        <f t="shared" si="31"/>
        <v>No</v>
      </c>
      <c r="BQ45" s="43">
        <f t="shared" si="32"/>
        <v>0</v>
      </c>
      <c r="BR45" s="43">
        <f t="shared" si="33"/>
        <v>0</v>
      </c>
      <c r="BS45" s="43">
        <f t="shared" si="34"/>
        <v>0</v>
      </c>
      <c r="BT45" s="43">
        <f t="shared" si="35"/>
        <v>0</v>
      </c>
      <c r="BU45" s="43">
        <f t="shared" si="36"/>
        <v>0</v>
      </c>
      <c r="BV45" s="43">
        <f t="shared" si="37"/>
        <v>0</v>
      </c>
      <c r="BW45" s="43">
        <f t="shared" si="38"/>
        <v>0</v>
      </c>
      <c r="BX45" s="43">
        <f t="shared" si="39"/>
        <v>0</v>
      </c>
      <c r="BY45" s="43">
        <f>IF(AND($BX45&gt;Inputs!B$13,$BX45&lt;=Inputs!C$13),Inputs!C$14,0)</f>
        <v>0</v>
      </c>
      <c r="BZ45" s="43">
        <f>IF(AND($BX45&gt;Inputs!C$13,$BX45&lt;=Inputs!D$13),Inputs!D$14,0)</f>
        <v>0</v>
      </c>
      <c r="CA45" s="43">
        <f>IF(AND($BX45&gt;Inputs!B$13,$BX45&lt;=Inputs!C$13),Inputs!B$13,0)</f>
        <v>0</v>
      </c>
      <c r="CB45" s="43">
        <f>IF(AND($BX45&gt;Inputs!C$13,$BX45&lt;=Inputs!D$13),Inputs!C$13,0)</f>
        <v>0</v>
      </c>
      <c r="CC45" s="43">
        <f t="shared" si="40"/>
        <v>0</v>
      </c>
      <c r="CD45" s="43">
        <f t="shared" si="41"/>
        <v>0</v>
      </c>
      <c r="CE45" s="43">
        <f t="shared" si="42"/>
        <v>0</v>
      </c>
      <c r="CF45" s="43" t="str">
        <f t="shared" si="43"/>
        <v>No</v>
      </c>
      <c r="CG45" s="43">
        <f t="shared" si="44"/>
        <v>0</v>
      </c>
      <c r="CH45" s="43">
        <f t="shared" si="45"/>
        <v>0</v>
      </c>
      <c r="CI45" s="43">
        <f t="shared" si="46"/>
        <v>0</v>
      </c>
      <c r="CJ45" s="43">
        <f t="shared" si="47"/>
        <v>0</v>
      </c>
      <c r="CK45" s="43">
        <f t="shared" si="48"/>
        <v>0</v>
      </c>
      <c r="CL45" s="44">
        <f t="shared" si="49"/>
        <v>0</v>
      </c>
      <c r="CM45" s="9">
        <f>IF(AND($F45&gt;=Inputs!B$3,$F45&lt;Inputs!C$3),FORECAST($F45,Inputs!B$4:C$4,Inputs!B$3:C$3),9999)</f>
        <v>9999</v>
      </c>
      <c r="CN45" s="9">
        <f>IF(AND($F45&gt;=Inputs!C$3,$F45&lt;Inputs!D$3),FORECAST($F45,Inputs!C$4:D$4,Inputs!C$3:D$3),9999)</f>
        <v>9999</v>
      </c>
      <c r="CO45" s="9">
        <f>IF(AND($F45&gt;=Inputs!D$3,$F45&lt;Inputs!E$3),FORECAST($F45,Inputs!D$4:E$4,Inputs!D$3:E$3),9999)</f>
        <v>9999</v>
      </c>
      <c r="CP45" s="9">
        <f>IF(AND($F45&gt;=Inputs!E$3,$F45&lt;Inputs!F$3),FORECAST($F45,Inputs!E$4:F$4,Inputs!E$3:F$3),9999)</f>
        <v>9999</v>
      </c>
      <c r="CQ45" s="9">
        <f>IF(AND($F45&gt;=Inputs!F$3,$F45&lt;Inputs!G$3),FORECAST($F45,Inputs!F$4:G$4,Inputs!F$3:G$3),9999)</f>
        <v>9999</v>
      </c>
      <c r="CR45" s="9">
        <f>IF(AND($F45&gt;=Inputs!G$3,$F45&lt;Inputs!H$3),FORECAST($F45,Inputs!G$4:H$4,Inputs!G$3:H$3),9999)</f>
        <v>9999</v>
      </c>
      <c r="CS45" s="9">
        <f>IF(AND($F45&gt;=Inputs!H$3,$F45&lt;Inputs!I$3),FORECAST($F45,Inputs!H$4:I$4,Inputs!H$3:I$3),9999)</f>
        <v>9999</v>
      </c>
      <c r="CT45" s="9">
        <f>IF(AND($F45&gt;=Inputs!I$3,$F45&lt;Inputs!J$3),FORECAST($F45,Inputs!I$4:J$4,Inputs!I$3:J$3),9999)</f>
        <v>9999</v>
      </c>
      <c r="CU45" s="9">
        <f>IF(AND($F45&gt;=Inputs!J$3,$F45&lt;Inputs!K$3),FORECAST($F45,Inputs!J$4:K$4,Inputs!J$3:K$3),9999)</f>
        <v>9999</v>
      </c>
      <c r="CV45" s="9">
        <f>IF(AND($F45&gt;=Inputs!K$3,$F45&lt;Inputs!L$3),FORECAST($F45,Inputs!K$4:L$4,Inputs!K$3:L$3),9999)</f>
        <v>9999</v>
      </c>
      <c r="CW45" s="9">
        <f>IF(AND($G45&gt;=Inputs!B$3,$G45&lt;Inputs!C$3),FORECAST($G45,Inputs!B$4:C$4,Inputs!B$3:C$3),-9999)</f>
        <v>-9999</v>
      </c>
      <c r="CX45" s="9">
        <f>IF(AND($G45&gt;=Inputs!C$3,$G45&lt;Inputs!D$3),FORECAST($G45,Inputs!C$4:D$4,Inputs!C$3:D$3),-9999)</f>
        <v>-9999</v>
      </c>
      <c r="CY45" s="9">
        <f>IF(AND($G45&gt;=Inputs!D$3,$G45&lt;Inputs!E$3),FORECAST($G45,Inputs!D$4:E$4,Inputs!D$3:E$3),-9999)</f>
        <v>-9999</v>
      </c>
      <c r="CZ45" s="9">
        <f>IF(AND($G45&gt;=Inputs!E$3,$G45&lt;Inputs!F$3),FORECAST($G45,Inputs!E$4:F$4,Inputs!E$3:F$3),-9999)</f>
        <v>-9999</v>
      </c>
      <c r="DA45" s="9">
        <f>IF(AND($G45&gt;=Inputs!F$3,$G45&lt;Inputs!G$3),FORECAST($G45,Inputs!F$4:G$4,Inputs!F$3:G$3),-9999)</f>
        <v>-9999</v>
      </c>
      <c r="DB45" s="9">
        <f>IF(AND($G45&gt;=Inputs!G$3,$G45&lt;Inputs!H$3),FORECAST($G45,Inputs!G$4:H$4,Inputs!G$3:H$3),-9999)</f>
        <v>25.2</v>
      </c>
      <c r="DC45" s="9">
        <f>IF(AND($G45&gt;=Inputs!H$3,$G45&lt;Inputs!I$3),FORECAST($G45,Inputs!H$4:I$4,Inputs!H$3:I$3),-9999)</f>
        <v>-9999</v>
      </c>
      <c r="DD45" s="9">
        <f>IF(AND($G45&gt;=Inputs!I$3,$G45&lt;Inputs!J$3),FORECAST($G45,Inputs!I$4:J$4,Inputs!I$3:J$3),-9999)</f>
        <v>-9999</v>
      </c>
      <c r="DE45" s="9">
        <f>IF(AND($G45&gt;=Inputs!J$3,$G45&lt;Inputs!K$3),FORECAST($G45,Inputs!J$4:K$4,Inputs!J$3:K$3),-9999)</f>
        <v>-9999</v>
      </c>
      <c r="DF45" s="9">
        <f>IF(AND($G45&gt;=Inputs!K$3,$G45&lt;Inputs!L$3),FORECAST($G45,Inputs!K$4:L$4,Inputs!K$3:L$3),-9999)</f>
        <v>-9999</v>
      </c>
    </row>
    <row r="46" spans="1:110" x14ac:dyDescent="0.25">
      <c r="A46" s="2">
        <f t="shared" si="51"/>
        <v>45474.149305555417</v>
      </c>
      <c r="B46" s="3" t="str">
        <f>IF(ROUND(A46,6)&lt;ROUND(Inputs!$B$7,6),"Pre t0",IF(ROUND(A46,6)=ROUND(Inputs!$B$7,6),"t0",IF(AND(A46&gt;Inputs!$B$7,A46&lt;Inputs!$B$8),"TRLD","Post t0")))</f>
        <v>Pre t0</v>
      </c>
      <c r="C46" s="17">
        <v>19.440000000000001</v>
      </c>
      <c r="D46" s="19">
        <v>0</v>
      </c>
      <c r="E46" s="19"/>
      <c r="F46" s="19">
        <v>200</v>
      </c>
      <c r="G46" s="19">
        <v>130</v>
      </c>
      <c r="H46" s="7">
        <f t="shared" si="50"/>
        <v>0</v>
      </c>
      <c r="I46" s="7">
        <f>IF(B46="Pre t0",0,IF(B46="t0",MAX(MIN(TRLD!N46,E46),G46),IF(B46="TRLD",I45+J46,IF(B46="Post t0",MAX(I45+M46,G46)))))</f>
        <v>0</v>
      </c>
      <c r="J46" s="7">
        <f t="shared" si="0"/>
        <v>0</v>
      </c>
      <c r="K46" s="7">
        <f t="shared" si="1"/>
        <v>0</v>
      </c>
      <c r="L46" s="7">
        <f t="shared" si="2"/>
        <v>5</v>
      </c>
      <c r="M46" s="8">
        <f t="shared" si="3"/>
        <v>0</v>
      </c>
      <c r="N46" s="31">
        <f t="shared" si="4"/>
        <v>0</v>
      </c>
      <c r="O46" s="31">
        <f>IF(AND($C46&gt;=Inputs!B$4,$C46&lt;Inputs!C$4),FORECAST($C46,Inputs!B$3:C$3,Inputs!B$4:C$4),0)</f>
        <v>0</v>
      </c>
      <c r="P46" s="31">
        <f>IF(AND($C46&gt;=Inputs!C$4,$C46&lt;Inputs!D$4),FORECAST($C46,Inputs!C$3:D$3,Inputs!C$4:D$4),0)</f>
        <v>0</v>
      </c>
      <c r="Q46" s="31">
        <f>IF(AND($C46&gt;=Inputs!D$4,$C46&lt;Inputs!E$4),FORECAST($C46,Inputs!D$3:E$3,Inputs!D$4:E$4),0)</f>
        <v>0</v>
      </c>
      <c r="R46" s="31">
        <f>IF(AND($C46&gt;=Inputs!E$4,$C46&lt;Inputs!F$4),FORECAST($C46,Inputs!E$3:F$3,Inputs!E$4:F$4),0)</f>
        <v>0</v>
      </c>
      <c r="S46" s="31">
        <f>IF(AND($C46&gt;=Inputs!F$4,$C46&lt;Inputs!G$4),FORECAST($C46,Inputs!F$3:G$3,Inputs!F$4:G$4),0)</f>
        <v>0</v>
      </c>
      <c r="T46" s="31">
        <f>IF(AND($C46&gt;=Inputs!G$4,$C46&lt;Inputs!H$4),FORECAST($C46,Inputs!G$3:H$3,Inputs!G$4:H$4),0)</f>
        <v>0</v>
      </c>
      <c r="U46" s="31">
        <f>IF(AND($C46&gt;=Inputs!H$4,$C46&lt;Inputs!I$4),FORECAST($C46,Inputs!H$3:I$3,Inputs!H$4:I$4),0)</f>
        <v>0</v>
      </c>
      <c r="V46" s="31">
        <f>IF(AND($C46&gt;=Inputs!I$4,$C46&lt;Inputs!J$4),FORECAST($C46,Inputs!I$3:J$3,Inputs!I$4:J$4),0)</f>
        <v>0</v>
      </c>
      <c r="W46" s="31">
        <f>IF(AND($C46&gt;=Inputs!J$4,$C46&lt;Inputs!K$4),FORECAST($C46,Inputs!J$3:K$3,Inputs!J$4:K$4),0)</f>
        <v>0</v>
      </c>
      <c r="X46" s="31">
        <f>IF(AND($C46&gt;=Inputs!K$4,Inputs!K$4&lt;&gt;""),F46,0)</f>
        <v>0</v>
      </c>
      <c r="Y46" s="36">
        <f>IF($I45&lt;Inputs!B$13,Inputs!B$14,0)</f>
        <v>1</v>
      </c>
      <c r="Z46" s="36">
        <f>IF(AND($I45&gt;=Inputs!B$13,$I45&lt;Inputs!C$13),Inputs!C$14,0)</f>
        <v>0</v>
      </c>
      <c r="AA46" s="36">
        <f>IF(AND($I45&gt;=Inputs!C$13,$I45&lt;Inputs!D$13),Inputs!D$14,0)</f>
        <v>0</v>
      </c>
      <c r="AB46" s="36">
        <f>IF(AND($I45&lt;Inputs!B$13),Inputs!B$13,0)</f>
        <v>185</v>
      </c>
      <c r="AC46" s="36">
        <f>IF(AND($I45&gt;=Inputs!B$13,$I45&lt;Inputs!C$13),Inputs!C$13,0)</f>
        <v>0</v>
      </c>
      <c r="AD46" s="36">
        <f>IF(AND($I45&gt;=Inputs!C$13,$I45&lt;Inputs!D$13),Inputs!D$13,0)</f>
        <v>0</v>
      </c>
      <c r="AE46" s="36">
        <f t="shared" si="5"/>
        <v>185</v>
      </c>
      <c r="AF46" s="36">
        <f t="shared" si="6"/>
        <v>0</v>
      </c>
      <c r="AG46" s="36">
        <f t="shared" si="7"/>
        <v>0</v>
      </c>
      <c r="AH46" s="36">
        <f t="shared" si="8"/>
        <v>185</v>
      </c>
      <c r="AI46" s="36" t="str">
        <f t="shared" si="9"/>
        <v>No</v>
      </c>
      <c r="AJ46" s="36">
        <f t="shared" si="10"/>
        <v>5</v>
      </c>
      <c r="AK46" s="36">
        <f t="shared" si="11"/>
        <v>0</v>
      </c>
      <c r="AL46" s="36">
        <f t="shared" si="12"/>
        <v>0</v>
      </c>
      <c r="AM46" s="36">
        <f t="shared" si="13"/>
        <v>5</v>
      </c>
      <c r="AN46" s="36">
        <f t="shared" si="14"/>
        <v>0</v>
      </c>
      <c r="AO46" s="36">
        <f t="shared" si="15"/>
        <v>0</v>
      </c>
      <c r="AP46" s="36">
        <f t="shared" si="16"/>
        <v>5</v>
      </c>
      <c r="AQ46" s="36">
        <f t="shared" si="17"/>
        <v>5</v>
      </c>
      <c r="AR46" s="36">
        <f>IF(AND($AQ46&gt;=Inputs!B$13,$AQ46&lt;Inputs!C$13),Inputs!C$14,0)</f>
        <v>0</v>
      </c>
      <c r="AS46" s="36">
        <f>IF(AND($AQ46&gt;=Inputs!C$13,$AQ46&lt;Inputs!D$13),Inputs!D$14,0)</f>
        <v>0</v>
      </c>
      <c r="AT46" s="36">
        <f>IF(AND($AQ46&gt;=Inputs!B$13,$AQ46&lt;Inputs!C$13),Inputs!C$13,0)</f>
        <v>0</v>
      </c>
      <c r="AU46" s="36">
        <f>IF(AND($AQ46&gt;=Inputs!C$13,$AQ46&lt;Inputs!D$13),Inputs!D$13,0)</f>
        <v>0</v>
      </c>
      <c r="AV46" s="36">
        <f t="shared" si="18"/>
        <v>0</v>
      </c>
      <c r="AW46" s="36">
        <f>IFERROR((AU46-#REF!)/AS46,0)</f>
        <v>0</v>
      </c>
      <c r="AX46" s="36">
        <f t="shared" si="19"/>
        <v>0</v>
      </c>
      <c r="AY46" s="36" t="str">
        <f t="shared" si="20"/>
        <v>No</v>
      </c>
      <c r="AZ46" s="36">
        <f t="shared" si="21"/>
        <v>0</v>
      </c>
      <c r="BA46" s="36">
        <f t="shared" si="22"/>
        <v>0</v>
      </c>
      <c r="BB46" s="36">
        <f t="shared" si="23"/>
        <v>0</v>
      </c>
      <c r="BC46" s="36">
        <f t="shared" si="24"/>
        <v>0</v>
      </c>
      <c r="BD46" s="36">
        <f t="shared" si="25"/>
        <v>0</v>
      </c>
      <c r="BE46" s="37">
        <f t="shared" si="26"/>
        <v>5</v>
      </c>
      <c r="BF46" s="43">
        <f>IF($I45&lt;=Inputs!B$13,Inputs!B$14,0)</f>
        <v>1</v>
      </c>
      <c r="BG46" s="43">
        <f>IF(AND($I45&gt;Inputs!B$13,$I45&lt;=Inputs!C$13),Inputs!C$14,0)</f>
        <v>0</v>
      </c>
      <c r="BH46" s="43">
        <f>IF(AND($I45&gt;Inputs!C$13,$I45&lt;=Inputs!D$13),Inputs!D$14,0)</f>
        <v>0</v>
      </c>
      <c r="BI46" s="43">
        <f>IF(AND($I45&lt;Inputs!B$13),0,0)</f>
        <v>0</v>
      </c>
      <c r="BJ46" s="43">
        <f>IF(AND($I45&gt;=Inputs!B$13,$I45&lt;Inputs!C$13),Inputs!B$13,0)</f>
        <v>0</v>
      </c>
      <c r="BK46" s="43">
        <f>IF(AND($I45&gt;=Inputs!C$13,$I45&lt;Inputs!D$13),Inputs!C$13,0)</f>
        <v>0</v>
      </c>
      <c r="BL46" s="43">
        <f t="shared" si="27"/>
        <v>0</v>
      </c>
      <c r="BM46" s="43">
        <f t="shared" si="28"/>
        <v>0</v>
      </c>
      <c r="BN46" s="43">
        <f t="shared" si="29"/>
        <v>0</v>
      </c>
      <c r="BO46" s="43">
        <f t="shared" si="30"/>
        <v>0</v>
      </c>
      <c r="BP46" s="43" t="str">
        <f t="shared" si="31"/>
        <v>No</v>
      </c>
      <c r="BQ46" s="43">
        <f t="shared" si="32"/>
        <v>0</v>
      </c>
      <c r="BR46" s="43">
        <f t="shared" si="33"/>
        <v>0</v>
      </c>
      <c r="BS46" s="43">
        <f t="shared" si="34"/>
        <v>0</v>
      </c>
      <c r="BT46" s="43">
        <f t="shared" si="35"/>
        <v>0</v>
      </c>
      <c r="BU46" s="43">
        <f t="shared" si="36"/>
        <v>0</v>
      </c>
      <c r="BV46" s="43">
        <f t="shared" si="37"/>
        <v>0</v>
      </c>
      <c r="BW46" s="43">
        <f t="shared" si="38"/>
        <v>0</v>
      </c>
      <c r="BX46" s="43">
        <f t="shared" si="39"/>
        <v>0</v>
      </c>
      <c r="BY46" s="43">
        <f>IF(AND($BX46&gt;Inputs!B$13,$BX46&lt;=Inputs!C$13),Inputs!C$14,0)</f>
        <v>0</v>
      </c>
      <c r="BZ46" s="43">
        <f>IF(AND($BX46&gt;Inputs!C$13,$BX46&lt;=Inputs!D$13),Inputs!D$14,0)</f>
        <v>0</v>
      </c>
      <c r="CA46" s="43">
        <f>IF(AND($BX46&gt;Inputs!B$13,$BX46&lt;=Inputs!C$13),Inputs!B$13,0)</f>
        <v>0</v>
      </c>
      <c r="CB46" s="43">
        <f>IF(AND($BX46&gt;Inputs!C$13,$BX46&lt;=Inputs!D$13),Inputs!C$13,0)</f>
        <v>0</v>
      </c>
      <c r="CC46" s="43">
        <f t="shared" si="40"/>
        <v>0</v>
      </c>
      <c r="CD46" s="43">
        <f t="shared" si="41"/>
        <v>0</v>
      </c>
      <c r="CE46" s="43">
        <f t="shared" si="42"/>
        <v>0</v>
      </c>
      <c r="CF46" s="43" t="str">
        <f t="shared" si="43"/>
        <v>No</v>
      </c>
      <c r="CG46" s="43">
        <f t="shared" si="44"/>
        <v>0</v>
      </c>
      <c r="CH46" s="43">
        <f t="shared" si="45"/>
        <v>0</v>
      </c>
      <c r="CI46" s="43">
        <f t="shared" si="46"/>
        <v>0</v>
      </c>
      <c r="CJ46" s="43">
        <f t="shared" si="47"/>
        <v>0</v>
      </c>
      <c r="CK46" s="43">
        <f t="shared" si="48"/>
        <v>0</v>
      </c>
      <c r="CL46" s="44">
        <f t="shared" si="49"/>
        <v>0</v>
      </c>
      <c r="CM46" s="9">
        <f>IF(AND($F46&gt;=Inputs!B$3,$F46&lt;Inputs!C$3),FORECAST($F46,Inputs!B$4:C$4,Inputs!B$3:C$3),9999)</f>
        <v>9999</v>
      </c>
      <c r="CN46" s="9">
        <f>IF(AND($F46&gt;=Inputs!C$3,$F46&lt;Inputs!D$3),FORECAST($F46,Inputs!C$4:D$4,Inputs!C$3:D$3),9999)</f>
        <v>9999</v>
      </c>
      <c r="CO46" s="9">
        <f>IF(AND($F46&gt;=Inputs!D$3,$F46&lt;Inputs!E$3),FORECAST($F46,Inputs!D$4:E$4,Inputs!D$3:E$3),9999)</f>
        <v>9999</v>
      </c>
      <c r="CP46" s="9">
        <f>IF(AND($F46&gt;=Inputs!E$3,$F46&lt;Inputs!F$3),FORECAST($F46,Inputs!E$4:F$4,Inputs!E$3:F$3),9999)</f>
        <v>9999</v>
      </c>
      <c r="CQ46" s="9">
        <f>IF(AND($F46&gt;=Inputs!F$3,$F46&lt;Inputs!G$3),FORECAST($F46,Inputs!F$4:G$4,Inputs!F$3:G$3),9999)</f>
        <v>9999</v>
      </c>
      <c r="CR46" s="9">
        <f>IF(AND($F46&gt;=Inputs!G$3,$F46&lt;Inputs!H$3),FORECAST($F46,Inputs!G$4:H$4,Inputs!G$3:H$3),9999)</f>
        <v>9999</v>
      </c>
      <c r="CS46" s="9">
        <f>IF(AND($F46&gt;=Inputs!H$3,$F46&lt;Inputs!I$3),FORECAST($F46,Inputs!H$4:I$4,Inputs!H$3:I$3),9999)</f>
        <v>9999</v>
      </c>
      <c r="CT46" s="9">
        <f>IF(AND($F46&gt;=Inputs!I$3,$F46&lt;Inputs!J$3),FORECAST($F46,Inputs!I$4:J$4,Inputs!I$3:J$3),9999)</f>
        <v>9999</v>
      </c>
      <c r="CU46" s="9">
        <f>IF(AND($F46&gt;=Inputs!J$3,$F46&lt;Inputs!K$3),FORECAST($F46,Inputs!J$4:K$4,Inputs!J$3:K$3),9999)</f>
        <v>9999</v>
      </c>
      <c r="CV46" s="9">
        <f>IF(AND($F46&gt;=Inputs!K$3,$F46&lt;Inputs!L$3),FORECAST($F46,Inputs!K$4:L$4,Inputs!K$3:L$3),9999)</f>
        <v>9999</v>
      </c>
      <c r="CW46" s="9">
        <f>IF(AND($G46&gt;=Inputs!B$3,$G46&lt;Inputs!C$3),FORECAST($G46,Inputs!B$4:C$4,Inputs!B$3:C$3),-9999)</f>
        <v>-9999</v>
      </c>
      <c r="CX46" s="9">
        <f>IF(AND($G46&gt;=Inputs!C$3,$G46&lt;Inputs!D$3),FORECAST($G46,Inputs!C$4:D$4,Inputs!C$3:D$3),-9999)</f>
        <v>-9999</v>
      </c>
      <c r="CY46" s="9">
        <f>IF(AND($G46&gt;=Inputs!D$3,$G46&lt;Inputs!E$3),FORECAST($G46,Inputs!D$4:E$4,Inputs!D$3:E$3),-9999)</f>
        <v>-9999</v>
      </c>
      <c r="CZ46" s="9">
        <f>IF(AND($G46&gt;=Inputs!E$3,$G46&lt;Inputs!F$3),FORECAST($G46,Inputs!E$4:F$4,Inputs!E$3:F$3),-9999)</f>
        <v>-9999</v>
      </c>
      <c r="DA46" s="9">
        <f>IF(AND($G46&gt;=Inputs!F$3,$G46&lt;Inputs!G$3),FORECAST($G46,Inputs!F$4:G$4,Inputs!F$3:G$3),-9999)</f>
        <v>-9999</v>
      </c>
      <c r="DB46" s="9">
        <f>IF(AND($G46&gt;=Inputs!G$3,$G46&lt;Inputs!H$3),FORECAST($G46,Inputs!G$4:H$4,Inputs!G$3:H$3),-9999)</f>
        <v>25.2</v>
      </c>
      <c r="DC46" s="9">
        <f>IF(AND($G46&gt;=Inputs!H$3,$G46&lt;Inputs!I$3),FORECAST($G46,Inputs!H$4:I$4,Inputs!H$3:I$3),-9999)</f>
        <v>-9999</v>
      </c>
      <c r="DD46" s="9">
        <f>IF(AND($G46&gt;=Inputs!I$3,$G46&lt;Inputs!J$3),FORECAST($G46,Inputs!I$4:J$4,Inputs!I$3:J$3),-9999)</f>
        <v>-9999</v>
      </c>
      <c r="DE46" s="9">
        <f>IF(AND($G46&gt;=Inputs!J$3,$G46&lt;Inputs!K$3),FORECAST($G46,Inputs!J$4:K$4,Inputs!J$3:K$3),-9999)</f>
        <v>-9999</v>
      </c>
      <c r="DF46" s="9">
        <f>IF(AND($G46&gt;=Inputs!K$3,$G46&lt;Inputs!L$3),FORECAST($G46,Inputs!K$4:L$4,Inputs!K$3:L$3),-9999)</f>
        <v>-9999</v>
      </c>
    </row>
    <row r="47" spans="1:110" x14ac:dyDescent="0.25">
      <c r="A47" s="2">
        <f t="shared" si="51"/>
        <v>45474.152777777635</v>
      </c>
      <c r="B47" s="3" t="str">
        <f>IF(ROUND(A47,6)&lt;ROUND(Inputs!$B$7,6),"Pre t0",IF(ROUND(A47,6)=ROUND(Inputs!$B$7,6),"t0",IF(AND(A47&gt;Inputs!$B$7,A47&lt;Inputs!$B$8),"TRLD","Post t0")))</f>
        <v>Pre t0</v>
      </c>
      <c r="C47" s="17">
        <v>19.440000000000001</v>
      </c>
      <c r="D47" s="19">
        <v>0</v>
      </c>
      <c r="E47" s="19"/>
      <c r="F47" s="19">
        <v>200</v>
      </c>
      <c r="G47" s="19">
        <v>130</v>
      </c>
      <c r="H47" s="7">
        <f t="shared" si="50"/>
        <v>0</v>
      </c>
      <c r="I47" s="7">
        <f>IF(B47="Pre t0",0,IF(B47="t0",MAX(MIN(TRLD!N47,E47),G47),IF(B47="TRLD",I46+J47,IF(B47="Post t0",MAX(I46+M47,G47)))))</f>
        <v>0</v>
      </c>
      <c r="J47" s="7">
        <f t="shared" si="0"/>
        <v>0</v>
      </c>
      <c r="K47" s="7">
        <f t="shared" si="1"/>
        <v>0</v>
      </c>
      <c r="L47" s="7">
        <f t="shared" si="2"/>
        <v>5</v>
      </c>
      <c r="M47" s="8">
        <f t="shared" si="3"/>
        <v>0</v>
      </c>
      <c r="N47" s="31">
        <f t="shared" si="4"/>
        <v>0</v>
      </c>
      <c r="O47" s="31">
        <f>IF(AND($C47&gt;=Inputs!B$4,$C47&lt;Inputs!C$4),FORECAST($C47,Inputs!B$3:C$3,Inputs!B$4:C$4),0)</f>
        <v>0</v>
      </c>
      <c r="P47" s="31">
        <f>IF(AND($C47&gt;=Inputs!C$4,$C47&lt;Inputs!D$4),FORECAST($C47,Inputs!C$3:D$3,Inputs!C$4:D$4),0)</f>
        <v>0</v>
      </c>
      <c r="Q47" s="31">
        <f>IF(AND($C47&gt;=Inputs!D$4,$C47&lt;Inputs!E$4),FORECAST($C47,Inputs!D$3:E$3,Inputs!D$4:E$4),0)</f>
        <v>0</v>
      </c>
      <c r="R47" s="31">
        <f>IF(AND($C47&gt;=Inputs!E$4,$C47&lt;Inputs!F$4),FORECAST($C47,Inputs!E$3:F$3,Inputs!E$4:F$4),0)</f>
        <v>0</v>
      </c>
      <c r="S47" s="31">
        <f>IF(AND($C47&gt;=Inputs!F$4,$C47&lt;Inputs!G$4),FORECAST($C47,Inputs!F$3:G$3,Inputs!F$4:G$4),0)</f>
        <v>0</v>
      </c>
      <c r="T47" s="31">
        <f>IF(AND($C47&gt;=Inputs!G$4,$C47&lt;Inputs!H$4),FORECAST($C47,Inputs!G$3:H$3,Inputs!G$4:H$4),0)</f>
        <v>0</v>
      </c>
      <c r="U47" s="31">
        <f>IF(AND($C47&gt;=Inputs!H$4,$C47&lt;Inputs!I$4),FORECAST($C47,Inputs!H$3:I$3,Inputs!H$4:I$4),0)</f>
        <v>0</v>
      </c>
      <c r="V47" s="31">
        <f>IF(AND($C47&gt;=Inputs!I$4,$C47&lt;Inputs!J$4),FORECAST($C47,Inputs!I$3:J$3,Inputs!I$4:J$4),0)</f>
        <v>0</v>
      </c>
      <c r="W47" s="31">
        <f>IF(AND($C47&gt;=Inputs!J$4,$C47&lt;Inputs!K$4),FORECAST($C47,Inputs!J$3:K$3,Inputs!J$4:K$4),0)</f>
        <v>0</v>
      </c>
      <c r="X47" s="31">
        <f>IF(AND($C47&gt;=Inputs!K$4,Inputs!K$4&lt;&gt;""),F47,0)</f>
        <v>0</v>
      </c>
      <c r="Y47" s="36">
        <f>IF($I46&lt;Inputs!B$13,Inputs!B$14,0)</f>
        <v>1</v>
      </c>
      <c r="Z47" s="36">
        <f>IF(AND($I46&gt;=Inputs!B$13,$I46&lt;Inputs!C$13),Inputs!C$14,0)</f>
        <v>0</v>
      </c>
      <c r="AA47" s="36">
        <f>IF(AND($I46&gt;=Inputs!C$13,$I46&lt;Inputs!D$13),Inputs!D$14,0)</f>
        <v>0</v>
      </c>
      <c r="AB47" s="36">
        <f>IF(AND($I46&lt;Inputs!B$13),Inputs!B$13,0)</f>
        <v>185</v>
      </c>
      <c r="AC47" s="36">
        <f>IF(AND($I46&gt;=Inputs!B$13,$I46&lt;Inputs!C$13),Inputs!C$13,0)</f>
        <v>0</v>
      </c>
      <c r="AD47" s="36">
        <f>IF(AND($I46&gt;=Inputs!C$13,$I46&lt;Inputs!D$13),Inputs!D$13,0)</f>
        <v>0</v>
      </c>
      <c r="AE47" s="36">
        <f t="shared" si="5"/>
        <v>185</v>
      </c>
      <c r="AF47" s="36">
        <f t="shared" si="6"/>
        <v>0</v>
      </c>
      <c r="AG47" s="36">
        <f t="shared" si="7"/>
        <v>0</v>
      </c>
      <c r="AH47" s="36">
        <f t="shared" si="8"/>
        <v>185</v>
      </c>
      <c r="AI47" s="36" t="str">
        <f t="shared" si="9"/>
        <v>No</v>
      </c>
      <c r="AJ47" s="36">
        <f t="shared" si="10"/>
        <v>5</v>
      </c>
      <c r="AK47" s="36">
        <f t="shared" si="11"/>
        <v>0</v>
      </c>
      <c r="AL47" s="36">
        <f t="shared" si="12"/>
        <v>0</v>
      </c>
      <c r="AM47" s="36">
        <f t="shared" si="13"/>
        <v>5</v>
      </c>
      <c r="AN47" s="36">
        <f t="shared" si="14"/>
        <v>0</v>
      </c>
      <c r="AO47" s="36">
        <f t="shared" si="15"/>
        <v>0</v>
      </c>
      <c r="AP47" s="36">
        <f t="shared" si="16"/>
        <v>5</v>
      </c>
      <c r="AQ47" s="36">
        <f t="shared" si="17"/>
        <v>5</v>
      </c>
      <c r="AR47" s="36">
        <f>IF(AND($AQ47&gt;=Inputs!B$13,$AQ47&lt;Inputs!C$13),Inputs!C$14,0)</f>
        <v>0</v>
      </c>
      <c r="AS47" s="36">
        <f>IF(AND($AQ47&gt;=Inputs!C$13,$AQ47&lt;Inputs!D$13),Inputs!D$14,0)</f>
        <v>0</v>
      </c>
      <c r="AT47" s="36">
        <f>IF(AND($AQ47&gt;=Inputs!B$13,$AQ47&lt;Inputs!C$13),Inputs!C$13,0)</f>
        <v>0</v>
      </c>
      <c r="AU47" s="36">
        <f>IF(AND($AQ47&gt;=Inputs!C$13,$AQ47&lt;Inputs!D$13),Inputs!D$13,0)</f>
        <v>0</v>
      </c>
      <c r="AV47" s="36">
        <f t="shared" si="18"/>
        <v>0</v>
      </c>
      <c r="AW47" s="36">
        <f>IFERROR((AU47-#REF!)/AS47,0)</f>
        <v>0</v>
      </c>
      <c r="AX47" s="36">
        <f t="shared" si="19"/>
        <v>0</v>
      </c>
      <c r="AY47" s="36" t="str">
        <f t="shared" si="20"/>
        <v>No</v>
      </c>
      <c r="AZ47" s="36">
        <f t="shared" si="21"/>
        <v>0</v>
      </c>
      <c r="BA47" s="36">
        <f t="shared" si="22"/>
        <v>0</v>
      </c>
      <c r="BB47" s="36">
        <f t="shared" si="23"/>
        <v>0</v>
      </c>
      <c r="BC47" s="36">
        <f t="shared" si="24"/>
        <v>0</v>
      </c>
      <c r="BD47" s="36">
        <f t="shared" si="25"/>
        <v>0</v>
      </c>
      <c r="BE47" s="37">
        <f t="shared" si="26"/>
        <v>5</v>
      </c>
      <c r="BF47" s="43">
        <f>IF($I46&lt;=Inputs!B$13,Inputs!B$14,0)</f>
        <v>1</v>
      </c>
      <c r="BG47" s="43">
        <f>IF(AND($I46&gt;Inputs!B$13,$I46&lt;=Inputs!C$13),Inputs!C$14,0)</f>
        <v>0</v>
      </c>
      <c r="BH47" s="43">
        <f>IF(AND($I46&gt;Inputs!C$13,$I46&lt;=Inputs!D$13),Inputs!D$14,0)</f>
        <v>0</v>
      </c>
      <c r="BI47" s="43">
        <f>IF(AND($I46&lt;Inputs!B$13),0,0)</f>
        <v>0</v>
      </c>
      <c r="BJ47" s="43">
        <f>IF(AND($I46&gt;=Inputs!B$13,$I46&lt;Inputs!C$13),Inputs!B$13,0)</f>
        <v>0</v>
      </c>
      <c r="BK47" s="43">
        <f>IF(AND($I46&gt;=Inputs!C$13,$I46&lt;Inputs!D$13),Inputs!C$13,0)</f>
        <v>0</v>
      </c>
      <c r="BL47" s="43">
        <f t="shared" si="27"/>
        <v>0</v>
      </c>
      <c r="BM47" s="43">
        <f t="shared" si="28"/>
        <v>0</v>
      </c>
      <c r="BN47" s="43">
        <f t="shared" si="29"/>
        <v>0</v>
      </c>
      <c r="BO47" s="43">
        <f t="shared" si="30"/>
        <v>0</v>
      </c>
      <c r="BP47" s="43" t="str">
        <f t="shared" si="31"/>
        <v>No</v>
      </c>
      <c r="BQ47" s="43">
        <f t="shared" si="32"/>
        <v>0</v>
      </c>
      <c r="BR47" s="43">
        <f t="shared" si="33"/>
        <v>0</v>
      </c>
      <c r="BS47" s="43">
        <f t="shared" si="34"/>
        <v>0</v>
      </c>
      <c r="BT47" s="43">
        <f t="shared" si="35"/>
        <v>0</v>
      </c>
      <c r="BU47" s="43">
        <f t="shared" si="36"/>
        <v>0</v>
      </c>
      <c r="BV47" s="43">
        <f t="shared" si="37"/>
        <v>0</v>
      </c>
      <c r="BW47" s="43">
        <f t="shared" si="38"/>
        <v>0</v>
      </c>
      <c r="BX47" s="43">
        <f t="shared" si="39"/>
        <v>0</v>
      </c>
      <c r="BY47" s="43">
        <f>IF(AND($BX47&gt;Inputs!B$13,$BX47&lt;=Inputs!C$13),Inputs!C$14,0)</f>
        <v>0</v>
      </c>
      <c r="BZ47" s="43">
        <f>IF(AND($BX47&gt;Inputs!C$13,$BX47&lt;=Inputs!D$13),Inputs!D$14,0)</f>
        <v>0</v>
      </c>
      <c r="CA47" s="43">
        <f>IF(AND($BX47&gt;Inputs!B$13,$BX47&lt;=Inputs!C$13),Inputs!B$13,0)</f>
        <v>0</v>
      </c>
      <c r="CB47" s="43">
        <f>IF(AND($BX47&gt;Inputs!C$13,$BX47&lt;=Inputs!D$13),Inputs!C$13,0)</f>
        <v>0</v>
      </c>
      <c r="CC47" s="43">
        <f t="shared" si="40"/>
        <v>0</v>
      </c>
      <c r="CD47" s="43">
        <f t="shared" si="41"/>
        <v>0</v>
      </c>
      <c r="CE47" s="43">
        <f t="shared" si="42"/>
        <v>0</v>
      </c>
      <c r="CF47" s="43" t="str">
        <f t="shared" si="43"/>
        <v>No</v>
      </c>
      <c r="CG47" s="43">
        <f t="shared" si="44"/>
        <v>0</v>
      </c>
      <c r="CH47" s="43">
        <f t="shared" si="45"/>
        <v>0</v>
      </c>
      <c r="CI47" s="43">
        <f t="shared" si="46"/>
        <v>0</v>
      </c>
      <c r="CJ47" s="43">
        <f t="shared" si="47"/>
        <v>0</v>
      </c>
      <c r="CK47" s="43">
        <f t="shared" si="48"/>
        <v>0</v>
      </c>
      <c r="CL47" s="44">
        <f t="shared" si="49"/>
        <v>0</v>
      </c>
      <c r="CM47" s="9">
        <f>IF(AND($F47&gt;=Inputs!B$3,$F47&lt;Inputs!C$3),FORECAST($F47,Inputs!B$4:C$4,Inputs!B$3:C$3),9999)</f>
        <v>9999</v>
      </c>
      <c r="CN47" s="9">
        <f>IF(AND($F47&gt;=Inputs!C$3,$F47&lt;Inputs!D$3),FORECAST($F47,Inputs!C$4:D$4,Inputs!C$3:D$3),9999)</f>
        <v>9999</v>
      </c>
      <c r="CO47" s="9">
        <f>IF(AND($F47&gt;=Inputs!D$3,$F47&lt;Inputs!E$3),FORECAST($F47,Inputs!D$4:E$4,Inputs!D$3:E$3),9999)</f>
        <v>9999</v>
      </c>
      <c r="CP47" s="9">
        <f>IF(AND($F47&gt;=Inputs!E$3,$F47&lt;Inputs!F$3),FORECAST($F47,Inputs!E$4:F$4,Inputs!E$3:F$3),9999)</f>
        <v>9999</v>
      </c>
      <c r="CQ47" s="9">
        <f>IF(AND($F47&gt;=Inputs!F$3,$F47&lt;Inputs!G$3),FORECAST($F47,Inputs!F$4:G$4,Inputs!F$3:G$3),9999)</f>
        <v>9999</v>
      </c>
      <c r="CR47" s="9">
        <f>IF(AND($F47&gt;=Inputs!G$3,$F47&lt;Inputs!H$3),FORECAST($F47,Inputs!G$4:H$4,Inputs!G$3:H$3),9999)</f>
        <v>9999</v>
      </c>
      <c r="CS47" s="9">
        <f>IF(AND($F47&gt;=Inputs!H$3,$F47&lt;Inputs!I$3),FORECAST($F47,Inputs!H$4:I$4,Inputs!H$3:I$3),9999)</f>
        <v>9999</v>
      </c>
      <c r="CT47" s="9">
        <f>IF(AND($F47&gt;=Inputs!I$3,$F47&lt;Inputs!J$3),FORECAST($F47,Inputs!I$4:J$4,Inputs!I$3:J$3),9999)</f>
        <v>9999</v>
      </c>
      <c r="CU47" s="9">
        <f>IF(AND($F47&gt;=Inputs!J$3,$F47&lt;Inputs!K$3),FORECAST($F47,Inputs!J$4:K$4,Inputs!J$3:K$3),9999)</f>
        <v>9999</v>
      </c>
      <c r="CV47" s="9">
        <f>IF(AND($F47&gt;=Inputs!K$3,$F47&lt;Inputs!L$3),FORECAST($F47,Inputs!K$4:L$4,Inputs!K$3:L$3),9999)</f>
        <v>9999</v>
      </c>
      <c r="CW47" s="9">
        <f>IF(AND($G47&gt;=Inputs!B$3,$G47&lt;Inputs!C$3),FORECAST($G47,Inputs!B$4:C$4,Inputs!B$3:C$3),-9999)</f>
        <v>-9999</v>
      </c>
      <c r="CX47" s="9">
        <f>IF(AND($G47&gt;=Inputs!C$3,$G47&lt;Inputs!D$3),FORECAST($G47,Inputs!C$4:D$4,Inputs!C$3:D$3),-9999)</f>
        <v>-9999</v>
      </c>
      <c r="CY47" s="9">
        <f>IF(AND($G47&gt;=Inputs!D$3,$G47&lt;Inputs!E$3),FORECAST($G47,Inputs!D$4:E$4,Inputs!D$3:E$3),-9999)</f>
        <v>-9999</v>
      </c>
      <c r="CZ47" s="9">
        <f>IF(AND($G47&gt;=Inputs!E$3,$G47&lt;Inputs!F$3),FORECAST($G47,Inputs!E$4:F$4,Inputs!E$3:F$3),-9999)</f>
        <v>-9999</v>
      </c>
      <c r="DA47" s="9">
        <f>IF(AND($G47&gt;=Inputs!F$3,$G47&lt;Inputs!G$3),FORECAST($G47,Inputs!F$4:G$4,Inputs!F$3:G$3),-9999)</f>
        <v>-9999</v>
      </c>
      <c r="DB47" s="9">
        <f>IF(AND($G47&gt;=Inputs!G$3,$G47&lt;Inputs!H$3),FORECAST($G47,Inputs!G$4:H$4,Inputs!G$3:H$3),-9999)</f>
        <v>25.2</v>
      </c>
      <c r="DC47" s="9">
        <f>IF(AND($G47&gt;=Inputs!H$3,$G47&lt;Inputs!I$3),FORECAST($G47,Inputs!H$4:I$4,Inputs!H$3:I$3),-9999)</f>
        <v>-9999</v>
      </c>
      <c r="DD47" s="9">
        <f>IF(AND($G47&gt;=Inputs!I$3,$G47&lt;Inputs!J$3),FORECAST($G47,Inputs!I$4:J$4,Inputs!I$3:J$3),-9999)</f>
        <v>-9999</v>
      </c>
      <c r="DE47" s="9">
        <f>IF(AND($G47&gt;=Inputs!J$3,$G47&lt;Inputs!K$3),FORECAST($G47,Inputs!J$4:K$4,Inputs!J$3:K$3),-9999)</f>
        <v>-9999</v>
      </c>
      <c r="DF47" s="9">
        <f>IF(AND($G47&gt;=Inputs!K$3,$G47&lt;Inputs!L$3),FORECAST($G47,Inputs!K$4:L$4,Inputs!K$3:L$3),-9999)</f>
        <v>-9999</v>
      </c>
    </row>
    <row r="48" spans="1:110" x14ac:dyDescent="0.25">
      <c r="A48" s="2">
        <f t="shared" si="51"/>
        <v>45474.156249999854</v>
      </c>
      <c r="B48" s="3" t="str">
        <f>IF(ROUND(A48,6)&lt;ROUND(Inputs!$B$7,6),"Pre t0",IF(ROUND(A48,6)=ROUND(Inputs!$B$7,6),"t0",IF(AND(A48&gt;Inputs!$B$7,A48&lt;Inputs!$B$8),"TRLD","Post t0")))</f>
        <v>Pre t0</v>
      </c>
      <c r="C48" s="17">
        <v>19.63</v>
      </c>
      <c r="D48" s="19">
        <v>0</v>
      </c>
      <c r="E48" s="19"/>
      <c r="F48" s="19">
        <v>200</v>
      </c>
      <c r="G48" s="19">
        <v>130</v>
      </c>
      <c r="H48" s="7">
        <f t="shared" si="50"/>
        <v>0</v>
      </c>
      <c r="I48" s="7">
        <f>IF(B48="Pre t0",0,IF(B48="t0",MAX(MIN(TRLD!N48,E48),G48),IF(B48="TRLD",I47+J48,IF(B48="Post t0",MAX(I47+M48,G48)))))</f>
        <v>0</v>
      </c>
      <c r="J48" s="7">
        <f t="shared" si="0"/>
        <v>0</v>
      </c>
      <c r="K48" s="7">
        <f t="shared" si="1"/>
        <v>0</v>
      </c>
      <c r="L48" s="7">
        <f t="shared" si="2"/>
        <v>5</v>
      </c>
      <c r="M48" s="8">
        <f t="shared" si="3"/>
        <v>0</v>
      </c>
      <c r="N48" s="31">
        <f t="shared" si="4"/>
        <v>0</v>
      </c>
      <c r="O48" s="31">
        <f>IF(AND($C48&gt;=Inputs!B$4,$C48&lt;Inputs!C$4),FORECAST($C48,Inputs!B$3:C$3,Inputs!B$4:C$4),0)</f>
        <v>0</v>
      </c>
      <c r="P48" s="31">
        <f>IF(AND($C48&gt;=Inputs!C$4,$C48&lt;Inputs!D$4),FORECAST($C48,Inputs!C$3:D$3,Inputs!C$4:D$4),0)</f>
        <v>0</v>
      </c>
      <c r="Q48" s="31">
        <f>IF(AND($C48&gt;=Inputs!D$4,$C48&lt;Inputs!E$4),FORECAST($C48,Inputs!D$3:E$3,Inputs!D$4:E$4),0)</f>
        <v>0</v>
      </c>
      <c r="R48" s="31">
        <f>IF(AND($C48&gt;=Inputs!E$4,$C48&lt;Inputs!F$4),FORECAST($C48,Inputs!E$3:F$3,Inputs!E$4:F$4),0)</f>
        <v>0</v>
      </c>
      <c r="S48" s="31">
        <f>IF(AND($C48&gt;=Inputs!F$4,$C48&lt;Inputs!G$4),FORECAST($C48,Inputs!F$3:G$3,Inputs!F$4:G$4),0)</f>
        <v>0</v>
      </c>
      <c r="T48" s="31">
        <f>IF(AND($C48&gt;=Inputs!G$4,$C48&lt;Inputs!H$4),FORECAST($C48,Inputs!G$3:H$3,Inputs!G$4:H$4),0)</f>
        <v>0</v>
      </c>
      <c r="U48" s="31">
        <f>IF(AND($C48&gt;=Inputs!H$4,$C48&lt;Inputs!I$4),FORECAST($C48,Inputs!H$3:I$3,Inputs!H$4:I$4),0)</f>
        <v>0</v>
      </c>
      <c r="V48" s="31">
        <f>IF(AND($C48&gt;=Inputs!I$4,$C48&lt;Inputs!J$4),FORECAST($C48,Inputs!I$3:J$3,Inputs!I$4:J$4),0)</f>
        <v>0</v>
      </c>
      <c r="W48" s="31">
        <f>IF(AND($C48&gt;=Inputs!J$4,$C48&lt;Inputs!K$4),FORECAST($C48,Inputs!J$3:K$3,Inputs!J$4:K$4),0)</f>
        <v>0</v>
      </c>
      <c r="X48" s="31">
        <f>IF(AND($C48&gt;=Inputs!K$4,Inputs!K$4&lt;&gt;""),F48,0)</f>
        <v>0</v>
      </c>
      <c r="Y48" s="36">
        <f>IF($I47&lt;Inputs!B$13,Inputs!B$14,0)</f>
        <v>1</v>
      </c>
      <c r="Z48" s="36">
        <f>IF(AND($I47&gt;=Inputs!B$13,$I47&lt;Inputs!C$13),Inputs!C$14,0)</f>
        <v>0</v>
      </c>
      <c r="AA48" s="36">
        <f>IF(AND($I47&gt;=Inputs!C$13,$I47&lt;Inputs!D$13),Inputs!D$14,0)</f>
        <v>0</v>
      </c>
      <c r="AB48" s="36">
        <f>IF(AND($I47&lt;Inputs!B$13),Inputs!B$13,0)</f>
        <v>185</v>
      </c>
      <c r="AC48" s="36">
        <f>IF(AND($I47&gt;=Inputs!B$13,$I47&lt;Inputs!C$13),Inputs!C$13,0)</f>
        <v>0</v>
      </c>
      <c r="AD48" s="36">
        <f>IF(AND($I47&gt;=Inputs!C$13,$I47&lt;Inputs!D$13),Inputs!D$13,0)</f>
        <v>0</v>
      </c>
      <c r="AE48" s="36">
        <f t="shared" si="5"/>
        <v>185</v>
      </c>
      <c r="AF48" s="36">
        <f t="shared" si="6"/>
        <v>0</v>
      </c>
      <c r="AG48" s="36">
        <f t="shared" si="7"/>
        <v>0</v>
      </c>
      <c r="AH48" s="36">
        <f t="shared" si="8"/>
        <v>185</v>
      </c>
      <c r="AI48" s="36" t="str">
        <f t="shared" si="9"/>
        <v>No</v>
      </c>
      <c r="AJ48" s="36">
        <f t="shared" si="10"/>
        <v>5</v>
      </c>
      <c r="AK48" s="36">
        <f t="shared" si="11"/>
        <v>0</v>
      </c>
      <c r="AL48" s="36">
        <f t="shared" si="12"/>
        <v>0</v>
      </c>
      <c r="AM48" s="36">
        <f t="shared" si="13"/>
        <v>5</v>
      </c>
      <c r="AN48" s="36">
        <f t="shared" si="14"/>
        <v>0</v>
      </c>
      <c r="AO48" s="36">
        <f t="shared" si="15"/>
        <v>0</v>
      </c>
      <c r="AP48" s="36">
        <f t="shared" si="16"/>
        <v>5</v>
      </c>
      <c r="AQ48" s="36">
        <f t="shared" si="17"/>
        <v>5</v>
      </c>
      <c r="AR48" s="36">
        <f>IF(AND($AQ48&gt;=Inputs!B$13,$AQ48&lt;Inputs!C$13),Inputs!C$14,0)</f>
        <v>0</v>
      </c>
      <c r="AS48" s="36">
        <f>IF(AND($AQ48&gt;=Inputs!C$13,$AQ48&lt;Inputs!D$13),Inputs!D$14,0)</f>
        <v>0</v>
      </c>
      <c r="AT48" s="36">
        <f>IF(AND($AQ48&gt;=Inputs!B$13,$AQ48&lt;Inputs!C$13),Inputs!C$13,0)</f>
        <v>0</v>
      </c>
      <c r="AU48" s="36">
        <f>IF(AND($AQ48&gt;=Inputs!C$13,$AQ48&lt;Inputs!D$13),Inputs!D$13,0)</f>
        <v>0</v>
      </c>
      <c r="AV48" s="36">
        <f t="shared" si="18"/>
        <v>0</v>
      </c>
      <c r="AW48" s="36">
        <f>IFERROR((AU48-#REF!)/AS48,0)</f>
        <v>0</v>
      </c>
      <c r="AX48" s="36">
        <f t="shared" si="19"/>
        <v>0</v>
      </c>
      <c r="AY48" s="36" t="str">
        <f t="shared" si="20"/>
        <v>No</v>
      </c>
      <c r="AZ48" s="36">
        <f t="shared" si="21"/>
        <v>0</v>
      </c>
      <c r="BA48" s="36">
        <f t="shared" si="22"/>
        <v>0</v>
      </c>
      <c r="BB48" s="36">
        <f t="shared" si="23"/>
        <v>0</v>
      </c>
      <c r="BC48" s="36">
        <f t="shared" si="24"/>
        <v>0</v>
      </c>
      <c r="BD48" s="36">
        <f t="shared" si="25"/>
        <v>0</v>
      </c>
      <c r="BE48" s="37">
        <f t="shared" si="26"/>
        <v>5</v>
      </c>
      <c r="BF48" s="43">
        <f>IF($I47&lt;=Inputs!B$13,Inputs!B$14,0)</f>
        <v>1</v>
      </c>
      <c r="BG48" s="43">
        <f>IF(AND($I47&gt;Inputs!B$13,$I47&lt;=Inputs!C$13),Inputs!C$14,0)</f>
        <v>0</v>
      </c>
      <c r="BH48" s="43">
        <f>IF(AND($I47&gt;Inputs!C$13,$I47&lt;=Inputs!D$13),Inputs!D$14,0)</f>
        <v>0</v>
      </c>
      <c r="BI48" s="43">
        <f>IF(AND($I47&lt;Inputs!B$13),0,0)</f>
        <v>0</v>
      </c>
      <c r="BJ48" s="43">
        <f>IF(AND($I47&gt;=Inputs!B$13,$I47&lt;Inputs!C$13),Inputs!B$13,0)</f>
        <v>0</v>
      </c>
      <c r="BK48" s="43">
        <f>IF(AND($I47&gt;=Inputs!C$13,$I47&lt;Inputs!D$13),Inputs!C$13,0)</f>
        <v>0</v>
      </c>
      <c r="BL48" s="43">
        <f t="shared" si="27"/>
        <v>0</v>
      </c>
      <c r="BM48" s="43">
        <f t="shared" si="28"/>
        <v>0</v>
      </c>
      <c r="BN48" s="43">
        <f t="shared" si="29"/>
        <v>0</v>
      </c>
      <c r="BO48" s="43">
        <f t="shared" si="30"/>
        <v>0</v>
      </c>
      <c r="BP48" s="43" t="str">
        <f t="shared" si="31"/>
        <v>No</v>
      </c>
      <c r="BQ48" s="43">
        <f t="shared" si="32"/>
        <v>0</v>
      </c>
      <c r="BR48" s="43">
        <f t="shared" si="33"/>
        <v>0</v>
      </c>
      <c r="BS48" s="43">
        <f t="shared" si="34"/>
        <v>0</v>
      </c>
      <c r="BT48" s="43">
        <f t="shared" si="35"/>
        <v>0</v>
      </c>
      <c r="BU48" s="43">
        <f t="shared" si="36"/>
        <v>0</v>
      </c>
      <c r="BV48" s="43">
        <f t="shared" si="37"/>
        <v>0</v>
      </c>
      <c r="BW48" s="43">
        <f t="shared" si="38"/>
        <v>0</v>
      </c>
      <c r="BX48" s="43">
        <f t="shared" si="39"/>
        <v>0</v>
      </c>
      <c r="BY48" s="43">
        <f>IF(AND($BX48&gt;Inputs!B$13,$BX48&lt;=Inputs!C$13),Inputs!C$14,0)</f>
        <v>0</v>
      </c>
      <c r="BZ48" s="43">
        <f>IF(AND($BX48&gt;Inputs!C$13,$BX48&lt;=Inputs!D$13),Inputs!D$14,0)</f>
        <v>0</v>
      </c>
      <c r="CA48" s="43">
        <f>IF(AND($BX48&gt;Inputs!B$13,$BX48&lt;=Inputs!C$13),Inputs!B$13,0)</f>
        <v>0</v>
      </c>
      <c r="CB48" s="43">
        <f>IF(AND($BX48&gt;Inputs!C$13,$BX48&lt;=Inputs!D$13),Inputs!C$13,0)</f>
        <v>0</v>
      </c>
      <c r="CC48" s="43">
        <f t="shared" si="40"/>
        <v>0</v>
      </c>
      <c r="CD48" s="43">
        <f t="shared" si="41"/>
        <v>0</v>
      </c>
      <c r="CE48" s="43">
        <f t="shared" si="42"/>
        <v>0</v>
      </c>
      <c r="CF48" s="43" t="str">
        <f t="shared" si="43"/>
        <v>No</v>
      </c>
      <c r="CG48" s="43">
        <f t="shared" si="44"/>
        <v>0</v>
      </c>
      <c r="CH48" s="43">
        <f t="shared" si="45"/>
        <v>0</v>
      </c>
      <c r="CI48" s="43">
        <f t="shared" si="46"/>
        <v>0</v>
      </c>
      <c r="CJ48" s="43">
        <f t="shared" si="47"/>
        <v>0</v>
      </c>
      <c r="CK48" s="43">
        <f t="shared" si="48"/>
        <v>0</v>
      </c>
      <c r="CL48" s="44">
        <f t="shared" si="49"/>
        <v>0</v>
      </c>
      <c r="CM48" s="9">
        <f>IF(AND($F48&gt;=Inputs!B$3,$F48&lt;Inputs!C$3),FORECAST($F48,Inputs!B$4:C$4,Inputs!B$3:C$3),9999)</f>
        <v>9999</v>
      </c>
      <c r="CN48" s="9">
        <f>IF(AND($F48&gt;=Inputs!C$3,$F48&lt;Inputs!D$3),FORECAST($F48,Inputs!C$4:D$4,Inputs!C$3:D$3),9999)</f>
        <v>9999</v>
      </c>
      <c r="CO48" s="9">
        <f>IF(AND($F48&gt;=Inputs!D$3,$F48&lt;Inputs!E$3),FORECAST($F48,Inputs!D$4:E$4,Inputs!D$3:E$3),9999)</f>
        <v>9999</v>
      </c>
      <c r="CP48" s="9">
        <f>IF(AND($F48&gt;=Inputs!E$3,$F48&lt;Inputs!F$3),FORECAST($F48,Inputs!E$4:F$4,Inputs!E$3:F$3),9999)</f>
        <v>9999</v>
      </c>
      <c r="CQ48" s="9">
        <f>IF(AND($F48&gt;=Inputs!F$3,$F48&lt;Inputs!G$3),FORECAST($F48,Inputs!F$4:G$4,Inputs!F$3:G$3),9999)</f>
        <v>9999</v>
      </c>
      <c r="CR48" s="9">
        <f>IF(AND($F48&gt;=Inputs!G$3,$F48&lt;Inputs!H$3),FORECAST($F48,Inputs!G$4:H$4,Inputs!G$3:H$3),9999)</f>
        <v>9999</v>
      </c>
      <c r="CS48" s="9">
        <f>IF(AND($F48&gt;=Inputs!H$3,$F48&lt;Inputs!I$3),FORECAST($F48,Inputs!H$4:I$4,Inputs!H$3:I$3),9999)</f>
        <v>9999</v>
      </c>
      <c r="CT48" s="9">
        <f>IF(AND($F48&gt;=Inputs!I$3,$F48&lt;Inputs!J$3),FORECAST($F48,Inputs!I$4:J$4,Inputs!I$3:J$3),9999)</f>
        <v>9999</v>
      </c>
      <c r="CU48" s="9">
        <f>IF(AND($F48&gt;=Inputs!J$3,$F48&lt;Inputs!K$3),FORECAST($F48,Inputs!J$4:K$4,Inputs!J$3:K$3),9999)</f>
        <v>9999</v>
      </c>
      <c r="CV48" s="9">
        <f>IF(AND($F48&gt;=Inputs!K$3,$F48&lt;Inputs!L$3),FORECAST($F48,Inputs!K$4:L$4,Inputs!K$3:L$3),9999)</f>
        <v>9999</v>
      </c>
      <c r="CW48" s="9">
        <f>IF(AND($G48&gt;=Inputs!B$3,$G48&lt;Inputs!C$3),FORECAST($G48,Inputs!B$4:C$4,Inputs!B$3:C$3),-9999)</f>
        <v>-9999</v>
      </c>
      <c r="CX48" s="9">
        <f>IF(AND($G48&gt;=Inputs!C$3,$G48&lt;Inputs!D$3),FORECAST($G48,Inputs!C$4:D$4,Inputs!C$3:D$3),-9999)</f>
        <v>-9999</v>
      </c>
      <c r="CY48" s="9">
        <f>IF(AND($G48&gt;=Inputs!D$3,$G48&lt;Inputs!E$3),FORECAST($G48,Inputs!D$4:E$4,Inputs!D$3:E$3),-9999)</f>
        <v>-9999</v>
      </c>
      <c r="CZ48" s="9">
        <f>IF(AND($G48&gt;=Inputs!E$3,$G48&lt;Inputs!F$3),FORECAST($G48,Inputs!E$4:F$4,Inputs!E$3:F$3),-9999)</f>
        <v>-9999</v>
      </c>
      <c r="DA48" s="9">
        <f>IF(AND($G48&gt;=Inputs!F$3,$G48&lt;Inputs!G$3),FORECAST($G48,Inputs!F$4:G$4,Inputs!F$3:G$3),-9999)</f>
        <v>-9999</v>
      </c>
      <c r="DB48" s="9">
        <f>IF(AND($G48&gt;=Inputs!G$3,$G48&lt;Inputs!H$3),FORECAST($G48,Inputs!G$4:H$4,Inputs!G$3:H$3),-9999)</f>
        <v>25.2</v>
      </c>
      <c r="DC48" s="9">
        <f>IF(AND($G48&gt;=Inputs!H$3,$G48&lt;Inputs!I$3),FORECAST($G48,Inputs!H$4:I$4,Inputs!H$3:I$3),-9999)</f>
        <v>-9999</v>
      </c>
      <c r="DD48" s="9">
        <f>IF(AND($G48&gt;=Inputs!I$3,$G48&lt;Inputs!J$3),FORECAST($G48,Inputs!I$4:J$4,Inputs!I$3:J$3),-9999)</f>
        <v>-9999</v>
      </c>
      <c r="DE48" s="9">
        <f>IF(AND($G48&gt;=Inputs!J$3,$G48&lt;Inputs!K$3),FORECAST($G48,Inputs!J$4:K$4,Inputs!J$3:K$3),-9999)</f>
        <v>-9999</v>
      </c>
      <c r="DF48" s="9">
        <f>IF(AND($G48&gt;=Inputs!K$3,$G48&lt;Inputs!L$3),FORECAST($G48,Inputs!K$4:L$4,Inputs!K$3:L$3),-9999)</f>
        <v>-9999</v>
      </c>
    </row>
    <row r="49" spans="1:110" x14ac:dyDescent="0.25">
      <c r="A49" s="2">
        <f t="shared" si="51"/>
        <v>45474.159722222073</v>
      </c>
      <c r="B49" s="3" t="str">
        <f>IF(ROUND(A49,6)&lt;ROUND(Inputs!$B$7,6),"Pre t0",IF(ROUND(A49,6)=ROUND(Inputs!$B$7,6),"t0",IF(AND(A49&gt;Inputs!$B$7,A49&lt;Inputs!$B$8),"TRLD","Post t0")))</f>
        <v>Pre t0</v>
      </c>
      <c r="C49" s="17">
        <v>19.75</v>
      </c>
      <c r="D49" s="19">
        <v>0</v>
      </c>
      <c r="E49" s="19"/>
      <c r="F49" s="19">
        <v>200</v>
      </c>
      <c r="G49" s="19">
        <v>130</v>
      </c>
      <c r="H49" s="7">
        <f t="shared" si="50"/>
        <v>0</v>
      </c>
      <c r="I49" s="7">
        <f>IF(B49="Pre t0",0,IF(B49="t0",MAX(MIN(TRLD!N49,E49),G49),IF(B49="TRLD",I48+J49,IF(B49="Post t0",MAX(I48+M49,G49)))))</f>
        <v>0</v>
      </c>
      <c r="J49" s="7">
        <f t="shared" si="0"/>
        <v>0</v>
      </c>
      <c r="K49" s="7">
        <f t="shared" si="1"/>
        <v>0</v>
      </c>
      <c r="L49" s="7">
        <f t="shared" si="2"/>
        <v>5</v>
      </c>
      <c r="M49" s="8">
        <f t="shared" si="3"/>
        <v>0</v>
      </c>
      <c r="N49" s="31">
        <f t="shared" si="4"/>
        <v>0</v>
      </c>
      <c r="O49" s="31">
        <f>IF(AND($C49&gt;=Inputs!B$4,$C49&lt;Inputs!C$4),FORECAST($C49,Inputs!B$3:C$3,Inputs!B$4:C$4),0)</f>
        <v>0</v>
      </c>
      <c r="P49" s="31">
        <f>IF(AND($C49&gt;=Inputs!C$4,$C49&lt;Inputs!D$4),FORECAST($C49,Inputs!C$3:D$3,Inputs!C$4:D$4),0)</f>
        <v>0</v>
      </c>
      <c r="Q49" s="31">
        <f>IF(AND($C49&gt;=Inputs!D$4,$C49&lt;Inputs!E$4),FORECAST($C49,Inputs!D$3:E$3,Inputs!D$4:E$4),0)</f>
        <v>0</v>
      </c>
      <c r="R49" s="31">
        <f>IF(AND($C49&gt;=Inputs!E$4,$C49&lt;Inputs!F$4),FORECAST($C49,Inputs!E$3:F$3,Inputs!E$4:F$4),0)</f>
        <v>0</v>
      </c>
      <c r="S49" s="31">
        <f>IF(AND($C49&gt;=Inputs!F$4,$C49&lt;Inputs!G$4),FORECAST($C49,Inputs!F$3:G$3,Inputs!F$4:G$4),0)</f>
        <v>0</v>
      </c>
      <c r="T49" s="31">
        <f>IF(AND($C49&gt;=Inputs!G$4,$C49&lt;Inputs!H$4),FORECAST($C49,Inputs!G$3:H$3,Inputs!G$4:H$4),0)</f>
        <v>0</v>
      </c>
      <c r="U49" s="31">
        <f>IF(AND($C49&gt;=Inputs!H$4,$C49&lt;Inputs!I$4),FORECAST($C49,Inputs!H$3:I$3,Inputs!H$4:I$4),0)</f>
        <v>0</v>
      </c>
      <c r="V49" s="31">
        <f>IF(AND($C49&gt;=Inputs!I$4,$C49&lt;Inputs!J$4),FORECAST($C49,Inputs!I$3:J$3,Inputs!I$4:J$4),0)</f>
        <v>0</v>
      </c>
      <c r="W49" s="31">
        <f>IF(AND($C49&gt;=Inputs!J$4,$C49&lt;Inputs!K$4),FORECAST($C49,Inputs!J$3:K$3,Inputs!J$4:K$4),0)</f>
        <v>0</v>
      </c>
      <c r="X49" s="31">
        <f>IF(AND($C49&gt;=Inputs!K$4,Inputs!K$4&lt;&gt;""),F49,0)</f>
        <v>0</v>
      </c>
      <c r="Y49" s="36">
        <f>IF($I48&lt;Inputs!B$13,Inputs!B$14,0)</f>
        <v>1</v>
      </c>
      <c r="Z49" s="36">
        <f>IF(AND($I48&gt;=Inputs!B$13,$I48&lt;Inputs!C$13),Inputs!C$14,0)</f>
        <v>0</v>
      </c>
      <c r="AA49" s="36">
        <f>IF(AND($I48&gt;=Inputs!C$13,$I48&lt;Inputs!D$13),Inputs!D$14,0)</f>
        <v>0</v>
      </c>
      <c r="AB49" s="36">
        <f>IF(AND($I48&lt;Inputs!B$13),Inputs!B$13,0)</f>
        <v>185</v>
      </c>
      <c r="AC49" s="36">
        <f>IF(AND($I48&gt;=Inputs!B$13,$I48&lt;Inputs!C$13),Inputs!C$13,0)</f>
        <v>0</v>
      </c>
      <c r="AD49" s="36">
        <f>IF(AND($I48&gt;=Inputs!C$13,$I48&lt;Inputs!D$13),Inputs!D$13,0)</f>
        <v>0</v>
      </c>
      <c r="AE49" s="36">
        <f t="shared" si="5"/>
        <v>185</v>
      </c>
      <c r="AF49" s="36">
        <f t="shared" si="6"/>
        <v>0</v>
      </c>
      <c r="AG49" s="36">
        <f t="shared" si="7"/>
        <v>0</v>
      </c>
      <c r="AH49" s="36">
        <f t="shared" si="8"/>
        <v>185</v>
      </c>
      <c r="AI49" s="36" t="str">
        <f t="shared" si="9"/>
        <v>No</v>
      </c>
      <c r="AJ49" s="36">
        <f t="shared" si="10"/>
        <v>5</v>
      </c>
      <c r="AK49" s="36">
        <f t="shared" si="11"/>
        <v>0</v>
      </c>
      <c r="AL49" s="36">
        <f t="shared" si="12"/>
        <v>0</v>
      </c>
      <c r="AM49" s="36">
        <f t="shared" si="13"/>
        <v>5</v>
      </c>
      <c r="AN49" s="36">
        <f t="shared" si="14"/>
        <v>0</v>
      </c>
      <c r="AO49" s="36">
        <f t="shared" si="15"/>
        <v>0</v>
      </c>
      <c r="AP49" s="36">
        <f t="shared" si="16"/>
        <v>5</v>
      </c>
      <c r="AQ49" s="36">
        <f t="shared" si="17"/>
        <v>5</v>
      </c>
      <c r="AR49" s="36">
        <f>IF(AND($AQ49&gt;=Inputs!B$13,$AQ49&lt;Inputs!C$13),Inputs!C$14,0)</f>
        <v>0</v>
      </c>
      <c r="AS49" s="36">
        <f>IF(AND($AQ49&gt;=Inputs!C$13,$AQ49&lt;Inputs!D$13),Inputs!D$14,0)</f>
        <v>0</v>
      </c>
      <c r="AT49" s="36">
        <f>IF(AND($AQ49&gt;=Inputs!B$13,$AQ49&lt;Inputs!C$13),Inputs!C$13,0)</f>
        <v>0</v>
      </c>
      <c r="AU49" s="36">
        <f>IF(AND($AQ49&gt;=Inputs!C$13,$AQ49&lt;Inputs!D$13),Inputs!D$13,0)</f>
        <v>0</v>
      </c>
      <c r="AV49" s="36">
        <f t="shared" si="18"/>
        <v>0</v>
      </c>
      <c r="AW49" s="36">
        <f>IFERROR((AU49-#REF!)/AS49,0)</f>
        <v>0</v>
      </c>
      <c r="AX49" s="36">
        <f t="shared" si="19"/>
        <v>0</v>
      </c>
      <c r="AY49" s="36" t="str">
        <f t="shared" si="20"/>
        <v>No</v>
      </c>
      <c r="AZ49" s="36">
        <f t="shared" si="21"/>
        <v>0</v>
      </c>
      <c r="BA49" s="36">
        <f t="shared" si="22"/>
        <v>0</v>
      </c>
      <c r="BB49" s="36">
        <f t="shared" si="23"/>
        <v>0</v>
      </c>
      <c r="BC49" s="36">
        <f t="shared" si="24"/>
        <v>0</v>
      </c>
      <c r="BD49" s="36">
        <f t="shared" si="25"/>
        <v>0</v>
      </c>
      <c r="BE49" s="37">
        <f t="shared" si="26"/>
        <v>5</v>
      </c>
      <c r="BF49" s="43">
        <f>IF($I48&lt;=Inputs!B$13,Inputs!B$14,0)</f>
        <v>1</v>
      </c>
      <c r="BG49" s="43">
        <f>IF(AND($I48&gt;Inputs!B$13,$I48&lt;=Inputs!C$13),Inputs!C$14,0)</f>
        <v>0</v>
      </c>
      <c r="BH49" s="43">
        <f>IF(AND($I48&gt;Inputs!C$13,$I48&lt;=Inputs!D$13),Inputs!D$14,0)</f>
        <v>0</v>
      </c>
      <c r="BI49" s="43">
        <f>IF(AND($I48&lt;Inputs!B$13),0,0)</f>
        <v>0</v>
      </c>
      <c r="BJ49" s="43">
        <f>IF(AND($I48&gt;=Inputs!B$13,$I48&lt;Inputs!C$13),Inputs!B$13,0)</f>
        <v>0</v>
      </c>
      <c r="BK49" s="43">
        <f>IF(AND($I48&gt;=Inputs!C$13,$I48&lt;Inputs!D$13),Inputs!C$13,0)</f>
        <v>0</v>
      </c>
      <c r="BL49" s="43">
        <f t="shared" si="27"/>
        <v>0</v>
      </c>
      <c r="BM49" s="43">
        <f t="shared" si="28"/>
        <v>0</v>
      </c>
      <c r="BN49" s="43">
        <f t="shared" si="29"/>
        <v>0</v>
      </c>
      <c r="BO49" s="43">
        <f t="shared" si="30"/>
        <v>0</v>
      </c>
      <c r="BP49" s="43" t="str">
        <f t="shared" si="31"/>
        <v>No</v>
      </c>
      <c r="BQ49" s="43">
        <f t="shared" si="32"/>
        <v>0</v>
      </c>
      <c r="BR49" s="43">
        <f t="shared" si="33"/>
        <v>0</v>
      </c>
      <c r="BS49" s="43">
        <f t="shared" si="34"/>
        <v>0</v>
      </c>
      <c r="BT49" s="43">
        <f t="shared" si="35"/>
        <v>0</v>
      </c>
      <c r="BU49" s="43">
        <f t="shared" si="36"/>
        <v>0</v>
      </c>
      <c r="BV49" s="43">
        <f t="shared" si="37"/>
        <v>0</v>
      </c>
      <c r="BW49" s="43">
        <f t="shared" si="38"/>
        <v>0</v>
      </c>
      <c r="BX49" s="43">
        <f t="shared" si="39"/>
        <v>0</v>
      </c>
      <c r="BY49" s="43">
        <f>IF(AND($BX49&gt;Inputs!B$13,$BX49&lt;=Inputs!C$13),Inputs!C$14,0)</f>
        <v>0</v>
      </c>
      <c r="BZ49" s="43">
        <f>IF(AND($BX49&gt;Inputs!C$13,$BX49&lt;=Inputs!D$13),Inputs!D$14,0)</f>
        <v>0</v>
      </c>
      <c r="CA49" s="43">
        <f>IF(AND($BX49&gt;Inputs!B$13,$BX49&lt;=Inputs!C$13),Inputs!B$13,0)</f>
        <v>0</v>
      </c>
      <c r="CB49" s="43">
        <f>IF(AND($BX49&gt;Inputs!C$13,$BX49&lt;=Inputs!D$13),Inputs!C$13,0)</f>
        <v>0</v>
      </c>
      <c r="CC49" s="43">
        <f t="shared" si="40"/>
        <v>0</v>
      </c>
      <c r="CD49" s="43">
        <f t="shared" si="41"/>
        <v>0</v>
      </c>
      <c r="CE49" s="43">
        <f t="shared" si="42"/>
        <v>0</v>
      </c>
      <c r="CF49" s="43" t="str">
        <f t="shared" si="43"/>
        <v>No</v>
      </c>
      <c r="CG49" s="43">
        <f t="shared" si="44"/>
        <v>0</v>
      </c>
      <c r="CH49" s="43">
        <f t="shared" si="45"/>
        <v>0</v>
      </c>
      <c r="CI49" s="43">
        <f t="shared" si="46"/>
        <v>0</v>
      </c>
      <c r="CJ49" s="43">
        <f t="shared" si="47"/>
        <v>0</v>
      </c>
      <c r="CK49" s="43">
        <f t="shared" si="48"/>
        <v>0</v>
      </c>
      <c r="CL49" s="44">
        <f t="shared" si="49"/>
        <v>0</v>
      </c>
      <c r="CM49" s="9">
        <f>IF(AND($F49&gt;=Inputs!B$3,$F49&lt;Inputs!C$3),FORECAST($F49,Inputs!B$4:C$4,Inputs!B$3:C$3),9999)</f>
        <v>9999</v>
      </c>
      <c r="CN49" s="9">
        <f>IF(AND($F49&gt;=Inputs!C$3,$F49&lt;Inputs!D$3),FORECAST($F49,Inputs!C$4:D$4,Inputs!C$3:D$3),9999)</f>
        <v>9999</v>
      </c>
      <c r="CO49" s="9">
        <f>IF(AND($F49&gt;=Inputs!D$3,$F49&lt;Inputs!E$3),FORECAST($F49,Inputs!D$4:E$4,Inputs!D$3:E$3),9999)</f>
        <v>9999</v>
      </c>
      <c r="CP49" s="9">
        <f>IF(AND($F49&gt;=Inputs!E$3,$F49&lt;Inputs!F$3),FORECAST($F49,Inputs!E$4:F$4,Inputs!E$3:F$3),9999)</f>
        <v>9999</v>
      </c>
      <c r="CQ49" s="9">
        <f>IF(AND($F49&gt;=Inputs!F$3,$F49&lt;Inputs!G$3),FORECAST($F49,Inputs!F$4:G$4,Inputs!F$3:G$3),9999)</f>
        <v>9999</v>
      </c>
      <c r="CR49" s="9">
        <f>IF(AND($F49&gt;=Inputs!G$3,$F49&lt;Inputs!H$3),FORECAST($F49,Inputs!G$4:H$4,Inputs!G$3:H$3),9999)</f>
        <v>9999</v>
      </c>
      <c r="CS49" s="9">
        <f>IF(AND($F49&gt;=Inputs!H$3,$F49&lt;Inputs!I$3),FORECAST($F49,Inputs!H$4:I$4,Inputs!H$3:I$3),9999)</f>
        <v>9999</v>
      </c>
      <c r="CT49" s="9">
        <f>IF(AND($F49&gt;=Inputs!I$3,$F49&lt;Inputs!J$3),FORECAST($F49,Inputs!I$4:J$4,Inputs!I$3:J$3),9999)</f>
        <v>9999</v>
      </c>
      <c r="CU49" s="9">
        <f>IF(AND($F49&gt;=Inputs!J$3,$F49&lt;Inputs!K$3),FORECAST($F49,Inputs!J$4:K$4,Inputs!J$3:K$3),9999)</f>
        <v>9999</v>
      </c>
      <c r="CV49" s="9">
        <f>IF(AND($F49&gt;=Inputs!K$3,$F49&lt;Inputs!L$3),FORECAST($F49,Inputs!K$4:L$4,Inputs!K$3:L$3),9999)</f>
        <v>9999</v>
      </c>
      <c r="CW49" s="9">
        <f>IF(AND($G49&gt;=Inputs!B$3,$G49&lt;Inputs!C$3),FORECAST($G49,Inputs!B$4:C$4,Inputs!B$3:C$3),-9999)</f>
        <v>-9999</v>
      </c>
      <c r="CX49" s="9">
        <f>IF(AND($G49&gt;=Inputs!C$3,$G49&lt;Inputs!D$3),FORECAST($G49,Inputs!C$4:D$4,Inputs!C$3:D$3),-9999)</f>
        <v>-9999</v>
      </c>
      <c r="CY49" s="9">
        <f>IF(AND($G49&gt;=Inputs!D$3,$G49&lt;Inputs!E$3),FORECAST($G49,Inputs!D$4:E$4,Inputs!D$3:E$3),-9999)</f>
        <v>-9999</v>
      </c>
      <c r="CZ49" s="9">
        <f>IF(AND($G49&gt;=Inputs!E$3,$G49&lt;Inputs!F$3),FORECAST($G49,Inputs!E$4:F$4,Inputs!E$3:F$3),-9999)</f>
        <v>-9999</v>
      </c>
      <c r="DA49" s="9">
        <f>IF(AND($G49&gt;=Inputs!F$3,$G49&lt;Inputs!G$3),FORECAST($G49,Inputs!F$4:G$4,Inputs!F$3:G$3),-9999)</f>
        <v>-9999</v>
      </c>
      <c r="DB49" s="9">
        <f>IF(AND($G49&gt;=Inputs!G$3,$G49&lt;Inputs!H$3),FORECAST($G49,Inputs!G$4:H$4,Inputs!G$3:H$3),-9999)</f>
        <v>25.2</v>
      </c>
      <c r="DC49" s="9">
        <f>IF(AND($G49&gt;=Inputs!H$3,$G49&lt;Inputs!I$3),FORECAST($G49,Inputs!H$4:I$4,Inputs!H$3:I$3),-9999)</f>
        <v>-9999</v>
      </c>
      <c r="DD49" s="9">
        <f>IF(AND($G49&gt;=Inputs!I$3,$G49&lt;Inputs!J$3),FORECAST($G49,Inputs!I$4:J$4,Inputs!I$3:J$3),-9999)</f>
        <v>-9999</v>
      </c>
      <c r="DE49" s="9">
        <f>IF(AND($G49&gt;=Inputs!J$3,$G49&lt;Inputs!K$3),FORECAST($G49,Inputs!J$4:K$4,Inputs!J$3:K$3),-9999)</f>
        <v>-9999</v>
      </c>
      <c r="DF49" s="9">
        <f>IF(AND($G49&gt;=Inputs!K$3,$G49&lt;Inputs!L$3),FORECAST($G49,Inputs!K$4:L$4,Inputs!K$3:L$3),-9999)</f>
        <v>-9999</v>
      </c>
    </row>
    <row r="50" spans="1:110" x14ac:dyDescent="0.25">
      <c r="A50" s="2">
        <f t="shared" si="51"/>
        <v>45474.163194444292</v>
      </c>
      <c r="B50" s="3" t="str">
        <f>IF(ROUND(A50,6)&lt;ROUND(Inputs!$B$7,6),"Pre t0",IF(ROUND(A50,6)=ROUND(Inputs!$B$7,6),"t0",IF(AND(A50&gt;Inputs!$B$7,A50&lt;Inputs!$B$8),"TRLD","Post t0")))</f>
        <v>Pre t0</v>
      </c>
      <c r="C50" s="17">
        <v>18.510000000000002</v>
      </c>
      <c r="D50" s="19">
        <v>0</v>
      </c>
      <c r="E50" s="19"/>
      <c r="F50" s="19">
        <v>200</v>
      </c>
      <c r="G50" s="19">
        <v>130</v>
      </c>
      <c r="H50" s="7">
        <f t="shared" si="50"/>
        <v>0</v>
      </c>
      <c r="I50" s="7">
        <f>IF(B50="Pre t0",0,IF(B50="t0",MAX(MIN(TRLD!N50,E50),G50),IF(B50="TRLD",I49+J50,IF(B50="Post t0",MAX(I49+M50,G50)))))</f>
        <v>0</v>
      </c>
      <c r="J50" s="7">
        <f t="shared" si="0"/>
        <v>0</v>
      </c>
      <c r="K50" s="7">
        <f t="shared" si="1"/>
        <v>0</v>
      </c>
      <c r="L50" s="7">
        <f t="shared" si="2"/>
        <v>5</v>
      </c>
      <c r="M50" s="8">
        <f t="shared" si="3"/>
        <v>0</v>
      </c>
      <c r="N50" s="31">
        <f t="shared" si="4"/>
        <v>0</v>
      </c>
      <c r="O50" s="31">
        <f>IF(AND($C50&gt;=Inputs!B$4,$C50&lt;Inputs!C$4),FORECAST($C50,Inputs!B$3:C$3,Inputs!B$4:C$4),0)</f>
        <v>0</v>
      </c>
      <c r="P50" s="31">
        <f>IF(AND($C50&gt;=Inputs!C$4,$C50&lt;Inputs!D$4),FORECAST($C50,Inputs!C$3:D$3,Inputs!C$4:D$4),0)</f>
        <v>0</v>
      </c>
      <c r="Q50" s="31">
        <f>IF(AND($C50&gt;=Inputs!D$4,$C50&lt;Inputs!E$4),FORECAST($C50,Inputs!D$3:E$3,Inputs!D$4:E$4),0)</f>
        <v>0</v>
      </c>
      <c r="R50" s="31">
        <f>IF(AND($C50&gt;=Inputs!E$4,$C50&lt;Inputs!F$4),FORECAST($C50,Inputs!E$3:F$3,Inputs!E$4:F$4),0)</f>
        <v>0</v>
      </c>
      <c r="S50" s="31">
        <f>IF(AND($C50&gt;=Inputs!F$4,$C50&lt;Inputs!G$4),FORECAST($C50,Inputs!F$3:G$3,Inputs!F$4:G$4),0)</f>
        <v>0</v>
      </c>
      <c r="T50" s="31">
        <f>IF(AND($C50&gt;=Inputs!G$4,$C50&lt;Inputs!H$4),FORECAST($C50,Inputs!G$3:H$3,Inputs!G$4:H$4),0)</f>
        <v>0</v>
      </c>
      <c r="U50" s="31">
        <f>IF(AND($C50&gt;=Inputs!H$4,$C50&lt;Inputs!I$4),FORECAST($C50,Inputs!H$3:I$3,Inputs!H$4:I$4),0)</f>
        <v>0</v>
      </c>
      <c r="V50" s="31">
        <f>IF(AND($C50&gt;=Inputs!I$4,$C50&lt;Inputs!J$4),FORECAST($C50,Inputs!I$3:J$3,Inputs!I$4:J$4),0)</f>
        <v>0</v>
      </c>
      <c r="W50" s="31">
        <f>IF(AND($C50&gt;=Inputs!J$4,$C50&lt;Inputs!K$4),FORECAST($C50,Inputs!J$3:K$3,Inputs!J$4:K$4),0)</f>
        <v>0</v>
      </c>
      <c r="X50" s="31">
        <f>IF(AND($C50&gt;=Inputs!K$4,Inputs!K$4&lt;&gt;""),F50,0)</f>
        <v>0</v>
      </c>
      <c r="Y50" s="36">
        <f>IF($I49&lt;Inputs!B$13,Inputs!B$14,0)</f>
        <v>1</v>
      </c>
      <c r="Z50" s="36">
        <f>IF(AND($I49&gt;=Inputs!B$13,$I49&lt;Inputs!C$13),Inputs!C$14,0)</f>
        <v>0</v>
      </c>
      <c r="AA50" s="36">
        <f>IF(AND($I49&gt;=Inputs!C$13,$I49&lt;Inputs!D$13),Inputs!D$14,0)</f>
        <v>0</v>
      </c>
      <c r="AB50" s="36">
        <f>IF(AND($I49&lt;Inputs!B$13),Inputs!B$13,0)</f>
        <v>185</v>
      </c>
      <c r="AC50" s="36">
        <f>IF(AND($I49&gt;=Inputs!B$13,$I49&lt;Inputs!C$13),Inputs!C$13,0)</f>
        <v>0</v>
      </c>
      <c r="AD50" s="36">
        <f>IF(AND($I49&gt;=Inputs!C$13,$I49&lt;Inputs!D$13),Inputs!D$13,0)</f>
        <v>0</v>
      </c>
      <c r="AE50" s="36">
        <f t="shared" si="5"/>
        <v>185</v>
      </c>
      <c r="AF50" s="36">
        <f t="shared" si="6"/>
        <v>0</v>
      </c>
      <c r="AG50" s="36">
        <f t="shared" si="7"/>
        <v>0</v>
      </c>
      <c r="AH50" s="36">
        <f t="shared" si="8"/>
        <v>185</v>
      </c>
      <c r="AI50" s="36" t="str">
        <f t="shared" si="9"/>
        <v>No</v>
      </c>
      <c r="AJ50" s="36">
        <f t="shared" si="10"/>
        <v>5</v>
      </c>
      <c r="AK50" s="36">
        <f t="shared" si="11"/>
        <v>0</v>
      </c>
      <c r="AL50" s="36">
        <f t="shared" si="12"/>
        <v>0</v>
      </c>
      <c r="AM50" s="36">
        <f t="shared" si="13"/>
        <v>5</v>
      </c>
      <c r="AN50" s="36">
        <f t="shared" si="14"/>
        <v>0</v>
      </c>
      <c r="AO50" s="36">
        <f t="shared" si="15"/>
        <v>0</v>
      </c>
      <c r="AP50" s="36">
        <f t="shared" si="16"/>
        <v>5</v>
      </c>
      <c r="AQ50" s="36">
        <f t="shared" si="17"/>
        <v>5</v>
      </c>
      <c r="AR50" s="36">
        <f>IF(AND($AQ50&gt;=Inputs!B$13,$AQ50&lt;Inputs!C$13),Inputs!C$14,0)</f>
        <v>0</v>
      </c>
      <c r="AS50" s="36">
        <f>IF(AND($AQ50&gt;=Inputs!C$13,$AQ50&lt;Inputs!D$13),Inputs!D$14,0)</f>
        <v>0</v>
      </c>
      <c r="AT50" s="36">
        <f>IF(AND($AQ50&gt;=Inputs!B$13,$AQ50&lt;Inputs!C$13),Inputs!C$13,0)</f>
        <v>0</v>
      </c>
      <c r="AU50" s="36">
        <f>IF(AND($AQ50&gt;=Inputs!C$13,$AQ50&lt;Inputs!D$13),Inputs!D$13,0)</f>
        <v>0</v>
      </c>
      <c r="AV50" s="36">
        <f t="shared" si="18"/>
        <v>0</v>
      </c>
      <c r="AW50" s="36">
        <f>IFERROR((AU50-#REF!)/AS50,0)</f>
        <v>0</v>
      </c>
      <c r="AX50" s="36">
        <f t="shared" si="19"/>
        <v>0</v>
      </c>
      <c r="AY50" s="36" t="str">
        <f t="shared" si="20"/>
        <v>No</v>
      </c>
      <c r="AZ50" s="36">
        <f t="shared" si="21"/>
        <v>0</v>
      </c>
      <c r="BA50" s="36">
        <f t="shared" si="22"/>
        <v>0</v>
      </c>
      <c r="BB50" s="36">
        <f t="shared" si="23"/>
        <v>0</v>
      </c>
      <c r="BC50" s="36">
        <f t="shared" si="24"/>
        <v>0</v>
      </c>
      <c r="BD50" s="36">
        <f t="shared" si="25"/>
        <v>0</v>
      </c>
      <c r="BE50" s="37">
        <f t="shared" si="26"/>
        <v>5</v>
      </c>
      <c r="BF50" s="43">
        <f>IF($I49&lt;=Inputs!B$13,Inputs!B$14,0)</f>
        <v>1</v>
      </c>
      <c r="BG50" s="43">
        <f>IF(AND($I49&gt;Inputs!B$13,$I49&lt;=Inputs!C$13),Inputs!C$14,0)</f>
        <v>0</v>
      </c>
      <c r="BH50" s="43">
        <f>IF(AND($I49&gt;Inputs!C$13,$I49&lt;=Inputs!D$13),Inputs!D$14,0)</f>
        <v>0</v>
      </c>
      <c r="BI50" s="43">
        <f>IF(AND($I49&lt;Inputs!B$13),0,0)</f>
        <v>0</v>
      </c>
      <c r="BJ50" s="43">
        <f>IF(AND($I49&gt;=Inputs!B$13,$I49&lt;Inputs!C$13),Inputs!B$13,0)</f>
        <v>0</v>
      </c>
      <c r="BK50" s="43">
        <f>IF(AND($I49&gt;=Inputs!C$13,$I49&lt;Inputs!D$13),Inputs!C$13,0)</f>
        <v>0</v>
      </c>
      <c r="BL50" s="43">
        <f t="shared" si="27"/>
        <v>0</v>
      </c>
      <c r="BM50" s="43">
        <f t="shared" si="28"/>
        <v>0</v>
      </c>
      <c r="BN50" s="43">
        <f t="shared" si="29"/>
        <v>0</v>
      </c>
      <c r="BO50" s="43">
        <f t="shared" si="30"/>
        <v>0</v>
      </c>
      <c r="BP50" s="43" t="str">
        <f t="shared" si="31"/>
        <v>No</v>
      </c>
      <c r="BQ50" s="43">
        <f t="shared" si="32"/>
        <v>0</v>
      </c>
      <c r="BR50" s="43">
        <f t="shared" si="33"/>
        <v>0</v>
      </c>
      <c r="BS50" s="43">
        <f t="shared" si="34"/>
        <v>0</v>
      </c>
      <c r="BT50" s="43">
        <f t="shared" si="35"/>
        <v>0</v>
      </c>
      <c r="BU50" s="43">
        <f t="shared" si="36"/>
        <v>0</v>
      </c>
      <c r="BV50" s="43">
        <f t="shared" si="37"/>
        <v>0</v>
      </c>
      <c r="BW50" s="43">
        <f t="shared" si="38"/>
        <v>0</v>
      </c>
      <c r="BX50" s="43">
        <f t="shared" si="39"/>
        <v>0</v>
      </c>
      <c r="BY50" s="43">
        <f>IF(AND($BX50&gt;Inputs!B$13,$BX50&lt;=Inputs!C$13),Inputs!C$14,0)</f>
        <v>0</v>
      </c>
      <c r="BZ50" s="43">
        <f>IF(AND($BX50&gt;Inputs!C$13,$BX50&lt;=Inputs!D$13),Inputs!D$14,0)</f>
        <v>0</v>
      </c>
      <c r="CA50" s="43">
        <f>IF(AND($BX50&gt;Inputs!B$13,$BX50&lt;=Inputs!C$13),Inputs!B$13,0)</f>
        <v>0</v>
      </c>
      <c r="CB50" s="43">
        <f>IF(AND($BX50&gt;Inputs!C$13,$BX50&lt;=Inputs!D$13),Inputs!C$13,0)</f>
        <v>0</v>
      </c>
      <c r="CC50" s="43">
        <f t="shared" si="40"/>
        <v>0</v>
      </c>
      <c r="CD50" s="43">
        <f t="shared" si="41"/>
        <v>0</v>
      </c>
      <c r="CE50" s="43">
        <f t="shared" si="42"/>
        <v>0</v>
      </c>
      <c r="CF50" s="43" t="str">
        <f t="shared" si="43"/>
        <v>No</v>
      </c>
      <c r="CG50" s="43">
        <f t="shared" si="44"/>
        <v>0</v>
      </c>
      <c r="CH50" s="43">
        <f t="shared" si="45"/>
        <v>0</v>
      </c>
      <c r="CI50" s="43">
        <f t="shared" si="46"/>
        <v>0</v>
      </c>
      <c r="CJ50" s="43">
        <f t="shared" si="47"/>
        <v>0</v>
      </c>
      <c r="CK50" s="43">
        <f t="shared" si="48"/>
        <v>0</v>
      </c>
      <c r="CL50" s="44">
        <f t="shared" si="49"/>
        <v>0</v>
      </c>
      <c r="CM50" s="9">
        <f>IF(AND($F50&gt;=Inputs!B$3,$F50&lt;Inputs!C$3),FORECAST($F50,Inputs!B$4:C$4,Inputs!B$3:C$3),9999)</f>
        <v>9999</v>
      </c>
      <c r="CN50" s="9">
        <f>IF(AND($F50&gt;=Inputs!C$3,$F50&lt;Inputs!D$3),FORECAST($F50,Inputs!C$4:D$4,Inputs!C$3:D$3),9999)</f>
        <v>9999</v>
      </c>
      <c r="CO50" s="9">
        <f>IF(AND($F50&gt;=Inputs!D$3,$F50&lt;Inputs!E$3),FORECAST($F50,Inputs!D$4:E$4,Inputs!D$3:E$3),9999)</f>
        <v>9999</v>
      </c>
      <c r="CP50" s="9">
        <f>IF(AND($F50&gt;=Inputs!E$3,$F50&lt;Inputs!F$3),FORECAST($F50,Inputs!E$4:F$4,Inputs!E$3:F$3),9999)</f>
        <v>9999</v>
      </c>
      <c r="CQ50" s="9">
        <f>IF(AND($F50&gt;=Inputs!F$3,$F50&lt;Inputs!G$3),FORECAST($F50,Inputs!F$4:G$4,Inputs!F$3:G$3),9999)</f>
        <v>9999</v>
      </c>
      <c r="CR50" s="9">
        <f>IF(AND($F50&gt;=Inputs!G$3,$F50&lt;Inputs!H$3),FORECAST($F50,Inputs!G$4:H$4,Inputs!G$3:H$3),9999)</f>
        <v>9999</v>
      </c>
      <c r="CS50" s="9">
        <f>IF(AND($F50&gt;=Inputs!H$3,$F50&lt;Inputs!I$3),FORECAST($F50,Inputs!H$4:I$4,Inputs!H$3:I$3),9999)</f>
        <v>9999</v>
      </c>
      <c r="CT50" s="9">
        <f>IF(AND($F50&gt;=Inputs!I$3,$F50&lt;Inputs!J$3),FORECAST($F50,Inputs!I$4:J$4,Inputs!I$3:J$3),9999)</f>
        <v>9999</v>
      </c>
      <c r="CU50" s="9">
        <f>IF(AND($F50&gt;=Inputs!J$3,$F50&lt;Inputs!K$3),FORECAST($F50,Inputs!J$4:K$4,Inputs!J$3:K$3),9999)</f>
        <v>9999</v>
      </c>
      <c r="CV50" s="9">
        <f>IF(AND($F50&gt;=Inputs!K$3,$F50&lt;Inputs!L$3),FORECAST($F50,Inputs!K$4:L$4,Inputs!K$3:L$3),9999)</f>
        <v>9999</v>
      </c>
      <c r="CW50" s="9">
        <f>IF(AND($G50&gt;=Inputs!B$3,$G50&lt;Inputs!C$3),FORECAST($G50,Inputs!B$4:C$4,Inputs!B$3:C$3),-9999)</f>
        <v>-9999</v>
      </c>
      <c r="CX50" s="9">
        <f>IF(AND($G50&gt;=Inputs!C$3,$G50&lt;Inputs!D$3),FORECAST($G50,Inputs!C$4:D$4,Inputs!C$3:D$3),-9999)</f>
        <v>-9999</v>
      </c>
      <c r="CY50" s="9">
        <f>IF(AND($G50&gt;=Inputs!D$3,$G50&lt;Inputs!E$3),FORECAST($G50,Inputs!D$4:E$4,Inputs!D$3:E$3),-9999)</f>
        <v>-9999</v>
      </c>
      <c r="CZ50" s="9">
        <f>IF(AND($G50&gt;=Inputs!E$3,$G50&lt;Inputs!F$3),FORECAST($G50,Inputs!E$4:F$4,Inputs!E$3:F$3),-9999)</f>
        <v>-9999</v>
      </c>
      <c r="DA50" s="9">
        <f>IF(AND($G50&gt;=Inputs!F$3,$G50&lt;Inputs!G$3),FORECAST($G50,Inputs!F$4:G$4,Inputs!F$3:G$3),-9999)</f>
        <v>-9999</v>
      </c>
      <c r="DB50" s="9">
        <f>IF(AND($G50&gt;=Inputs!G$3,$G50&lt;Inputs!H$3),FORECAST($G50,Inputs!G$4:H$4,Inputs!G$3:H$3),-9999)</f>
        <v>25.2</v>
      </c>
      <c r="DC50" s="9">
        <f>IF(AND($G50&gt;=Inputs!H$3,$G50&lt;Inputs!I$3),FORECAST($G50,Inputs!H$4:I$4,Inputs!H$3:I$3),-9999)</f>
        <v>-9999</v>
      </c>
      <c r="DD50" s="9">
        <f>IF(AND($G50&gt;=Inputs!I$3,$G50&lt;Inputs!J$3),FORECAST($G50,Inputs!I$4:J$4,Inputs!I$3:J$3),-9999)</f>
        <v>-9999</v>
      </c>
      <c r="DE50" s="9">
        <f>IF(AND($G50&gt;=Inputs!J$3,$G50&lt;Inputs!K$3),FORECAST($G50,Inputs!J$4:K$4,Inputs!J$3:K$3),-9999)</f>
        <v>-9999</v>
      </c>
      <c r="DF50" s="9">
        <f>IF(AND($G50&gt;=Inputs!K$3,$G50&lt;Inputs!L$3),FORECAST($G50,Inputs!K$4:L$4,Inputs!K$3:L$3),-9999)</f>
        <v>-9999</v>
      </c>
    </row>
    <row r="51" spans="1:110" x14ac:dyDescent="0.25">
      <c r="A51" s="2">
        <f t="shared" si="51"/>
        <v>45474.166666666511</v>
      </c>
      <c r="B51" s="3" t="str">
        <f>IF(ROUND(A51,6)&lt;ROUND(Inputs!$B$7,6),"Pre t0",IF(ROUND(A51,6)=ROUND(Inputs!$B$7,6),"t0",IF(AND(A51&gt;Inputs!$B$7,A51&lt;Inputs!$B$8),"TRLD","Post t0")))</f>
        <v>Pre t0</v>
      </c>
      <c r="C51" s="17">
        <v>19.11</v>
      </c>
      <c r="D51" s="19">
        <v>0</v>
      </c>
      <c r="E51" s="19"/>
      <c r="F51" s="19">
        <v>200</v>
      </c>
      <c r="G51" s="19">
        <v>130</v>
      </c>
      <c r="H51" s="7">
        <f t="shared" si="50"/>
        <v>0</v>
      </c>
      <c r="I51" s="7">
        <f>IF(B51="Pre t0",0,IF(B51="t0",MAX(MIN(TRLD!N51,E51),G51),IF(B51="TRLD",I50+J51,IF(B51="Post t0",MAX(I50+M51,G51)))))</f>
        <v>0</v>
      </c>
      <c r="J51" s="7">
        <f t="shared" si="0"/>
        <v>0</v>
      </c>
      <c r="K51" s="7">
        <f t="shared" si="1"/>
        <v>0</v>
      </c>
      <c r="L51" s="7">
        <f t="shared" si="2"/>
        <v>5</v>
      </c>
      <c r="M51" s="8">
        <f t="shared" si="3"/>
        <v>0</v>
      </c>
      <c r="N51" s="31">
        <f t="shared" si="4"/>
        <v>0</v>
      </c>
      <c r="O51" s="31">
        <f>IF(AND($C51&gt;=Inputs!B$4,$C51&lt;Inputs!C$4),FORECAST($C51,Inputs!B$3:C$3,Inputs!B$4:C$4),0)</f>
        <v>0</v>
      </c>
      <c r="P51" s="31">
        <f>IF(AND($C51&gt;=Inputs!C$4,$C51&lt;Inputs!D$4),FORECAST($C51,Inputs!C$3:D$3,Inputs!C$4:D$4),0)</f>
        <v>0</v>
      </c>
      <c r="Q51" s="31">
        <f>IF(AND($C51&gt;=Inputs!D$4,$C51&lt;Inputs!E$4),FORECAST($C51,Inputs!D$3:E$3,Inputs!D$4:E$4),0)</f>
        <v>0</v>
      </c>
      <c r="R51" s="31">
        <f>IF(AND($C51&gt;=Inputs!E$4,$C51&lt;Inputs!F$4),FORECAST($C51,Inputs!E$3:F$3,Inputs!E$4:F$4),0)</f>
        <v>0</v>
      </c>
      <c r="S51" s="31">
        <f>IF(AND($C51&gt;=Inputs!F$4,$C51&lt;Inputs!G$4),FORECAST($C51,Inputs!F$3:G$3,Inputs!F$4:G$4),0)</f>
        <v>0</v>
      </c>
      <c r="T51" s="31">
        <f>IF(AND($C51&gt;=Inputs!G$4,$C51&lt;Inputs!H$4),FORECAST($C51,Inputs!G$3:H$3,Inputs!G$4:H$4),0)</f>
        <v>0</v>
      </c>
      <c r="U51" s="31">
        <f>IF(AND($C51&gt;=Inputs!H$4,$C51&lt;Inputs!I$4),FORECAST($C51,Inputs!H$3:I$3,Inputs!H$4:I$4),0)</f>
        <v>0</v>
      </c>
      <c r="V51" s="31">
        <f>IF(AND($C51&gt;=Inputs!I$4,$C51&lt;Inputs!J$4),FORECAST($C51,Inputs!I$3:J$3,Inputs!I$4:J$4),0)</f>
        <v>0</v>
      </c>
      <c r="W51" s="31">
        <f>IF(AND($C51&gt;=Inputs!J$4,$C51&lt;Inputs!K$4),FORECAST($C51,Inputs!J$3:K$3,Inputs!J$4:K$4),0)</f>
        <v>0</v>
      </c>
      <c r="X51" s="31">
        <f>IF(AND($C51&gt;=Inputs!K$4,Inputs!K$4&lt;&gt;""),F51,0)</f>
        <v>0</v>
      </c>
      <c r="Y51" s="36">
        <f>IF($I50&lt;Inputs!B$13,Inputs!B$14,0)</f>
        <v>1</v>
      </c>
      <c r="Z51" s="36">
        <f>IF(AND($I50&gt;=Inputs!B$13,$I50&lt;Inputs!C$13),Inputs!C$14,0)</f>
        <v>0</v>
      </c>
      <c r="AA51" s="36">
        <f>IF(AND($I50&gt;=Inputs!C$13,$I50&lt;Inputs!D$13),Inputs!D$14,0)</f>
        <v>0</v>
      </c>
      <c r="AB51" s="36">
        <f>IF(AND($I50&lt;Inputs!B$13),Inputs!B$13,0)</f>
        <v>185</v>
      </c>
      <c r="AC51" s="36">
        <f>IF(AND($I50&gt;=Inputs!B$13,$I50&lt;Inputs!C$13),Inputs!C$13,0)</f>
        <v>0</v>
      </c>
      <c r="AD51" s="36">
        <f>IF(AND($I50&gt;=Inputs!C$13,$I50&lt;Inputs!D$13),Inputs!D$13,0)</f>
        <v>0</v>
      </c>
      <c r="AE51" s="36">
        <f t="shared" si="5"/>
        <v>185</v>
      </c>
      <c r="AF51" s="36">
        <f t="shared" si="6"/>
        <v>0</v>
      </c>
      <c r="AG51" s="36">
        <f t="shared" si="7"/>
        <v>0</v>
      </c>
      <c r="AH51" s="36">
        <f t="shared" si="8"/>
        <v>185</v>
      </c>
      <c r="AI51" s="36" t="str">
        <f t="shared" si="9"/>
        <v>No</v>
      </c>
      <c r="AJ51" s="36">
        <f t="shared" si="10"/>
        <v>5</v>
      </c>
      <c r="AK51" s="36">
        <f t="shared" si="11"/>
        <v>0</v>
      </c>
      <c r="AL51" s="36">
        <f t="shared" si="12"/>
        <v>0</v>
      </c>
      <c r="AM51" s="36">
        <f t="shared" si="13"/>
        <v>5</v>
      </c>
      <c r="AN51" s="36">
        <f t="shared" si="14"/>
        <v>0</v>
      </c>
      <c r="AO51" s="36">
        <f t="shared" si="15"/>
        <v>0</v>
      </c>
      <c r="AP51" s="36">
        <f t="shared" si="16"/>
        <v>5</v>
      </c>
      <c r="AQ51" s="36">
        <f t="shared" si="17"/>
        <v>5</v>
      </c>
      <c r="AR51" s="36">
        <f>IF(AND($AQ51&gt;=Inputs!B$13,$AQ51&lt;Inputs!C$13),Inputs!C$14,0)</f>
        <v>0</v>
      </c>
      <c r="AS51" s="36">
        <f>IF(AND($AQ51&gt;=Inputs!C$13,$AQ51&lt;Inputs!D$13),Inputs!D$14,0)</f>
        <v>0</v>
      </c>
      <c r="AT51" s="36">
        <f>IF(AND($AQ51&gt;=Inputs!B$13,$AQ51&lt;Inputs!C$13),Inputs!C$13,0)</f>
        <v>0</v>
      </c>
      <c r="AU51" s="36">
        <f>IF(AND($AQ51&gt;=Inputs!C$13,$AQ51&lt;Inputs!D$13),Inputs!D$13,0)</f>
        <v>0</v>
      </c>
      <c r="AV51" s="36">
        <f t="shared" si="18"/>
        <v>0</v>
      </c>
      <c r="AW51" s="36">
        <f>IFERROR((AU51-#REF!)/AS51,0)</f>
        <v>0</v>
      </c>
      <c r="AX51" s="36">
        <f t="shared" si="19"/>
        <v>0</v>
      </c>
      <c r="AY51" s="36" t="str">
        <f t="shared" si="20"/>
        <v>No</v>
      </c>
      <c r="AZ51" s="36">
        <f t="shared" si="21"/>
        <v>0</v>
      </c>
      <c r="BA51" s="36">
        <f t="shared" si="22"/>
        <v>0</v>
      </c>
      <c r="BB51" s="36">
        <f t="shared" si="23"/>
        <v>0</v>
      </c>
      <c r="BC51" s="36">
        <f t="shared" si="24"/>
        <v>0</v>
      </c>
      <c r="BD51" s="36">
        <f t="shared" si="25"/>
        <v>0</v>
      </c>
      <c r="BE51" s="37">
        <f t="shared" si="26"/>
        <v>5</v>
      </c>
      <c r="BF51" s="43">
        <f>IF($I50&lt;=Inputs!B$13,Inputs!B$14,0)</f>
        <v>1</v>
      </c>
      <c r="BG51" s="43">
        <f>IF(AND($I50&gt;Inputs!B$13,$I50&lt;=Inputs!C$13),Inputs!C$14,0)</f>
        <v>0</v>
      </c>
      <c r="BH51" s="43">
        <f>IF(AND($I50&gt;Inputs!C$13,$I50&lt;=Inputs!D$13),Inputs!D$14,0)</f>
        <v>0</v>
      </c>
      <c r="BI51" s="43">
        <f>IF(AND($I50&lt;Inputs!B$13),0,0)</f>
        <v>0</v>
      </c>
      <c r="BJ51" s="43">
        <f>IF(AND($I50&gt;=Inputs!B$13,$I50&lt;Inputs!C$13),Inputs!B$13,0)</f>
        <v>0</v>
      </c>
      <c r="BK51" s="43">
        <f>IF(AND($I50&gt;=Inputs!C$13,$I50&lt;Inputs!D$13),Inputs!C$13,0)</f>
        <v>0</v>
      </c>
      <c r="BL51" s="43">
        <f t="shared" si="27"/>
        <v>0</v>
      </c>
      <c r="BM51" s="43">
        <f t="shared" si="28"/>
        <v>0</v>
      </c>
      <c r="BN51" s="43">
        <f t="shared" si="29"/>
        <v>0</v>
      </c>
      <c r="BO51" s="43">
        <f t="shared" si="30"/>
        <v>0</v>
      </c>
      <c r="BP51" s="43" t="str">
        <f t="shared" si="31"/>
        <v>No</v>
      </c>
      <c r="BQ51" s="43">
        <f t="shared" si="32"/>
        <v>0</v>
      </c>
      <c r="BR51" s="43">
        <f t="shared" si="33"/>
        <v>0</v>
      </c>
      <c r="BS51" s="43">
        <f t="shared" si="34"/>
        <v>0</v>
      </c>
      <c r="BT51" s="43">
        <f t="shared" si="35"/>
        <v>0</v>
      </c>
      <c r="BU51" s="43">
        <f t="shared" si="36"/>
        <v>0</v>
      </c>
      <c r="BV51" s="43">
        <f t="shared" si="37"/>
        <v>0</v>
      </c>
      <c r="BW51" s="43">
        <f t="shared" si="38"/>
        <v>0</v>
      </c>
      <c r="BX51" s="43">
        <f t="shared" si="39"/>
        <v>0</v>
      </c>
      <c r="BY51" s="43">
        <f>IF(AND($BX51&gt;Inputs!B$13,$BX51&lt;=Inputs!C$13),Inputs!C$14,0)</f>
        <v>0</v>
      </c>
      <c r="BZ51" s="43">
        <f>IF(AND($BX51&gt;Inputs!C$13,$BX51&lt;=Inputs!D$13),Inputs!D$14,0)</f>
        <v>0</v>
      </c>
      <c r="CA51" s="43">
        <f>IF(AND($BX51&gt;Inputs!B$13,$BX51&lt;=Inputs!C$13),Inputs!B$13,0)</f>
        <v>0</v>
      </c>
      <c r="CB51" s="43">
        <f>IF(AND($BX51&gt;Inputs!C$13,$BX51&lt;=Inputs!D$13),Inputs!C$13,0)</f>
        <v>0</v>
      </c>
      <c r="CC51" s="43">
        <f t="shared" si="40"/>
        <v>0</v>
      </c>
      <c r="CD51" s="43">
        <f t="shared" si="41"/>
        <v>0</v>
      </c>
      <c r="CE51" s="43">
        <f t="shared" si="42"/>
        <v>0</v>
      </c>
      <c r="CF51" s="43" t="str">
        <f t="shared" si="43"/>
        <v>No</v>
      </c>
      <c r="CG51" s="43">
        <f t="shared" si="44"/>
        <v>0</v>
      </c>
      <c r="CH51" s="43">
        <f t="shared" si="45"/>
        <v>0</v>
      </c>
      <c r="CI51" s="43">
        <f t="shared" si="46"/>
        <v>0</v>
      </c>
      <c r="CJ51" s="43">
        <f t="shared" si="47"/>
        <v>0</v>
      </c>
      <c r="CK51" s="43">
        <f t="shared" si="48"/>
        <v>0</v>
      </c>
      <c r="CL51" s="44">
        <f t="shared" si="49"/>
        <v>0</v>
      </c>
      <c r="CM51" s="9">
        <f>IF(AND($F51&gt;=Inputs!B$3,$F51&lt;Inputs!C$3),FORECAST($F51,Inputs!B$4:C$4,Inputs!B$3:C$3),9999)</f>
        <v>9999</v>
      </c>
      <c r="CN51" s="9">
        <f>IF(AND($F51&gt;=Inputs!C$3,$F51&lt;Inputs!D$3),FORECAST($F51,Inputs!C$4:D$4,Inputs!C$3:D$3),9999)</f>
        <v>9999</v>
      </c>
      <c r="CO51" s="9">
        <f>IF(AND($F51&gt;=Inputs!D$3,$F51&lt;Inputs!E$3),FORECAST($F51,Inputs!D$4:E$4,Inputs!D$3:E$3),9999)</f>
        <v>9999</v>
      </c>
      <c r="CP51" s="9">
        <f>IF(AND($F51&gt;=Inputs!E$3,$F51&lt;Inputs!F$3),FORECAST($F51,Inputs!E$4:F$4,Inputs!E$3:F$3),9999)</f>
        <v>9999</v>
      </c>
      <c r="CQ51" s="9">
        <f>IF(AND($F51&gt;=Inputs!F$3,$F51&lt;Inputs!G$3),FORECAST($F51,Inputs!F$4:G$4,Inputs!F$3:G$3),9999)</f>
        <v>9999</v>
      </c>
      <c r="CR51" s="9">
        <f>IF(AND($F51&gt;=Inputs!G$3,$F51&lt;Inputs!H$3),FORECAST($F51,Inputs!G$4:H$4,Inputs!G$3:H$3),9999)</f>
        <v>9999</v>
      </c>
      <c r="CS51" s="9">
        <f>IF(AND($F51&gt;=Inputs!H$3,$F51&lt;Inputs!I$3),FORECAST($F51,Inputs!H$4:I$4,Inputs!H$3:I$3),9999)</f>
        <v>9999</v>
      </c>
      <c r="CT51" s="9">
        <f>IF(AND($F51&gt;=Inputs!I$3,$F51&lt;Inputs!J$3),FORECAST($F51,Inputs!I$4:J$4,Inputs!I$3:J$3),9999)</f>
        <v>9999</v>
      </c>
      <c r="CU51" s="9">
        <f>IF(AND($F51&gt;=Inputs!J$3,$F51&lt;Inputs!K$3),FORECAST($F51,Inputs!J$4:K$4,Inputs!J$3:K$3),9999)</f>
        <v>9999</v>
      </c>
      <c r="CV51" s="9">
        <f>IF(AND($F51&gt;=Inputs!K$3,$F51&lt;Inputs!L$3),FORECAST($F51,Inputs!K$4:L$4,Inputs!K$3:L$3),9999)</f>
        <v>9999</v>
      </c>
      <c r="CW51" s="9">
        <f>IF(AND($G51&gt;=Inputs!B$3,$G51&lt;Inputs!C$3),FORECAST($G51,Inputs!B$4:C$4,Inputs!B$3:C$3),-9999)</f>
        <v>-9999</v>
      </c>
      <c r="CX51" s="9">
        <f>IF(AND($G51&gt;=Inputs!C$3,$G51&lt;Inputs!D$3),FORECAST($G51,Inputs!C$4:D$4,Inputs!C$3:D$3),-9999)</f>
        <v>-9999</v>
      </c>
      <c r="CY51" s="9">
        <f>IF(AND($G51&gt;=Inputs!D$3,$G51&lt;Inputs!E$3),FORECAST($G51,Inputs!D$4:E$4,Inputs!D$3:E$3),-9999)</f>
        <v>-9999</v>
      </c>
      <c r="CZ51" s="9">
        <f>IF(AND($G51&gt;=Inputs!E$3,$G51&lt;Inputs!F$3),FORECAST($G51,Inputs!E$4:F$4,Inputs!E$3:F$3),-9999)</f>
        <v>-9999</v>
      </c>
      <c r="DA51" s="9">
        <f>IF(AND($G51&gt;=Inputs!F$3,$G51&lt;Inputs!G$3),FORECAST($G51,Inputs!F$4:G$4,Inputs!F$3:G$3),-9999)</f>
        <v>-9999</v>
      </c>
      <c r="DB51" s="9">
        <f>IF(AND($G51&gt;=Inputs!G$3,$G51&lt;Inputs!H$3),FORECAST($G51,Inputs!G$4:H$4,Inputs!G$3:H$3),-9999)</f>
        <v>25.2</v>
      </c>
      <c r="DC51" s="9">
        <f>IF(AND($G51&gt;=Inputs!H$3,$G51&lt;Inputs!I$3),FORECAST($G51,Inputs!H$4:I$4,Inputs!H$3:I$3),-9999)</f>
        <v>-9999</v>
      </c>
      <c r="DD51" s="9">
        <f>IF(AND($G51&gt;=Inputs!I$3,$G51&lt;Inputs!J$3),FORECAST($G51,Inputs!I$4:J$4,Inputs!I$3:J$3),-9999)</f>
        <v>-9999</v>
      </c>
      <c r="DE51" s="9">
        <f>IF(AND($G51&gt;=Inputs!J$3,$G51&lt;Inputs!K$3),FORECAST($G51,Inputs!J$4:K$4,Inputs!J$3:K$3),-9999)</f>
        <v>-9999</v>
      </c>
      <c r="DF51" s="9">
        <f>IF(AND($G51&gt;=Inputs!K$3,$G51&lt;Inputs!L$3),FORECAST($G51,Inputs!K$4:L$4,Inputs!K$3:L$3),-9999)</f>
        <v>-9999</v>
      </c>
    </row>
    <row r="52" spans="1:110" x14ac:dyDescent="0.25">
      <c r="A52" s="2">
        <f t="shared" si="51"/>
        <v>45474.17013888873</v>
      </c>
      <c r="B52" s="3" t="str">
        <f>IF(ROUND(A52,6)&lt;ROUND(Inputs!$B$7,6),"Pre t0",IF(ROUND(A52,6)=ROUND(Inputs!$B$7,6),"t0",IF(AND(A52&gt;Inputs!$B$7,A52&lt;Inputs!$B$8),"TRLD","Post t0")))</f>
        <v>Pre t0</v>
      </c>
      <c r="C52" s="17">
        <v>20.64</v>
      </c>
      <c r="D52" s="19">
        <v>0</v>
      </c>
      <c r="E52" s="19"/>
      <c r="F52" s="19">
        <v>200</v>
      </c>
      <c r="G52" s="19">
        <v>130</v>
      </c>
      <c r="H52" s="7">
        <f t="shared" si="50"/>
        <v>0</v>
      </c>
      <c r="I52" s="7">
        <f>IF(B52="Pre t0",0,IF(B52="t0",MAX(MIN(TRLD!N52,E52),G52),IF(B52="TRLD",I51+J52,IF(B52="Post t0",MAX(I51+M52,G52)))))</f>
        <v>0</v>
      </c>
      <c r="J52" s="7">
        <f t="shared" si="0"/>
        <v>0</v>
      </c>
      <c r="K52" s="7">
        <f t="shared" si="1"/>
        <v>0</v>
      </c>
      <c r="L52" s="7">
        <f t="shared" si="2"/>
        <v>5</v>
      </c>
      <c r="M52" s="8">
        <f t="shared" si="3"/>
        <v>0</v>
      </c>
      <c r="N52" s="31">
        <f t="shared" si="4"/>
        <v>0</v>
      </c>
      <c r="O52" s="31">
        <f>IF(AND($C52&gt;=Inputs!B$4,$C52&lt;Inputs!C$4),FORECAST($C52,Inputs!B$3:C$3,Inputs!B$4:C$4),0)</f>
        <v>20</v>
      </c>
      <c r="P52" s="31">
        <f>IF(AND($C52&gt;=Inputs!C$4,$C52&lt;Inputs!D$4),FORECAST($C52,Inputs!C$3:D$3,Inputs!C$4:D$4),0)</f>
        <v>0</v>
      </c>
      <c r="Q52" s="31">
        <f>IF(AND($C52&gt;=Inputs!D$4,$C52&lt;Inputs!E$4),FORECAST($C52,Inputs!D$3:E$3,Inputs!D$4:E$4),0)</f>
        <v>0</v>
      </c>
      <c r="R52" s="31">
        <f>IF(AND($C52&gt;=Inputs!E$4,$C52&lt;Inputs!F$4),FORECAST($C52,Inputs!E$3:F$3,Inputs!E$4:F$4),0)</f>
        <v>0</v>
      </c>
      <c r="S52" s="31">
        <f>IF(AND($C52&gt;=Inputs!F$4,$C52&lt;Inputs!G$4),FORECAST($C52,Inputs!F$3:G$3,Inputs!F$4:G$4),0)</f>
        <v>0</v>
      </c>
      <c r="T52" s="31">
        <f>IF(AND($C52&gt;=Inputs!G$4,$C52&lt;Inputs!H$4),FORECAST($C52,Inputs!G$3:H$3,Inputs!G$4:H$4),0)</f>
        <v>0</v>
      </c>
      <c r="U52" s="31">
        <f>IF(AND($C52&gt;=Inputs!H$4,$C52&lt;Inputs!I$4),FORECAST($C52,Inputs!H$3:I$3,Inputs!H$4:I$4),0)</f>
        <v>0</v>
      </c>
      <c r="V52" s="31">
        <f>IF(AND($C52&gt;=Inputs!I$4,$C52&lt;Inputs!J$4),FORECAST($C52,Inputs!I$3:J$3,Inputs!I$4:J$4),0)</f>
        <v>0</v>
      </c>
      <c r="W52" s="31">
        <f>IF(AND($C52&gt;=Inputs!J$4,$C52&lt;Inputs!K$4),FORECAST($C52,Inputs!J$3:K$3,Inputs!J$4:K$4),0)</f>
        <v>0</v>
      </c>
      <c r="X52" s="31">
        <f>IF(AND($C52&gt;=Inputs!K$4,Inputs!K$4&lt;&gt;""),F52,0)</f>
        <v>0</v>
      </c>
      <c r="Y52" s="36">
        <f>IF($I51&lt;Inputs!B$13,Inputs!B$14,0)</f>
        <v>1</v>
      </c>
      <c r="Z52" s="36">
        <f>IF(AND($I51&gt;=Inputs!B$13,$I51&lt;Inputs!C$13),Inputs!C$14,0)</f>
        <v>0</v>
      </c>
      <c r="AA52" s="36">
        <f>IF(AND($I51&gt;=Inputs!C$13,$I51&lt;Inputs!D$13),Inputs!D$14,0)</f>
        <v>0</v>
      </c>
      <c r="AB52" s="36">
        <f>IF(AND($I51&lt;Inputs!B$13),Inputs!B$13,0)</f>
        <v>185</v>
      </c>
      <c r="AC52" s="36">
        <f>IF(AND($I51&gt;=Inputs!B$13,$I51&lt;Inputs!C$13),Inputs!C$13,0)</f>
        <v>0</v>
      </c>
      <c r="AD52" s="36">
        <f>IF(AND($I51&gt;=Inputs!C$13,$I51&lt;Inputs!D$13),Inputs!D$13,0)</f>
        <v>0</v>
      </c>
      <c r="AE52" s="36">
        <f t="shared" si="5"/>
        <v>185</v>
      </c>
      <c r="AF52" s="36">
        <f t="shared" si="6"/>
        <v>0</v>
      </c>
      <c r="AG52" s="36">
        <f t="shared" si="7"/>
        <v>0</v>
      </c>
      <c r="AH52" s="36">
        <f t="shared" si="8"/>
        <v>185</v>
      </c>
      <c r="AI52" s="36" t="str">
        <f t="shared" si="9"/>
        <v>No</v>
      </c>
      <c r="AJ52" s="36">
        <f t="shared" si="10"/>
        <v>5</v>
      </c>
      <c r="AK52" s="36">
        <f t="shared" si="11"/>
        <v>0</v>
      </c>
      <c r="AL52" s="36">
        <f t="shared" si="12"/>
        <v>0</v>
      </c>
      <c r="AM52" s="36">
        <f t="shared" si="13"/>
        <v>5</v>
      </c>
      <c r="AN52" s="36">
        <f t="shared" si="14"/>
        <v>0</v>
      </c>
      <c r="AO52" s="36">
        <f t="shared" si="15"/>
        <v>0</v>
      </c>
      <c r="AP52" s="36">
        <f t="shared" si="16"/>
        <v>5</v>
      </c>
      <c r="AQ52" s="36">
        <f t="shared" si="17"/>
        <v>5</v>
      </c>
      <c r="AR52" s="36">
        <f>IF(AND($AQ52&gt;=Inputs!B$13,$AQ52&lt;Inputs!C$13),Inputs!C$14,0)</f>
        <v>0</v>
      </c>
      <c r="AS52" s="36">
        <f>IF(AND($AQ52&gt;=Inputs!C$13,$AQ52&lt;Inputs!D$13),Inputs!D$14,0)</f>
        <v>0</v>
      </c>
      <c r="AT52" s="36">
        <f>IF(AND($AQ52&gt;=Inputs!B$13,$AQ52&lt;Inputs!C$13),Inputs!C$13,0)</f>
        <v>0</v>
      </c>
      <c r="AU52" s="36">
        <f>IF(AND($AQ52&gt;=Inputs!C$13,$AQ52&lt;Inputs!D$13),Inputs!D$13,0)</f>
        <v>0</v>
      </c>
      <c r="AV52" s="36">
        <f t="shared" si="18"/>
        <v>0</v>
      </c>
      <c r="AW52" s="36">
        <f>IFERROR((AU52-#REF!)/AS52,0)</f>
        <v>0</v>
      </c>
      <c r="AX52" s="36">
        <f t="shared" si="19"/>
        <v>0</v>
      </c>
      <c r="AY52" s="36" t="str">
        <f t="shared" si="20"/>
        <v>No</v>
      </c>
      <c r="AZ52" s="36">
        <f t="shared" si="21"/>
        <v>0</v>
      </c>
      <c r="BA52" s="36">
        <f t="shared" si="22"/>
        <v>0</v>
      </c>
      <c r="BB52" s="36">
        <f t="shared" si="23"/>
        <v>0</v>
      </c>
      <c r="BC52" s="36">
        <f t="shared" si="24"/>
        <v>0</v>
      </c>
      <c r="BD52" s="36">
        <f t="shared" si="25"/>
        <v>0</v>
      </c>
      <c r="BE52" s="37">
        <f t="shared" si="26"/>
        <v>5</v>
      </c>
      <c r="BF52" s="43">
        <f>IF($I51&lt;=Inputs!B$13,Inputs!B$14,0)</f>
        <v>1</v>
      </c>
      <c r="BG52" s="43">
        <f>IF(AND($I51&gt;Inputs!B$13,$I51&lt;=Inputs!C$13),Inputs!C$14,0)</f>
        <v>0</v>
      </c>
      <c r="BH52" s="43">
        <f>IF(AND($I51&gt;Inputs!C$13,$I51&lt;=Inputs!D$13),Inputs!D$14,0)</f>
        <v>0</v>
      </c>
      <c r="BI52" s="43">
        <f>IF(AND($I51&lt;Inputs!B$13),0,0)</f>
        <v>0</v>
      </c>
      <c r="BJ52" s="43">
        <f>IF(AND($I51&gt;=Inputs!B$13,$I51&lt;Inputs!C$13),Inputs!B$13,0)</f>
        <v>0</v>
      </c>
      <c r="BK52" s="43">
        <f>IF(AND($I51&gt;=Inputs!C$13,$I51&lt;Inputs!D$13),Inputs!C$13,0)</f>
        <v>0</v>
      </c>
      <c r="BL52" s="43">
        <f t="shared" si="27"/>
        <v>0</v>
      </c>
      <c r="BM52" s="43">
        <f t="shared" si="28"/>
        <v>0</v>
      </c>
      <c r="BN52" s="43">
        <f t="shared" si="29"/>
        <v>0</v>
      </c>
      <c r="BO52" s="43">
        <f t="shared" si="30"/>
        <v>0</v>
      </c>
      <c r="BP52" s="43" t="str">
        <f t="shared" si="31"/>
        <v>No</v>
      </c>
      <c r="BQ52" s="43">
        <f t="shared" si="32"/>
        <v>0</v>
      </c>
      <c r="BR52" s="43">
        <f t="shared" si="33"/>
        <v>0</v>
      </c>
      <c r="BS52" s="43">
        <f t="shared" si="34"/>
        <v>0</v>
      </c>
      <c r="BT52" s="43">
        <f t="shared" si="35"/>
        <v>0</v>
      </c>
      <c r="BU52" s="43">
        <f t="shared" si="36"/>
        <v>0</v>
      </c>
      <c r="BV52" s="43">
        <f t="shared" si="37"/>
        <v>0</v>
      </c>
      <c r="BW52" s="43">
        <f t="shared" si="38"/>
        <v>0</v>
      </c>
      <c r="BX52" s="43">
        <f t="shared" si="39"/>
        <v>0</v>
      </c>
      <c r="BY52" s="43">
        <f>IF(AND($BX52&gt;Inputs!B$13,$BX52&lt;=Inputs!C$13),Inputs!C$14,0)</f>
        <v>0</v>
      </c>
      <c r="BZ52" s="43">
        <f>IF(AND($BX52&gt;Inputs!C$13,$BX52&lt;=Inputs!D$13),Inputs!D$14,0)</f>
        <v>0</v>
      </c>
      <c r="CA52" s="43">
        <f>IF(AND($BX52&gt;Inputs!B$13,$BX52&lt;=Inputs!C$13),Inputs!B$13,0)</f>
        <v>0</v>
      </c>
      <c r="CB52" s="43">
        <f>IF(AND($BX52&gt;Inputs!C$13,$BX52&lt;=Inputs!D$13),Inputs!C$13,0)</f>
        <v>0</v>
      </c>
      <c r="CC52" s="43">
        <f t="shared" si="40"/>
        <v>0</v>
      </c>
      <c r="CD52" s="43">
        <f t="shared" si="41"/>
        <v>0</v>
      </c>
      <c r="CE52" s="43">
        <f t="shared" si="42"/>
        <v>0</v>
      </c>
      <c r="CF52" s="43" t="str">
        <f t="shared" si="43"/>
        <v>No</v>
      </c>
      <c r="CG52" s="43">
        <f t="shared" si="44"/>
        <v>0</v>
      </c>
      <c r="CH52" s="43">
        <f t="shared" si="45"/>
        <v>0</v>
      </c>
      <c r="CI52" s="43">
        <f t="shared" si="46"/>
        <v>0</v>
      </c>
      <c r="CJ52" s="43">
        <f t="shared" si="47"/>
        <v>0</v>
      </c>
      <c r="CK52" s="43">
        <f t="shared" si="48"/>
        <v>0</v>
      </c>
      <c r="CL52" s="44">
        <f t="shared" si="49"/>
        <v>0</v>
      </c>
      <c r="CM52" s="9">
        <f>IF(AND($F52&gt;=Inputs!B$3,$F52&lt;Inputs!C$3),FORECAST($F52,Inputs!B$4:C$4,Inputs!B$3:C$3),9999)</f>
        <v>9999</v>
      </c>
      <c r="CN52" s="9">
        <f>IF(AND($F52&gt;=Inputs!C$3,$F52&lt;Inputs!D$3),FORECAST($F52,Inputs!C$4:D$4,Inputs!C$3:D$3),9999)</f>
        <v>9999</v>
      </c>
      <c r="CO52" s="9">
        <f>IF(AND($F52&gt;=Inputs!D$3,$F52&lt;Inputs!E$3),FORECAST($F52,Inputs!D$4:E$4,Inputs!D$3:E$3),9999)</f>
        <v>9999</v>
      </c>
      <c r="CP52" s="9">
        <f>IF(AND($F52&gt;=Inputs!E$3,$F52&lt;Inputs!F$3),FORECAST($F52,Inputs!E$4:F$4,Inputs!E$3:F$3),9999)</f>
        <v>9999</v>
      </c>
      <c r="CQ52" s="9">
        <f>IF(AND($F52&gt;=Inputs!F$3,$F52&lt;Inputs!G$3),FORECAST($F52,Inputs!F$4:G$4,Inputs!F$3:G$3),9999)</f>
        <v>9999</v>
      </c>
      <c r="CR52" s="9">
        <f>IF(AND($F52&gt;=Inputs!G$3,$F52&lt;Inputs!H$3),FORECAST($F52,Inputs!G$4:H$4,Inputs!G$3:H$3),9999)</f>
        <v>9999</v>
      </c>
      <c r="CS52" s="9">
        <f>IF(AND($F52&gt;=Inputs!H$3,$F52&lt;Inputs!I$3),FORECAST($F52,Inputs!H$4:I$4,Inputs!H$3:I$3),9999)</f>
        <v>9999</v>
      </c>
      <c r="CT52" s="9">
        <f>IF(AND($F52&gt;=Inputs!I$3,$F52&lt;Inputs!J$3),FORECAST($F52,Inputs!I$4:J$4,Inputs!I$3:J$3),9999)</f>
        <v>9999</v>
      </c>
      <c r="CU52" s="9">
        <f>IF(AND($F52&gt;=Inputs!J$3,$F52&lt;Inputs!K$3),FORECAST($F52,Inputs!J$4:K$4,Inputs!J$3:K$3),9999)</f>
        <v>9999</v>
      </c>
      <c r="CV52" s="9">
        <f>IF(AND($F52&gt;=Inputs!K$3,$F52&lt;Inputs!L$3),FORECAST($F52,Inputs!K$4:L$4,Inputs!K$3:L$3),9999)</f>
        <v>9999</v>
      </c>
      <c r="CW52" s="9">
        <f>IF(AND($G52&gt;=Inputs!B$3,$G52&lt;Inputs!C$3),FORECAST($G52,Inputs!B$4:C$4,Inputs!B$3:C$3),-9999)</f>
        <v>-9999</v>
      </c>
      <c r="CX52" s="9">
        <f>IF(AND($G52&gt;=Inputs!C$3,$G52&lt;Inputs!D$3),FORECAST($G52,Inputs!C$4:D$4,Inputs!C$3:D$3),-9999)</f>
        <v>-9999</v>
      </c>
      <c r="CY52" s="9">
        <f>IF(AND($G52&gt;=Inputs!D$3,$G52&lt;Inputs!E$3),FORECAST($G52,Inputs!D$4:E$4,Inputs!D$3:E$3),-9999)</f>
        <v>-9999</v>
      </c>
      <c r="CZ52" s="9">
        <f>IF(AND($G52&gt;=Inputs!E$3,$G52&lt;Inputs!F$3),FORECAST($G52,Inputs!E$4:F$4,Inputs!E$3:F$3),-9999)</f>
        <v>-9999</v>
      </c>
      <c r="DA52" s="9">
        <f>IF(AND($G52&gt;=Inputs!F$3,$G52&lt;Inputs!G$3),FORECAST($G52,Inputs!F$4:G$4,Inputs!F$3:G$3),-9999)</f>
        <v>-9999</v>
      </c>
      <c r="DB52" s="9">
        <f>IF(AND($G52&gt;=Inputs!G$3,$G52&lt;Inputs!H$3),FORECAST($G52,Inputs!G$4:H$4,Inputs!G$3:H$3),-9999)</f>
        <v>25.2</v>
      </c>
      <c r="DC52" s="9">
        <f>IF(AND($G52&gt;=Inputs!H$3,$G52&lt;Inputs!I$3),FORECAST($G52,Inputs!H$4:I$4,Inputs!H$3:I$3),-9999)</f>
        <v>-9999</v>
      </c>
      <c r="DD52" s="9">
        <f>IF(AND($G52&gt;=Inputs!I$3,$G52&lt;Inputs!J$3),FORECAST($G52,Inputs!I$4:J$4,Inputs!I$3:J$3),-9999)</f>
        <v>-9999</v>
      </c>
      <c r="DE52" s="9">
        <f>IF(AND($G52&gt;=Inputs!J$3,$G52&lt;Inputs!K$3),FORECAST($G52,Inputs!J$4:K$4,Inputs!J$3:K$3),-9999)</f>
        <v>-9999</v>
      </c>
      <c r="DF52" s="9">
        <f>IF(AND($G52&gt;=Inputs!K$3,$G52&lt;Inputs!L$3),FORECAST($G52,Inputs!K$4:L$4,Inputs!K$3:L$3),-9999)</f>
        <v>-9999</v>
      </c>
    </row>
    <row r="53" spans="1:110" x14ac:dyDescent="0.25">
      <c r="A53" s="2">
        <f t="shared" si="51"/>
        <v>45474.173611110949</v>
      </c>
      <c r="B53" s="3" t="str">
        <f>IF(ROUND(A53,6)&lt;ROUND(Inputs!$B$7,6),"Pre t0",IF(ROUND(A53,6)=ROUND(Inputs!$B$7,6),"t0",IF(AND(A53&gt;Inputs!$B$7,A53&lt;Inputs!$B$8),"TRLD","Post t0")))</f>
        <v>Pre t0</v>
      </c>
      <c r="C53" s="17">
        <v>19.71</v>
      </c>
      <c r="D53" s="19">
        <v>0</v>
      </c>
      <c r="E53" s="19"/>
      <c r="F53" s="19">
        <v>200</v>
      </c>
      <c r="G53" s="19">
        <v>130</v>
      </c>
      <c r="H53" s="7">
        <f t="shared" si="50"/>
        <v>0</v>
      </c>
      <c r="I53" s="7">
        <f>IF(B53="Pre t0",0,IF(B53="t0",MAX(MIN(TRLD!N53,E53),G53),IF(B53="TRLD",I52+J53,IF(B53="Post t0",MAX(I52+M53,G53)))))</f>
        <v>0</v>
      </c>
      <c r="J53" s="7">
        <f t="shared" si="0"/>
        <v>0</v>
      </c>
      <c r="K53" s="7">
        <f t="shared" si="1"/>
        <v>0</v>
      </c>
      <c r="L53" s="7">
        <f t="shared" si="2"/>
        <v>5</v>
      </c>
      <c r="M53" s="8">
        <f t="shared" si="3"/>
        <v>0</v>
      </c>
      <c r="N53" s="31">
        <f t="shared" si="4"/>
        <v>0</v>
      </c>
      <c r="O53" s="31">
        <f>IF(AND($C53&gt;=Inputs!B$4,$C53&lt;Inputs!C$4),FORECAST($C53,Inputs!B$3:C$3,Inputs!B$4:C$4),0)</f>
        <v>0</v>
      </c>
      <c r="P53" s="31">
        <f>IF(AND($C53&gt;=Inputs!C$4,$C53&lt;Inputs!D$4),FORECAST($C53,Inputs!C$3:D$3,Inputs!C$4:D$4),0)</f>
        <v>0</v>
      </c>
      <c r="Q53" s="31">
        <f>IF(AND($C53&gt;=Inputs!D$4,$C53&lt;Inputs!E$4),FORECAST($C53,Inputs!D$3:E$3,Inputs!D$4:E$4),0)</f>
        <v>0</v>
      </c>
      <c r="R53" s="31">
        <f>IF(AND($C53&gt;=Inputs!E$4,$C53&lt;Inputs!F$4),FORECAST($C53,Inputs!E$3:F$3,Inputs!E$4:F$4),0)</f>
        <v>0</v>
      </c>
      <c r="S53" s="31">
        <f>IF(AND($C53&gt;=Inputs!F$4,$C53&lt;Inputs!G$4),FORECAST($C53,Inputs!F$3:G$3,Inputs!F$4:G$4),0)</f>
        <v>0</v>
      </c>
      <c r="T53" s="31">
        <f>IF(AND($C53&gt;=Inputs!G$4,$C53&lt;Inputs!H$4),FORECAST($C53,Inputs!G$3:H$3,Inputs!G$4:H$4),0)</f>
        <v>0</v>
      </c>
      <c r="U53" s="31">
        <f>IF(AND($C53&gt;=Inputs!H$4,$C53&lt;Inputs!I$4),FORECAST($C53,Inputs!H$3:I$3,Inputs!H$4:I$4),0)</f>
        <v>0</v>
      </c>
      <c r="V53" s="31">
        <f>IF(AND($C53&gt;=Inputs!I$4,$C53&lt;Inputs!J$4),FORECAST($C53,Inputs!I$3:J$3,Inputs!I$4:J$4),0)</f>
        <v>0</v>
      </c>
      <c r="W53" s="31">
        <f>IF(AND($C53&gt;=Inputs!J$4,$C53&lt;Inputs!K$4),FORECAST($C53,Inputs!J$3:K$3,Inputs!J$4:K$4),0)</f>
        <v>0</v>
      </c>
      <c r="X53" s="31">
        <f>IF(AND($C53&gt;=Inputs!K$4,Inputs!K$4&lt;&gt;""),F53,0)</f>
        <v>0</v>
      </c>
      <c r="Y53" s="36">
        <f>IF($I52&lt;Inputs!B$13,Inputs!B$14,0)</f>
        <v>1</v>
      </c>
      <c r="Z53" s="36">
        <f>IF(AND($I52&gt;=Inputs!B$13,$I52&lt;Inputs!C$13),Inputs!C$14,0)</f>
        <v>0</v>
      </c>
      <c r="AA53" s="36">
        <f>IF(AND($I52&gt;=Inputs!C$13,$I52&lt;Inputs!D$13),Inputs!D$14,0)</f>
        <v>0</v>
      </c>
      <c r="AB53" s="36">
        <f>IF(AND($I52&lt;Inputs!B$13),Inputs!B$13,0)</f>
        <v>185</v>
      </c>
      <c r="AC53" s="36">
        <f>IF(AND($I52&gt;=Inputs!B$13,$I52&lt;Inputs!C$13),Inputs!C$13,0)</f>
        <v>0</v>
      </c>
      <c r="AD53" s="36">
        <f>IF(AND($I52&gt;=Inputs!C$13,$I52&lt;Inputs!D$13),Inputs!D$13,0)</f>
        <v>0</v>
      </c>
      <c r="AE53" s="36">
        <f t="shared" si="5"/>
        <v>185</v>
      </c>
      <c r="AF53" s="36">
        <f t="shared" si="6"/>
        <v>0</v>
      </c>
      <c r="AG53" s="36">
        <f t="shared" si="7"/>
        <v>0</v>
      </c>
      <c r="AH53" s="36">
        <f t="shared" si="8"/>
        <v>185</v>
      </c>
      <c r="AI53" s="36" t="str">
        <f t="shared" si="9"/>
        <v>No</v>
      </c>
      <c r="AJ53" s="36">
        <f t="shared" si="10"/>
        <v>5</v>
      </c>
      <c r="AK53" s="36">
        <f t="shared" si="11"/>
        <v>0</v>
      </c>
      <c r="AL53" s="36">
        <f t="shared" si="12"/>
        <v>0</v>
      </c>
      <c r="AM53" s="36">
        <f t="shared" si="13"/>
        <v>5</v>
      </c>
      <c r="AN53" s="36">
        <f t="shared" si="14"/>
        <v>0</v>
      </c>
      <c r="AO53" s="36">
        <f t="shared" si="15"/>
        <v>0</v>
      </c>
      <c r="AP53" s="36">
        <f t="shared" si="16"/>
        <v>5</v>
      </c>
      <c r="AQ53" s="36">
        <f t="shared" si="17"/>
        <v>5</v>
      </c>
      <c r="AR53" s="36">
        <f>IF(AND($AQ53&gt;=Inputs!B$13,$AQ53&lt;Inputs!C$13),Inputs!C$14,0)</f>
        <v>0</v>
      </c>
      <c r="AS53" s="36">
        <f>IF(AND($AQ53&gt;=Inputs!C$13,$AQ53&lt;Inputs!D$13),Inputs!D$14,0)</f>
        <v>0</v>
      </c>
      <c r="AT53" s="36">
        <f>IF(AND($AQ53&gt;=Inputs!B$13,$AQ53&lt;Inputs!C$13),Inputs!C$13,0)</f>
        <v>0</v>
      </c>
      <c r="AU53" s="36">
        <f>IF(AND($AQ53&gt;=Inputs!C$13,$AQ53&lt;Inputs!D$13),Inputs!D$13,0)</f>
        <v>0</v>
      </c>
      <c r="AV53" s="36">
        <f t="shared" si="18"/>
        <v>0</v>
      </c>
      <c r="AW53" s="36">
        <f>IFERROR((AU53-#REF!)/AS53,0)</f>
        <v>0</v>
      </c>
      <c r="AX53" s="36">
        <f t="shared" si="19"/>
        <v>0</v>
      </c>
      <c r="AY53" s="36" t="str">
        <f t="shared" si="20"/>
        <v>No</v>
      </c>
      <c r="AZ53" s="36">
        <f t="shared" si="21"/>
        <v>0</v>
      </c>
      <c r="BA53" s="36">
        <f t="shared" si="22"/>
        <v>0</v>
      </c>
      <c r="BB53" s="36">
        <f t="shared" si="23"/>
        <v>0</v>
      </c>
      <c r="BC53" s="36">
        <f t="shared" si="24"/>
        <v>0</v>
      </c>
      <c r="BD53" s="36">
        <f t="shared" si="25"/>
        <v>0</v>
      </c>
      <c r="BE53" s="37">
        <f t="shared" si="26"/>
        <v>5</v>
      </c>
      <c r="BF53" s="43">
        <f>IF($I52&lt;=Inputs!B$13,Inputs!B$14,0)</f>
        <v>1</v>
      </c>
      <c r="BG53" s="43">
        <f>IF(AND($I52&gt;Inputs!B$13,$I52&lt;=Inputs!C$13),Inputs!C$14,0)</f>
        <v>0</v>
      </c>
      <c r="BH53" s="43">
        <f>IF(AND($I52&gt;Inputs!C$13,$I52&lt;=Inputs!D$13),Inputs!D$14,0)</f>
        <v>0</v>
      </c>
      <c r="BI53" s="43">
        <f>IF(AND($I52&lt;Inputs!B$13),0,0)</f>
        <v>0</v>
      </c>
      <c r="BJ53" s="43">
        <f>IF(AND($I52&gt;=Inputs!B$13,$I52&lt;Inputs!C$13),Inputs!B$13,0)</f>
        <v>0</v>
      </c>
      <c r="BK53" s="43">
        <f>IF(AND($I52&gt;=Inputs!C$13,$I52&lt;Inputs!D$13),Inputs!C$13,0)</f>
        <v>0</v>
      </c>
      <c r="BL53" s="43">
        <f t="shared" si="27"/>
        <v>0</v>
      </c>
      <c r="BM53" s="43">
        <f t="shared" si="28"/>
        <v>0</v>
      </c>
      <c r="BN53" s="43">
        <f t="shared" si="29"/>
        <v>0</v>
      </c>
      <c r="BO53" s="43">
        <f t="shared" si="30"/>
        <v>0</v>
      </c>
      <c r="BP53" s="43" t="str">
        <f t="shared" si="31"/>
        <v>No</v>
      </c>
      <c r="BQ53" s="43">
        <f t="shared" si="32"/>
        <v>0</v>
      </c>
      <c r="BR53" s="43">
        <f t="shared" si="33"/>
        <v>0</v>
      </c>
      <c r="BS53" s="43">
        <f t="shared" si="34"/>
        <v>0</v>
      </c>
      <c r="BT53" s="43">
        <f t="shared" si="35"/>
        <v>0</v>
      </c>
      <c r="BU53" s="43">
        <f t="shared" si="36"/>
        <v>0</v>
      </c>
      <c r="BV53" s="43">
        <f t="shared" si="37"/>
        <v>0</v>
      </c>
      <c r="BW53" s="43">
        <f t="shared" si="38"/>
        <v>0</v>
      </c>
      <c r="BX53" s="43">
        <f t="shared" si="39"/>
        <v>0</v>
      </c>
      <c r="BY53" s="43">
        <f>IF(AND($BX53&gt;Inputs!B$13,$BX53&lt;=Inputs!C$13),Inputs!C$14,0)</f>
        <v>0</v>
      </c>
      <c r="BZ53" s="43">
        <f>IF(AND($BX53&gt;Inputs!C$13,$BX53&lt;=Inputs!D$13),Inputs!D$14,0)</f>
        <v>0</v>
      </c>
      <c r="CA53" s="43">
        <f>IF(AND($BX53&gt;Inputs!B$13,$BX53&lt;=Inputs!C$13),Inputs!B$13,0)</f>
        <v>0</v>
      </c>
      <c r="CB53" s="43">
        <f>IF(AND($BX53&gt;Inputs!C$13,$BX53&lt;=Inputs!D$13),Inputs!C$13,0)</f>
        <v>0</v>
      </c>
      <c r="CC53" s="43">
        <f t="shared" si="40"/>
        <v>0</v>
      </c>
      <c r="CD53" s="43">
        <f t="shared" si="41"/>
        <v>0</v>
      </c>
      <c r="CE53" s="43">
        <f t="shared" si="42"/>
        <v>0</v>
      </c>
      <c r="CF53" s="43" t="str">
        <f t="shared" si="43"/>
        <v>No</v>
      </c>
      <c r="CG53" s="43">
        <f t="shared" si="44"/>
        <v>0</v>
      </c>
      <c r="CH53" s="43">
        <f t="shared" si="45"/>
        <v>0</v>
      </c>
      <c r="CI53" s="43">
        <f t="shared" si="46"/>
        <v>0</v>
      </c>
      <c r="CJ53" s="43">
        <f t="shared" si="47"/>
        <v>0</v>
      </c>
      <c r="CK53" s="43">
        <f t="shared" si="48"/>
        <v>0</v>
      </c>
      <c r="CL53" s="44">
        <f t="shared" si="49"/>
        <v>0</v>
      </c>
      <c r="CM53" s="9">
        <f>IF(AND($F53&gt;=Inputs!B$3,$F53&lt;Inputs!C$3),FORECAST($F53,Inputs!B$4:C$4,Inputs!B$3:C$3),9999)</f>
        <v>9999</v>
      </c>
      <c r="CN53" s="9">
        <f>IF(AND($F53&gt;=Inputs!C$3,$F53&lt;Inputs!D$3),FORECAST($F53,Inputs!C$4:D$4,Inputs!C$3:D$3),9999)</f>
        <v>9999</v>
      </c>
      <c r="CO53" s="9">
        <f>IF(AND($F53&gt;=Inputs!D$3,$F53&lt;Inputs!E$3),FORECAST($F53,Inputs!D$4:E$4,Inputs!D$3:E$3),9999)</f>
        <v>9999</v>
      </c>
      <c r="CP53" s="9">
        <f>IF(AND($F53&gt;=Inputs!E$3,$F53&lt;Inputs!F$3),FORECAST($F53,Inputs!E$4:F$4,Inputs!E$3:F$3),9999)</f>
        <v>9999</v>
      </c>
      <c r="CQ53" s="9">
        <f>IF(AND($F53&gt;=Inputs!F$3,$F53&lt;Inputs!G$3),FORECAST($F53,Inputs!F$4:G$4,Inputs!F$3:G$3),9999)</f>
        <v>9999</v>
      </c>
      <c r="CR53" s="9">
        <f>IF(AND($F53&gt;=Inputs!G$3,$F53&lt;Inputs!H$3),FORECAST($F53,Inputs!G$4:H$4,Inputs!G$3:H$3),9999)</f>
        <v>9999</v>
      </c>
      <c r="CS53" s="9">
        <f>IF(AND($F53&gt;=Inputs!H$3,$F53&lt;Inputs!I$3),FORECAST($F53,Inputs!H$4:I$4,Inputs!H$3:I$3),9999)</f>
        <v>9999</v>
      </c>
      <c r="CT53" s="9">
        <f>IF(AND($F53&gt;=Inputs!I$3,$F53&lt;Inputs!J$3),FORECAST($F53,Inputs!I$4:J$4,Inputs!I$3:J$3),9999)</f>
        <v>9999</v>
      </c>
      <c r="CU53" s="9">
        <f>IF(AND($F53&gt;=Inputs!J$3,$F53&lt;Inputs!K$3),FORECAST($F53,Inputs!J$4:K$4,Inputs!J$3:K$3),9999)</f>
        <v>9999</v>
      </c>
      <c r="CV53" s="9">
        <f>IF(AND($F53&gt;=Inputs!K$3,$F53&lt;Inputs!L$3),FORECAST($F53,Inputs!K$4:L$4,Inputs!K$3:L$3),9999)</f>
        <v>9999</v>
      </c>
      <c r="CW53" s="9">
        <f>IF(AND($G53&gt;=Inputs!B$3,$G53&lt;Inputs!C$3),FORECAST($G53,Inputs!B$4:C$4,Inputs!B$3:C$3),-9999)</f>
        <v>-9999</v>
      </c>
      <c r="CX53" s="9">
        <f>IF(AND($G53&gt;=Inputs!C$3,$G53&lt;Inputs!D$3),FORECAST($G53,Inputs!C$4:D$4,Inputs!C$3:D$3),-9999)</f>
        <v>-9999</v>
      </c>
      <c r="CY53" s="9">
        <f>IF(AND($G53&gt;=Inputs!D$3,$G53&lt;Inputs!E$3),FORECAST($G53,Inputs!D$4:E$4,Inputs!D$3:E$3),-9999)</f>
        <v>-9999</v>
      </c>
      <c r="CZ53" s="9">
        <f>IF(AND($G53&gt;=Inputs!E$3,$G53&lt;Inputs!F$3),FORECAST($G53,Inputs!E$4:F$4,Inputs!E$3:F$3),-9999)</f>
        <v>-9999</v>
      </c>
      <c r="DA53" s="9">
        <f>IF(AND($G53&gt;=Inputs!F$3,$G53&lt;Inputs!G$3),FORECAST($G53,Inputs!F$4:G$4,Inputs!F$3:G$3),-9999)</f>
        <v>-9999</v>
      </c>
      <c r="DB53" s="9">
        <f>IF(AND($G53&gt;=Inputs!G$3,$G53&lt;Inputs!H$3),FORECAST($G53,Inputs!G$4:H$4,Inputs!G$3:H$3),-9999)</f>
        <v>25.2</v>
      </c>
      <c r="DC53" s="9">
        <f>IF(AND($G53&gt;=Inputs!H$3,$G53&lt;Inputs!I$3),FORECAST($G53,Inputs!H$4:I$4,Inputs!H$3:I$3),-9999)</f>
        <v>-9999</v>
      </c>
      <c r="DD53" s="9">
        <f>IF(AND($G53&gt;=Inputs!I$3,$G53&lt;Inputs!J$3),FORECAST($G53,Inputs!I$4:J$4,Inputs!I$3:J$3),-9999)</f>
        <v>-9999</v>
      </c>
      <c r="DE53" s="9">
        <f>IF(AND($G53&gt;=Inputs!J$3,$G53&lt;Inputs!K$3),FORECAST($G53,Inputs!J$4:K$4,Inputs!J$3:K$3),-9999)</f>
        <v>-9999</v>
      </c>
      <c r="DF53" s="9">
        <f>IF(AND($G53&gt;=Inputs!K$3,$G53&lt;Inputs!L$3),FORECAST($G53,Inputs!K$4:L$4,Inputs!K$3:L$3),-9999)</f>
        <v>-9999</v>
      </c>
    </row>
    <row r="54" spans="1:110" x14ac:dyDescent="0.25">
      <c r="A54" s="2">
        <f t="shared" si="51"/>
        <v>45474.177083333168</v>
      </c>
      <c r="B54" s="3" t="str">
        <f>IF(ROUND(A54,6)&lt;ROUND(Inputs!$B$7,6),"Pre t0",IF(ROUND(A54,6)=ROUND(Inputs!$B$7,6),"t0",IF(AND(A54&gt;Inputs!$B$7,A54&lt;Inputs!$B$8),"TRLD","Post t0")))</f>
        <v>Pre t0</v>
      </c>
      <c r="C54" s="17">
        <v>19.760000000000002</v>
      </c>
      <c r="D54" s="19">
        <v>0</v>
      </c>
      <c r="E54" s="19"/>
      <c r="F54" s="19">
        <v>200</v>
      </c>
      <c r="G54" s="19">
        <v>130</v>
      </c>
      <c r="H54" s="7">
        <f t="shared" si="50"/>
        <v>0</v>
      </c>
      <c r="I54" s="7">
        <f>IF(B54="Pre t0",0,IF(B54="t0",MAX(MIN(TRLD!N54,E54),G54),IF(B54="TRLD",I53+J54,IF(B54="Post t0",MAX(I53+M54,G54)))))</f>
        <v>0</v>
      </c>
      <c r="J54" s="7">
        <f t="shared" si="0"/>
        <v>0</v>
      </c>
      <c r="K54" s="7">
        <f t="shared" si="1"/>
        <v>0</v>
      </c>
      <c r="L54" s="7">
        <f t="shared" si="2"/>
        <v>5</v>
      </c>
      <c r="M54" s="8">
        <f t="shared" si="3"/>
        <v>0</v>
      </c>
      <c r="N54" s="31">
        <f t="shared" si="4"/>
        <v>0</v>
      </c>
      <c r="O54" s="31">
        <f>IF(AND($C54&gt;=Inputs!B$4,$C54&lt;Inputs!C$4),FORECAST($C54,Inputs!B$3:C$3,Inputs!B$4:C$4),0)</f>
        <v>0</v>
      </c>
      <c r="P54" s="31">
        <f>IF(AND($C54&gt;=Inputs!C$4,$C54&lt;Inputs!D$4),FORECAST($C54,Inputs!C$3:D$3,Inputs!C$4:D$4),0)</f>
        <v>0</v>
      </c>
      <c r="Q54" s="31">
        <f>IF(AND($C54&gt;=Inputs!D$4,$C54&lt;Inputs!E$4),FORECAST($C54,Inputs!D$3:E$3,Inputs!D$4:E$4),0)</f>
        <v>0</v>
      </c>
      <c r="R54" s="31">
        <f>IF(AND($C54&gt;=Inputs!E$4,$C54&lt;Inputs!F$4),FORECAST($C54,Inputs!E$3:F$3,Inputs!E$4:F$4),0)</f>
        <v>0</v>
      </c>
      <c r="S54" s="31">
        <f>IF(AND($C54&gt;=Inputs!F$4,$C54&lt;Inputs!G$4),FORECAST($C54,Inputs!F$3:G$3,Inputs!F$4:G$4),0)</f>
        <v>0</v>
      </c>
      <c r="T54" s="31">
        <f>IF(AND($C54&gt;=Inputs!G$4,$C54&lt;Inputs!H$4),FORECAST($C54,Inputs!G$3:H$3,Inputs!G$4:H$4),0)</f>
        <v>0</v>
      </c>
      <c r="U54" s="31">
        <f>IF(AND($C54&gt;=Inputs!H$4,$C54&lt;Inputs!I$4),FORECAST($C54,Inputs!H$3:I$3,Inputs!H$4:I$4),0)</f>
        <v>0</v>
      </c>
      <c r="V54" s="31">
        <f>IF(AND($C54&gt;=Inputs!I$4,$C54&lt;Inputs!J$4),FORECAST($C54,Inputs!I$3:J$3,Inputs!I$4:J$4),0)</f>
        <v>0</v>
      </c>
      <c r="W54" s="31">
        <f>IF(AND($C54&gt;=Inputs!J$4,$C54&lt;Inputs!K$4),FORECAST($C54,Inputs!J$3:K$3,Inputs!J$4:K$4),0)</f>
        <v>0</v>
      </c>
      <c r="X54" s="31">
        <f>IF(AND($C54&gt;=Inputs!K$4,Inputs!K$4&lt;&gt;""),F54,0)</f>
        <v>0</v>
      </c>
      <c r="Y54" s="36">
        <f>IF($I53&lt;Inputs!B$13,Inputs!B$14,0)</f>
        <v>1</v>
      </c>
      <c r="Z54" s="36">
        <f>IF(AND($I53&gt;=Inputs!B$13,$I53&lt;Inputs!C$13),Inputs!C$14,0)</f>
        <v>0</v>
      </c>
      <c r="AA54" s="36">
        <f>IF(AND($I53&gt;=Inputs!C$13,$I53&lt;Inputs!D$13),Inputs!D$14,0)</f>
        <v>0</v>
      </c>
      <c r="AB54" s="36">
        <f>IF(AND($I53&lt;Inputs!B$13),Inputs!B$13,0)</f>
        <v>185</v>
      </c>
      <c r="AC54" s="36">
        <f>IF(AND($I53&gt;=Inputs!B$13,$I53&lt;Inputs!C$13),Inputs!C$13,0)</f>
        <v>0</v>
      </c>
      <c r="AD54" s="36">
        <f>IF(AND($I53&gt;=Inputs!C$13,$I53&lt;Inputs!D$13),Inputs!D$13,0)</f>
        <v>0</v>
      </c>
      <c r="AE54" s="36">
        <f t="shared" si="5"/>
        <v>185</v>
      </c>
      <c r="AF54" s="36">
        <f t="shared" si="6"/>
        <v>0</v>
      </c>
      <c r="AG54" s="36">
        <f t="shared" si="7"/>
        <v>0</v>
      </c>
      <c r="AH54" s="36">
        <f t="shared" si="8"/>
        <v>185</v>
      </c>
      <c r="AI54" s="36" t="str">
        <f t="shared" si="9"/>
        <v>No</v>
      </c>
      <c r="AJ54" s="36">
        <f t="shared" si="10"/>
        <v>5</v>
      </c>
      <c r="AK54" s="36">
        <f t="shared" si="11"/>
        <v>0</v>
      </c>
      <c r="AL54" s="36">
        <f t="shared" si="12"/>
        <v>0</v>
      </c>
      <c r="AM54" s="36">
        <f t="shared" si="13"/>
        <v>5</v>
      </c>
      <c r="AN54" s="36">
        <f t="shared" si="14"/>
        <v>0</v>
      </c>
      <c r="AO54" s="36">
        <f t="shared" si="15"/>
        <v>0</v>
      </c>
      <c r="AP54" s="36">
        <f t="shared" si="16"/>
        <v>5</v>
      </c>
      <c r="AQ54" s="36">
        <f t="shared" si="17"/>
        <v>5</v>
      </c>
      <c r="AR54" s="36">
        <f>IF(AND($AQ54&gt;=Inputs!B$13,$AQ54&lt;Inputs!C$13),Inputs!C$14,0)</f>
        <v>0</v>
      </c>
      <c r="AS54" s="36">
        <f>IF(AND($AQ54&gt;=Inputs!C$13,$AQ54&lt;Inputs!D$13),Inputs!D$14,0)</f>
        <v>0</v>
      </c>
      <c r="AT54" s="36">
        <f>IF(AND($AQ54&gt;=Inputs!B$13,$AQ54&lt;Inputs!C$13),Inputs!C$13,0)</f>
        <v>0</v>
      </c>
      <c r="AU54" s="36">
        <f>IF(AND($AQ54&gt;=Inputs!C$13,$AQ54&lt;Inputs!D$13),Inputs!D$13,0)</f>
        <v>0</v>
      </c>
      <c r="AV54" s="36">
        <f t="shared" si="18"/>
        <v>0</v>
      </c>
      <c r="AW54" s="36">
        <f>IFERROR((AU54-#REF!)/AS54,0)</f>
        <v>0</v>
      </c>
      <c r="AX54" s="36">
        <f t="shared" si="19"/>
        <v>0</v>
      </c>
      <c r="AY54" s="36" t="str">
        <f t="shared" si="20"/>
        <v>No</v>
      </c>
      <c r="AZ54" s="36">
        <f t="shared" si="21"/>
        <v>0</v>
      </c>
      <c r="BA54" s="36">
        <f t="shared" si="22"/>
        <v>0</v>
      </c>
      <c r="BB54" s="36">
        <f t="shared" si="23"/>
        <v>0</v>
      </c>
      <c r="BC54" s="36">
        <f t="shared" si="24"/>
        <v>0</v>
      </c>
      <c r="BD54" s="36">
        <f t="shared" si="25"/>
        <v>0</v>
      </c>
      <c r="BE54" s="37">
        <f t="shared" si="26"/>
        <v>5</v>
      </c>
      <c r="BF54" s="43">
        <f>IF($I53&lt;=Inputs!B$13,Inputs!B$14,0)</f>
        <v>1</v>
      </c>
      <c r="BG54" s="43">
        <f>IF(AND($I53&gt;Inputs!B$13,$I53&lt;=Inputs!C$13),Inputs!C$14,0)</f>
        <v>0</v>
      </c>
      <c r="BH54" s="43">
        <f>IF(AND($I53&gt;Inputs!C$13,$I53&lt;=Inputs!D$13),Inputs!D$14,0)</f>
        <v>0</v>
      </c>
      <c r="BI54" s="43">
        <f>IF(AND($I53&lt;Inputs!B$13),0,0)</f>
        <v>0</v>
      </c>
      <c r="BJ54" s="43">
        <f>IF(AND($I53&gt;=Inputs!B$13,$I53&lt;Inputs!C$13),Inputs!B$13,0)</f>
        <v>0</v>
      </c>
      <c r="BK54" s="43">
        <f>IF(AND($I53&gt;=Inputs!C$13,$I53&lt;Inputs!D$13),Inputs!C$13,0)</f>
        <v>0</v>
      </c>
      <c r="BL54" s="43">
        <f t="shared" si="27"/>
        <v>0</v>
      </c>
      <c r="BM54" s="43">
        <f t="shared" si="28"/>
        <v>0</v>
      </c>
      <c r="BN54" s="43">
        <f t="shared" si="29"/>
        <v>0</v>
      </c>
      <c r="BO54" s="43">
        <f t="shared" si="30"/>
        <v>0</v>
      </c>
      <c r="BP54" s="43" t="str">
        <f t="shared" si="31"/>
        <v>No</v>
      </c>
      <c r="BQ54" s="43">
        <f t="shared" si="32"/>
        <v>0</v>
      </c>
      <c r="BR54" s="43">
        <f t="shared" si="33"/>
        <v>0</v>
      </c>
      <c r="BS54" s="43">
        <f t="shared" si="34"/>
        <v>0</v>
      </c>
      <c r="BT54" s="43">
        <f t="shared" si="35"/>
        <v>0</v>
      </c>
      <c r="BU54" s="43">
        <f t="shared" si="36"/>
        <v>0</v>
      </c>
      <c r="BV54" s="43">
        <f t="shared" si="37"/>
        <v>0</v>
      </c>
      <c r="BW54" s="43">
        <f t="shared" si="38"/>
        <v>0</v>
      </c>
      <c r="BX54" s="43">
        <f t="shared" si="39"/>
        <v>0</v>
      </c>
      <c r="BY54" s="43">
        <f>IF(AND($BX54&gt;Inputs!B$13,$BX54&lt;=Inputs!C$13),Inputs!C$14,0)</f>
        <v>0</v>
      </c>
      <c r="BZ54" s="43">
        <f>IF(AND($BX54&gt;Inputs!C$13,$BX54&lt;=Inputs!D$13),Inputs!D$14,0)</f>
        <v>0</v>
      </c>
      <c r="CA54" s="43">
        <f>IF(AND($BX54&gt;Inputs!B$13,$BX54&lt;=Inputs!C$13),Inputs!B$13,0)</f>
        <v>0</v>
      </c>
      <c r="CB54" s="43">
        <f>IF(AND($BX54&gt;Inputs!C$13,$BX54&lt;=Inputs!D$13),Inputs!C$13,0)</f>
        <v>0</v>
      </c>
      <c r="CC54" s="43">
        <f t="shared" si="40"/>
        <v>0</v>
      </c>
      <c r="CD54" s="43">
        <f t="shared" si="41"/>
        <v>0</v>
      </c>
      <c r="CE54" s="43">
        <f t="shared" si="42"/>
        <v>0</v>
      </c>
      <c r="CF54" s="43" t="str">
        <f t="shared" si="43"/>
        <v>No</v>
      </c>
      <c r="CG54" s="43">
        <f t="shared" si="44"/>
        <v>0</v>
      </c>
      <c r="CH54" s="43">
        <f t="shared" si="45"/>
        <v>0</v>
      </c>
      <c r="CI54" s="43">
        <f t="shared" si="46"/>
        <v>0</v>
      </c>
      <c r="CJ54" s="43">
        <f t="shared" si="47"/>
        <v>0</v>
      </c>
      <c r="CK54" s="43">
        <f t="shared" si="48"/>
        <v>0</v>
      </c>
      <c r="CL54" s="44">
        <f t="shared" si="49"/>
        <v>0</v>
      </c>
      <c r="CM54" s="9">
        <f>IF(AND($F54&gt;=Inputs!B$3,$F54&lt;Inputs!C$3),FORECAST($F54,Inputs!B$4:C$4,Inputs!B$3:C$3),9999)</f>
        <v>9999</v>
      </c>
      <c r="CN54" s="9">
        <f>IF(AND($F54&gt;=Inputs!C$3,$F54&lt;Inputs!D$3),FORECAST($F54,Inputs!C$4:D$4,Inputs!C$3:D$3),9999)</f>
        <v>9999</v>
      </c>
      <c r="CO54" s="9">
        <f>IF(AND($F54&gt;=Inputs!D$3,$F54&lt;Inputs!E$3),FORECAST($F54,Inputs!D$4:E$4,Inputs!D$3:E$3),9999)</f>
        <v>9999</v>
      </c>
      <c r="CP54" s="9">
        <f>IF(AND($F54&gt;=Inputs!E$3,$F54&lt;Inputs!F$3),FORECAST($F54,Inputs!E$4:F$4,Inputs!E$3:F$3),9999)</f>
        <v>9999</v>
      </c>
      <c r="CQ54" s="9">
        <f>IF(AND($F54&gt;=Inputs!F$3,$F54&lt;Inputs!G$3),FORECAST($F54,Inputs!F$4:G$4,Inputs!F$3:G$3),9999)</f>
        <v>9999</v>
      </c>
      <c r="CR54" s="9">
        <f>IF(AND($F54&gt;=Inputs!G$3,$F54&lt;Inputs!H$3),FORECAST($F54,Inputs!G$4:H$4,Inputs!G$3:H$3),9999)</f>
        <v>9999</v>
      </c>
      <c r="CS54" s="9">
        <f>IF(AND($F54&gt;=Inputs!H$3,$F54&lt;Inputs!I$3),FORECAST($F54,Inputs!H$4:I$4,Inputs!H$3:I$3),9999)</f>
        <v>9999</v>
      </c>
      <c r="CT54" s="9">
        <f>IF(AND($F54&gt;=Inputs!I$3,$F54&lt;Inputs!J$3),FORECAST($F54,Inputs!I$4:J$4,Inputs!I$3:J$3),9999)</f>
        <v>9999</v>
      </c>
      <c r="CU54" s="9">
        <f>IF(AND($F54&gt;=Inputs!J$3,$F54&lt;Inputs!K$3),FORECAST($F54,Inputs!J$4:K$4,Inputs!J$3:K$3),9999)</f>
        <v>9999</v>
      </c>
      <c r="CV54" s="9">
        <f>IF(AND($F54&gt;=Inputs!K$3,$F54&lt;Inputs!L$3),FORECAST($F54,Inputs!K$4:L$4,Inputs!K$3:L$3),9999)</f>
        <v>9999</v>
      </c>
      <c r="CW54" s="9">
        <f>IF(AND($G54&gt;=Inputs!B$3,$G54&lt;Inputs!C$3),FORECAST($G54,Inputs!B$4:C$4,Inputs!B$3:C$3),-9999)</f>
        <v>-9999</v>
      </c>
      <c r="CX54" s="9">
        <f>IF(AND($G54&gt;=Inputs!C$3,$G54&lt;Inputs!D$3),FORECAST($G54,Inputs!C$4:D$4,Inputs!C$3:D$3),-9999)</f>
        <v>-9999</v>
      </c>
      <c r="CY54" s="9">
        <f>IF(AND($G54&gt;=Inputs!D$3,$G54&lt;Inputs!E$3),FORECAST($G54,Inputs!D$4:E$4,Inputs!D$3:E$3),-9999)</f>
        <v>-9999</v>
      </c>
      <c r="CZ54" s="9">
        <f>IF(AND($G54&gt;=Inputs!E$3,$G54&lt;Inputs!F$3),FORECAST($G54,Inputs!E$4:F$4,Inputs!E$3:F$3),-9999)</f>
        <v>-9999</v>
      </c>
      <c r="DA54" s="9">
        <f>IF(AND($G54&gt;=Inputs!F$3,$G54&lt;Inputs!G$3),FORECAST($G54,Inputs!F$4:G$4,Inputs!F$3:G$3),-9999)</f>
        <v>-9999</v>
      </c>
      <c r="DB54" s="9">
        <f>IF(AND($G54&gt;=Inputs!G$3,$G54&lt;Inputs!H$3),FORECAST($G54,Inputs!G$4:H$4,Inputs!G$3:H$3),-9999)</f>
        <v>25.2</v>
      </c>
      <c r="DC54" s="9">
        <f>IF(AND($G54&gt;=Inputs!H$3,$G54&lt;Inputs!I$3),FORECAST($G54,Inputs!H$4:I$4,Inputs!H$3:I$3),-9999)</f>
        <v>-9999</v>
      </c>
      <c r="DD54" s="9">
        <f>IF(AND($G54&gt;=Inputs!I$3,$G54&lt;Inputs!J$3),FORECAST($G54,Inputs!I$4:J$4,Inputs!I$3:J$3),-9999)</f>
        <v>-9999</v>
      </c>
      <c r="DE54" s="9">
        <f>IF(AND($G54&gt;=Inputs!J$3,$G54&lt;Inputs!K$3),FORECAST($G54,Inputs!J$4:K$4,Inputs!J$3:K$3),-9999)</f>
        <v>-9999</v>
      </c>
      <c r="DF54" s="9">
        <f>IF(AND($G54&gt;=Inputs!K$3,$G54&lt;Inputs!L$3),FORECAST($G54,Inputs!K$4:L$4,Inputs!K$3:L$3),-9999)</f>
        <v>-9999</v>
      </c>
    </row>
    <row r="55" spans="1:110" x14ac:dyDescent="0.25">
      <c r="A55" s="2">
        <f t="shared" si="51"/>
        <v>45474.180555555387</v>
      </c>
      <c r="B55" s="3" t="str">
        <f>IF(ROUND(A55,6)&lt;ROUND(Inputs!$B$7,6),"Pre t0",IF(ROUND(A55,6)=ROUND(Inputs!$B$7,6),"t0",IF(AND(A55&gt;Inputs!$B$7,A55&lt;Inputs!$B$8),"TRLD","Post t0")))</f>
        <v>Pre t0</v>
      </c>
      <c r="C55" s="17">
        <v>19.760000000000002</v>
      </c>
      <c r="D55" s="19">
        <v>0</v>
      </c>
      <c r="E55" s="19"/>
      <c r="F55" s="19">
        <v>200</v>
      </c>
      <c r="G55" s="19">
        <v>130</v>
      </c>
      <c r="H55" s="7">
        <f t="shared" si="50"/>
        <v>0</v>
      </c>
      <c r="I55" s="7">
        <f>IF(B55="Pre t0",0,IF(B55="t0",MAX(MIN(TRLD!N55,E55),G55),IF(B55="TRLD",I54+J55,IF(B55="Post t0",MAX(I54+M55,G55)))))</f>
        <v>0</v>
      </c>
      <c r="J55" s="7">
        <f t="shared" si="0"/>
        <v>0</v>
      </c>
      <c r="K55" s="7">
        <f t="shared" si="1"/>
        <v>0</v>
      </c>
      <c r="L55" s="7">
        <f t="shared" si="2"/>
        <v>5</v>
      </c>
      <c r="M55" s="8">
        <f t="shared" si="3"/>
        <v>0</v>
      </c>
      <c r="N55" s="31">
        <f t="shared" si="4"/>
        <v>0</v>
      </c>
      <c r="O55" s="31">
        <f>IF(AND($C55&gt;=Inputs!B$4,$C55&lt;Inputs!C$4),FORECAST($C55,Inputs!B$3:C$3,Inputs!B$4:C$4),0)</f>
        <v>0</v>
      </c>
      <c r="P55" s="31">
        <f>IF(AND($C55&gt;=Inputs!C$4,$C55&lt;Inputs!D$4),FORECAST($C55,Inputs!C$3:D$3,Inputs!C$4:D$4),0)</f>
        <v>0</v>
      </c>
      <c r="Q55" s="31">
        <f>IF(AND($C55&gt;=Inputs!D$4,$C55&lt;Inputs!E$4),FORECAST($C55,Inputs!D$3:E$3,Inputs!D$4:E$4),0)</f>
        <v>0</v>
      </c>
      <c r="R55" s="31">
        <f>IF(AND($C55&gt;=Inputs!E$4,$C55&lt;Inputs!F$4),FORECAST($C55,Inputs!E$3:F$3,Inputs!E$4:F$4),0)</f>
        <v>0</v>
      </c>
      <c r="S55" s="31">
        <f>IF(AND($C55&gt;=Inputs!F$4,$C55&lt;Inputs!G$4),FORECAST($C55,Inputs!F$3:G$3,Inputs!F$4:G$4),0)</f>
        <v>0</v>
      </c>
      <c r="T55" s="31">
        <f>IF(AND($C55&gt;=Inputs!G$4,$C55&lt;Inputs!H$4),FORECAST($C55,Inputs!G$3:H$3,Inputs!G$4:H$4),0)</f>
        <v>0</v>
      </c>
      <c r="U55" s="31">
        <f>IF(AND($C55&gt;=Inputs!H$4,$C55&lt;Inputs!I$4),FORECAST($C55,Inputs!H$3:I$3,Inputs!H$4:I$4),0)</f>
        <v>0</v>
      </c>
      <c r="V55" s="31">
        <f>IF(AND($C55&gt;=Inputs!I$4,$C55&lt;Inputs!J$4),FORECAST($C55,Inputs!I$3:J$3,Inputs!I$4:J$4),0)</f>
        <v>0</v>
      </c>
      <c r="W55" s="31">
        <f>IF(AND($C55&gt;=Inputs!J$4,$C55&lt;Inputs!K$4),FORECAST($C55,Inputs!J$3:K$3,Inputs!J$4:K$4),0)</f>
        <v>0</v>
      </c>
      <c r="X55" s="31">
        <f>IF(AND($C55&gt;=Inputs!K$4,Inputs!K$4&lt;&gt;""),F55,0)</f>
        <v>0</v>
      </c>
      <c r="Y55" s="36">
        <f>IF($I54&lt;Inputs!B$13,Inputs!B$14,0)</f>
        <v>1</v>
      </c>
      <c r="Z55" s="36">
        <f>IF(AND($I54&gt;=Inputs!B$13,$I54&lt;Inputs!C$13),Inputs!C$14,0)</f>
        <v>0</v>
      </c>
      <c r="AA55" s="36">
        <f>IF(AND($I54&gt;=Inputs!C$13,$I54&lt;Inputs!D$13),Inputs!D$14,0)</f>
        <v>0</v>
      </c>
      <c r="AB55" s="36">
        <f>IF(AND($I54&lt;Inputs!B$13),Inputs!B$13,0)</f>
        <v>185</v>
      </c>
      <c r="AC55" s="36">
        <f>IF(AND($I54&gt;=Inputs!B$13,$I54&lt;Inputs!C$13),Inputs!C$13,0)</f>
        <v>0</v>
      </c>
      <c r="AD55" s="36">
        <f>IF(AND($I54&gt;=Inputs!C$13,$I54&lt;Inputs!D$13),Inputs!D$13,0)</f>
        <v>0</v>
      </c>
      <c r="AE55" s="36">
        <f t="shared" si="5"/>
        <v>185</v>
      </c>
      <c r="AF55" s="36">
        <f t="shared" si="6"/>
        <v>0</v>
      </c>
      <c r="AG55" s="36">
        <f t="shared" si="7"/>
        <v>0</v>
      </c>
      <c r="AH55" s="36">
        <f t="shared" si="8"/>
        <v>185</v>
      </c>
      <c r="AI55" s="36" t="str">
        <f t="shared" si="9"/>
        <v>No</v>
      </c>
      <c r="AJ55" s="36">
        <f t="shared" si="10"/>
        <v>5</v>
      </c>
      <c r="AK55" s="36">
        <f t="shared" si="11"/>
        <v>0</v>
      </c>
      <c r="AL55" s="36">
        <f t="shared" si="12"/>
        <v>0</v>
      </c>
      <c r="AM55" s="36">
        <f t="shared" si="13"/>
        <v>5</v>
      </c>
      <c r="AN55" s="36">
        <f t="shared" si="14"/>
        <v>0</v>
      </c>
      <c r="AO55" s="36">
        <f t="shared" si="15"/>
        <v>0</v>
      </c>
      <c r="AP55" s="36">
        <f t="shared" si="16"/>
        <v>5</v>
      </c>
      <c r="AQ55" s="36">
        <f t="shared" si="17"/>
        <v>5</v>
      </c>
      <c r="AR55" s="36">
        <f>IF(AND($AQ55&gt;=Inputs!B$13,$AQ55&lt;Inputs!C$13),Inputs!C$14,0)</f>
        <v>0</v>
      </c>
      <c r="AS55" s="36">
        <f>IF(AND($AQ55&gt;=Inputs!C$13,$AQ55&lt;Inputs!D$13),Inputs!D$14,0)</f>
        <v>0</v>
      </c>
      <c r="AT55" s="36">
        <f>IF(AND($AQ55&gt;=Inputs!B$13,$AQ55&lt;Inputs!C$13),Inputs!C$13,0)</f>
        <v>0</v>
      </c>
      <c r="AU55" s="36">
        <f>IF(AND($AQ55&gt;=Inputs!C$13,$AQ55&lt;Inputs!D$13),Inputs!D$13,0)</f>
        <v>0</v>
      </c>
      <c r="AV55" s="36">
        <f t="shared" si="18"/>
        <v>0</v>
      </c>
      <c r="AW55" s="36">
        <f>IFERROR((AU55-#REF!)/AS55,0)</f>
        <v>0</v>
      </c>
      <c r="AX55" s="36">
        <f t="shared" si="19"/>
        <v>0</v>
      </c>
      <c r="AY55" s="36" t="str">
        <f t="shared" si="20"/>
        <v>No</v>
      </c>
      <c r="AZ55" s="36">
        <f t="shared" si="21"/>
        <v>0</v>
      </c>
      <c r="BA55" s="36">
        <f t="shared" si="22"/>
        <v>0</v>
      </c>
      <c r="BB55" s="36">
        <f t="shared" si="23"/>
        <v>0</v>
      </c>
      <c r="BC55" s="36">
        <f t="shared" si="24"/>
        <v>0</v>
      </c>
      <c r="BD55" s="36">
        <f t="shared" si="25"/>
        <v>0</v>
      </c>
      <c r="BE55" s="37">
        <f t="shared" si="26"/>
        <v>5</v>
      </c>
      <c r="BF55" s="43">
        <f>IF($I54&lt;=Inputs!B$13,Inputs!B$14,0)</f>
        <v>1</v>
      </c>
      <c r="BG55" s="43">
        <f>IF(AND($I54&gt;Inputs!B$13,$I54&lt;=Inputs!C$13),Inputs!C$14,0)</f>
        <v>0</v>
      </c>
      <c r="BH55" s="43">
        <f>IF(AND($I54&gt;Inputs!C$13,$I54&lt;=Inputs!D$13),Inputs!D$14,0)</f>
        <v>0</v>
      </c>
      <c r="BI55" s="43">
        <f>IF(AND($I54&lt;Inputs!B$13),0,0)</f>
        <v>0</v>
      </c>
      <c r="BJ55" s="43">
        <f>IF(AND($I54&gt;=Inputs!B$13,$I54&lt;Inputs!C$13),Inputs!B$13,0)</f>
        <v>0</v>
      </c>
      <c r="BK55" s="43">
        <f>IF(AND($I54&gt;=Inputs!C$13,$I54&lt;Inputs!D$13),Inputs!C$13,0)</f>
        <v>0</v>
      </c>
      <c r="BL55" s="43">
        <f t="shared" si="27"/>
        <v>0</v>
      </c>
      <c r="BM55" s="43">
        <f t="shared" si="28"/>
        <v>0</v>
      </c>
      <c r="BN55" s="43">
        <f t="shared" si="29"/>
        <v>0</v>
      </c>
      <c r="BO55" s="43">
        <f t="shared" si="30"/>
        <v>0</v>
      </c>
      <c r="BP55" s="43" t="str">
        <f t="shared" si="31"/>
        <v>No</v>
      </c>
      <c r="BQ55" s="43">
        <f t="shared" si="32"/>
        <v>0</v>
      </c>
      <c r="BR55" s="43">
        <f t="shared" si="33"/>
        <v>0</v>
      </c>
      <c r="BS55" s="43">
        <f t="shared" si="34"/>
        <v>0</v>
      </c>
      <c r="BT55" s="43">
        <f t="shared" si="35"/>
        <v>0</v>
      </c>
      <c r="BU55" s="43">
        <f t="shared" si="36"/>
        <v>0</v>
      </c>
      <c r="BV55" s="43">
        <f t="shared" si="37"/>
        <v>0</v>
      </c>
      <c r="BW55" s="43">
        <f t="shared" si="38"/>
        <v>0</v>
      </c>
      <c r="BX55" s="43">
        <f t="shared" si="39"/>
        <v>0</v>
      </c>
      <c r="BY55" s="43">
        <f>IF(AND($BX55&gt;Inputs!B$13,$BX55&lt;=Inputs!C$13),Inputs!C$14,0)</f>
        <v>0</v>
      </c>
      <c r="BZ55" s="43">
        <f>IF(AND($BX55&gt;Inputs!C$13,$BX55&lt;=Inputs!D$13),Inputs!D$14,0)</f>
        <v>0</v>
      </c>
      <c r="CA55" s="43">
        <f>IF(AND($BX55&gt;Inputs!B$13,$BX55&lt;=Inputs!C$13),Inputs!B$13,0)</f>
        <v>0</v>
      </c>
      <c r="CB55" s="43">
        <f>IF(AND($BX55&gt;Inputs!C$13,$BX55&lt;=Inputs!D$13),Inputs!C$13,0)</f>
        <v>0</v>
      </c>
      <c r="CC55" s="43">
        <f t="shared" si="40"/>
        <v>0</v>
      </c>
      <c r="CD55" s="43">
        <f t="shared" si="41"/>
        <v>0</v>
      </c>
      <c r="CE55" s="43">
        <f t="shared" si="42"/>
        <v>0</v>
      </c>
      <c r="CF55" s="43" t="str">
        <f t="shared" si="43"/>
        <v>No</v>
      </c>
      <c r="CG55" s="43">
        <f t="shared" si="44"/>
        <v>0</v>
      </c>
      <c r="CH55" s="43">
        <f t="shared" si="45"/>
        <v>0</v>
      </c>
      <c r="CI55" s="43">
        <f t="shared" si="46"/>
        <v>0</v>
      </c>
      <c r="CJ55" s="43">
        <f t="shared" si="47"/>
        <v>0</v>
      </c>
      <c r="CK55" s="43">
        <f t="shared" si="48"/>
        <v>0</v>
      </c>
      <c r="CL55" s="44">
        <f t="shared" si="49"/>
        <v>0</v>
      </c>
      <c r="CM55" s="9">
        <f>IF(AND($F55&gt;=Inputs!B$3,$F55&lt;Inputs!C$3),FORECAST($F55,Inputs!B$4:C$4,Inputs!B$3:C$3),9999)</f>
        <v>9999</v>
      </c>
      <c r="CN55" s="9">
        <f>IF(AND($F55&gt;=Inputs!C$3,$F55&lt;Inputs!D$3),FORECAST($F55,Inputs!C$4:D$4,Inputs!C$3:D$3),9999)</f>
        <v>9999</v>
      </c>
      <c r="CO55" s="9">
        <f>IF(AND($F55&gt;=Inputs!D$3,$F55&lt;Inputs!E$3),FORECAST($F55,Inputs!D$4:E$4,Inputs!D$3:E$3),9999)</f>
        <v>9999</v>
      </c>
      <c r="CP55" s="9">
        <f>IF(AND($F55&gt;=Inputs!E$3,$F55&lt;Inputs!F$3),FORECAST($F55,Inputs!E$4:F$4,Inputs!E$3:F$3),9999)</f>
        <v>9999</v>
      </c>
      <c r="CQ55" s="9">
        <f>IF(AND($F55&gt;=Inputs!F$3,$F55&lt;Inputs!G$3),FORECAST($F55,Inputs!F$4:G$4,Inputs!F$3:G$3),9999)</f>
        <v>9999</v>
      </c>
      <c r="CR55" s="9">
        <f>IF(AND($F55&gt;=Inputs!G$3,$F55&lt;Inputs!H$3),FORECAST($F55,Inputs!G$4:H$4,Inputs!G$3:H$3),9999)</f>
        <v>9999</v>
      </c>
      <c r="CS55" s="9">
        <f>IF(AND($F55&gt;=Inputs!H$3,$F55&lt;Inputs!I$3),FORECAST($F55,Inputs!H$4:I$4,Inputs!H$3:I$3),9999)</f>
        <v>9999</v>
      </c>
      <c r="CT55" s="9">
        <f>IF(AND($F55&gt;=Inputs!I$3,$F55&lt;Inputs!J$3),FORECAST($F55,Inputs!I$4:J$4,Inputs!I$3:J$3),9999)</f>
        <v>9999</v>
      </c>
      <c r="CU55" s="9">
        <f>IF(AND($F55&gt;=Inputs!J$3,$F55&lt;Inputs!K$3),FORECAST($F55,Inputs!J$4:K$4,Inputs!J$3:K$3),9999)</f>
        <v>9999</v>
      </c>
      <c r="CV55" s="9">
        <f>IF(AND($F55&gt;=Inputs!K$3,$F55&lt;Inputs!L$3),FORECAST($F55,Inputs!K$4:L$4,Inputs!K$3:L$3),9999)</f>
        <v>9999</v>
      </c>
      <c r="CW55" s="9">
        <f>IF(AND($G55&gt;=Inputs!B$3,$G55&lt;Inputs!C$3),FORECAST($G55,Inputs!B$4:C$4,Inputs!B$3:C$3),-9999)</f>
        <v>-9999</v>
      </c>
      <c r="CX55" s="9">
        <f>IF(AND($G55&gt;=Inputs!C$3,$G55&lt;Inputs!D$3),FORECAST($G55,Inputs!C$4:D$4,Inputs!C$3:D$3),-9999)</f>
        <v>-9999</v>
      </c>
      <c r="CY55" s="9">
        <f>IF(AND($G55&gt;=Inputs!D$3,$G55&lt;Inputs!E$3),FORECAST($G55,Inputs!D$4:E$4,Inputs!D$3:E$3),-9999)</f>
        <v>-9999</v>
      </c>
      <c r="CZ55" s="9">
        <f>IF(AND($G55&gt;=Inputs!E$3,$G55&lt;Inputs!F$3),FORECAST($G55,Inputs!E$4:F$4,Inputs!E$3:F$3),-9999)</f>
        <v>-9999</v>
      </c>
      <c r="DA55" s="9">
        <f>IF(AND($G55&gt;=Inputs!F$3,$G55&lt;Inputs!G$3),FORECAST($G55,Inputs!F$4:G$4,Inputs!F$3:G$3),-9999)</f>
        <v>-9999</v>
      </c>
      <c r="DB55" s="9">
        <f>IF(AND($G55&gt;=Inputs!G$3,$G55&lt;Inputs!H$3),FORECAST($G55,Inputs!G$4:H$4,Inputs!G$3:H$3),-9999)</f>
        <v>25.2</v>
      </c>
      <c r="DC55" s="9">
        <f>IF(AND($G55&gt;=Inputs!H$3,$G55&lt;Inputs!I$3),FORECAST($G55,Inputs!H$4:I$4,Inputs!H$3:I$3),-9999)</f>
        <v>-9999</v>
      </c>
      <c r="DD55" s="9">
        <f>IF(AND($G55&gt;=Inputs!I$3,$G55&lt;Inputs!J$3),FORECAST($G55,Inputs!I$4:J$4,Inputs!I$3:J$3),-9999)</f>
        <v>-9999</v>
      </c>
      <c r="DE55" s="9">
        <f>IF(AND($G55&gt;=Inputs!J$3,$G55&lt;Inputs!K$3),FORECAST($G55,Inputs!J$4:K$4,Inputs!J$3:K$3),-9999)</f>
        <v>-9999</v>
      </c>
      <c r="DF55" s="9">
        <f>IF(AND($G55&gt;=Inputs!K$3,$G55&lt;Inputs!L$3),FORECAST($G55,Inputs!K$4:L$4,Inputs!K$3:L$3),-9999)</f>
        <v>-9999</v>
      </c>
    </row>
    <row r="56" spans="1:110" x14ac:dyDescent="0.25">
      <c r="A56" s="2">
        <f t="shared" si="51"/>
        <v>45474.184027777606</v>
      </c>
      <c r="B56" s="3" t="str">
        <f>IF(ROUND(A56,6)&lt;ROUND(Inputs!$B$7,6),"Pre t0",IF(ROUND(A56,6)=ROUND(Inputs!$B$7,6),"t0",IF(AND(A56&gt;Inputs!$B$7,A56&lt;Inputs!$B$8),"TRLD","Post t0")))</f>
        <v>Pre t0</v>
      </c>
      <c r="C56" s="17">
        <v>19.329999999999998</v>
      </c>
      <c r="D56" s="19">
        <v>0</v>
      </c>
      <c r="E56" s="19"/>
      <c r="F56" s="19">
        <v>200</v>
      </c>
      <c r="G56" s="19">
        <v>130</v>
      </c>
      <c r="H56" s="7">
        <f t="shared" si="50"/>
        <v>0</v>
      </c>
      <c r="I56" s="7">
        <f>IF(B56="Pre t0",0,IF(B56="t0",MAX(MIN(TRLD!N56,E56),G56),IF(B56="TRLD",I55+J56,IF(B56="Post t0",MAX(I55+M56,G56)))))</f>
        <v>0</v>
      </c>
      <c r="J56" s="7">
        <f t="shared" si="0"/>
        <v>0</v>
      </c>
      <c r="K56" s="7">
        <f t="shared" si="1"/>
        <v>0</v>
      </c>
      <c r="L56" s="7">
        <f t="shared" si="2"/>
        <v>5</v>
      </c>
      <c r="M56" s="8">
        <f t="shared" si="3"/>
        <v>0</v>
      </c>
      <c r="N56" s="31">
        <f t="shared" si="4"/>
        <v>0</v>
      </c>
      <c r="O56" s="31">
        <f>IF(AND($C56&gt;=Inputs!B$4,$C56&lt;Inputs!C$4),FORECAST($C56,Inputs!B$3:C$3,Inputs!B$4:C$4),0)</f>
        <v>0</v>
      </c>
      <c r="P56" s="31">
        <f>IF(AND($C56&gt;=Inputs!C$4,$C56&lt;Inputs!D$4),FORECAST($C56,Inputs!C$3:D$3,Inputs!C$4:D$4),0)</f>
        <v>0</v>
      </c>
      <c r="Q56" s="31">
        <f>IF(AND($C56&gt;=Inputs!D$4,$C56&lt;Inputs!E$4),FORECAST($C56,Inputs!D$3:E$3,Inputs!D$4:E$4),0)</f>
        <v>0</v>
      </c>
      <c r="R56" s="31">
        <f>IF(AND($C56&gt;=Inputs!E$4,$C56&lt;Inputs!F$4),FORECAST($C56,Inputs!E$3:F$3,Inputs!E$4:F$4),0)</f>
        <v>0</v>
      </c>
      <c r="S56" s="31">
        <f>IF(AND($C56&gt;=Inputs!F$4,$C56&lt;Inputs!G$4),FORECAST($C56,Inputs!F$3:G$3,Inputs!F$4:G$4),0)</f>
        <v>0</v>
      </c>
      <c r="T56" s="31">
        <f>IF(AND($C56&gt;=Inputs!G$4,$C56&lt;Inputs!H$4),FORECAST($C56,Inputs!G$3:H$3,Inputs!G$4:H$4),0)</f>
        <v>0</v>
      </c>
      <c r="U56" s="31">
        <f>IF(AND($C56&gt;=Inputs!H$4,$C56&lt;Inputs!I$4),FORECAST($C56,Inputs!H$3:I$3,Inputs!H$4:I$4),0)</f>
        <v>0</v>
      </c>
      <c r="V56" s="31">
        <f>IF(AND($C56&gt;=Inputs!I$4,$C56&lt;Inputs!J$4),FORECAST($C56,Inputs!I$3:J$3,Inputs!I$4:J$4),0)</f>
        <v>0</v>
      </c>
      <c r="W56" s="31">
        <f>IF(AND($C56&gt;=Inputs!J$4,$C56&lt;Inputs!K$4),FORECAST($C56,Inputs!J$3:K$3,Inputs!J$4:K$4),0)</f>
        <v>0</v>
      </c>
      <c r="X56" s="31">
        <f>IF(AND($C56&gt;=Inputs!K$4,Inputs!K$4&lt;&gt;""),F56,0)</f>
        <v>0</v>
      </c>
      <c r="Y56" s="36">
        <f>IF($I55&lt;Inputs!B$13,Inputs!B$14,0)</f>
        <v>1</v>
      </c>
      <c r="Z56" s="36">
        <f>IF(AND($I55&gt;=Inputs!B$13,$I55&lt;Inputs!C$13),Inputs!C$14,0)</f>
        <v>0</v>
      </c>
      <c r="AA56" s="36">
        <f>IF(AND($I55&gt;=Inputs!C$13,$I55&lt;Inputs!D$13),Inputs!D$14,0)</f>
        <v>0</v>
      </c>
      <c r="AB56" s="36">
        <f>IF(AND($I55&lt;Inputs!B$13),Inputs!B$13,0)</f>
        <v>185</v>
      </c>
      <c r="AC56" s="36">
        <f>IF(AND($I55&gt;=Inputs!B$13,$I55&lt;Inputs!C$13),Inputs!C$13,0)</f>
        <v>0</v>
      </c>
      <c r="AD56" s="36">
        <f>IF(AND($I55&gt;=Inputs!C$13,$I55&lt;Inputs!D$13),Inputs!D$13,0)</f>
        <v>0</v>
      </c>
      <c r="AE56" s="36">
        <f t="shared" si="5"/>
        <v>185</v>
      </c>
      <c r="AF56" s="36">
        <f t="shared" si="6"/>
        <v>0</v>
      </c>
      <c r="AG56" s="36">
        <f t="shared" si="7"/>
        <v>0</v>
      </c>
      <c r="AH56" s="36">
        <f t="shared" si="8"/>
        <v>185</v>
      </c>
      <c r="AI56" s="36" t="str">
        <f t="shared" si="9"/>
        <v>No</v>
      </c>
      <c r="AJ56" s="36">
        <f t="shared" si="10"/>
        <v>5</v>
      </c>
      <c r="AK56" s="36">
        <f t="shared" si="11"/>
        <v>0</v>
      </c>
      <c r="AL56" s="36">
        <f t="shared" si="12"/>
        <v>0</v>
      </c>
      <c r="AM56" s="36">
        <f t="shared" si="13"/>
        <v>5</v>
      </c>
      <c r="AN56" s="36">
        <f t="shared" si="14"/>
        <v>0</v>
      </c>
      <c r="AO56" s="36">
        <f t="shared" si="15"/>
        <v>0</v>
      </c>
      <c r="AP56" s="36">
        <f t="shared" si="16"/>
        <v>5</v>
      </c>
      <c r="AQ56" s="36">
        <f t="shared" si="17"/>
        <v>5</v>
      </c>
      <c r="AR56" s="36">
        <f>IF(AND($AQ56&gt;=Inputs!B$13,$AQ56&lt;Inputs!C$13),Inputs!C$14,0)</f>
        <v>0</v>
      </c>
      <c r="AS56" s="36">
        <f>IF(AND($AQ56&gt;=Inputs!C$13,$AQ56&lt;Inputs!D$13),Inputs!D$14,0)</f>
        <v>0</v>
      </c>
      <c r="AT56" s="36">
        <f>IF(AND($AQ56&gt;=Inputs!B$13,$AQ56&lt;Inputs!C$13),Inputs!C$13,0)</f>
        <v>0</v>
      </c>
      <c r="AU56" s="36">
        <f>IF(AND($AQ56&gt;=Inputs!C$13,$AQ56&lt;Inputs!D$13),Inputs!D$13,0)</f>
        <v>0</v>
      </c>
      <c r="AV56" s="36">
        <f t="shared" si="18"/>
        <v>0</v>
      </c>
      <c r="AW56" s="36">
        <f>IFERROR((AU56-#REF!)/AS56,0)</f>
        <v>0</v>
      </c>
      <c r="AX56" s="36">
        <f t="shared" si="19"/>
        <v>0</v>
      </c>
      <c r="AY56" s="36" t="str">
        <f t="shared" si="20"/>
        <v>No</v>
      </c>
      <c r="AZ56" s="36">
        <f t="shared" si="21"/>
        <v>0</v>
      </c>
      <c r="BA56" s="36">
        <f t="shared" si="22"/>
        <v>0</v>
      </c>
      <c r="BB56" s="36">
        <f t="shared" si="23"/>
        <v>0</v>
      </c>
      <c r="BC56" s="36">
        <f t="shared" si="24"/>
        <v>0</v>
      </c>
      <c r="BD56" s="36">
        <f t="shared" si="25"/>
        <v>0</v>
      </c>
      <c r="BE56" s="37">
        <f t="shared" si="26"/>
        <v>5</v>
      </c>
      <c r="BF56" s="43">
        <f>IF($I55&lt;=Inputs!B$13,Inputs!B$14,0)</f>
        <v>1</v>
      </c>
      <c r="BG56" s="43">
        <f>IF(AND($I55&gt;Inputs!B$13,$I55&lt;=Inputs!C$13),Inputs!C$14,0)</f>
        <v>0</v>
      </c>
      <c r="BH56" s="43">
        <f>IF(AND($I55&gt;Inputs!C$13,$I55&lt;=Inputs!D$13),Inputs!D$14,0)</f>
        <v>0</v>
      </c>
      <c r="BI56" s="43">
        <f>IF(AND($I55&lt;Inputs!B$13),0,0)</f>
        <v>0</v>
      </c>
      <c r="BJ56" s="43">
        <f>IF(AND($I55&gt;=Inputs!B$13,$I55&lt;Inputs!C$13),Inputs!B$13,0)</f>
        <v>0</v>
      </c>
      <c r="BK56" s="43">
        <f>IF(AND($I55&gt;=Inputs!C$13,$I55&lt;Inputs!D$13),Inputs!C$13,0)</f>
        <v>0</v>
      </c>
      <c r="BL56" s="43">
        <f t="shared" si="27"/>
        <v>0</v>
      </c>
      <c r="BM56" s="43">
        <f t="shared" si="28"/>
        <v>0</v>
      </c>
      <c r="BN56" s="43">
        <f t="shared" si="29"/>
        <v>0</v>
      </c>
      <c r="BO56" s="43">
        <f t="shared" si="30"/>
        <v>0</v>
      </c>
      <c r="BP56" s="43" t="str">
        <f t="shared" si="31"/>
        <v>No</v>
      </c>
      <c r="BQ56" s="43">
        <f t="shared" si="32"/>
        <v>0</v>
      </c>
      <c r="BR56" s="43">
        <f t="shared" si="33"/>
        <v>0</v>
      </c>
      <c r="BS56" s="43">
        <f t="shared" si="34"/>
        <v>0</v>
      </c>
      <c r="BT56" s="43">
        <f t="shared" si="35"/>
        <v>0</v>
      </c>
      <c r="BU56" s="43">
        <f t="shared" si="36"/>
        <v>0</v>
      </c>
      <c r="BV56" s="43">
        <f t="shared" si="37"/>
        <v>0</v>
      </c>
      <c r="BW56" s="43">
        <f t="shared" si="38"/>
        <v>0</v>
      </c>
      <c r="BX56" s="43">
        <f t="shared" si="39"/>
        <v>0</v>
      </c>
      <c r="BY56" s="43">
        <f>IF(AND($BX56&gt;Inputs!B$13,$BX56&lt;=Inputs!C$13),Inputs!C$14,0)</f>
        <v>0</v>
      </c>
      <c r="BZ56" s="43">
        <f>IF(AND($BX56&gt;Inputs!C$13,$BX56&lt;=Inputs!D$13),Inputs!D$14,0)</f>
        <v>0</v>
      </c>
      <c r="CA56" s="43">
        <f>IF(AND($BX56&gt;Inputs!B$13,$BX56&lt;=Inputs!C$13),Inputs!B$13,0)</f>
        <v>0</v>
      </c>
      <c r="CB56" s="43">
        <f>IF(AND($BX56&gt;Inputs!C$13,$BX56&lt;=Inputs!D$13),Inputs!C$13,0)</f>
        <v>0</v>
      </c>
      <c r="CC56" s="43">
        <f t="shared" si="40"/>
        <v>0</v>
      </c>
      <c r="CD56" s="43">
        <f t="shared" si="41"/>
        <v>0</v>
      </c>
      <c r="CE56" s="43">
        <f t="shared" si="42"/>
        <v>0</v>
      </c>
      <c r="CF56" s="43" t="str">
        <f t="shared" si="43"/>
        <v>No</v>
      </c>
      <c r="CG56" s="43">
        <f t="shared" si="44"/>
        <v>0</v>
      </c>
      <c r="CH56" s="43">
        <f t="shared" si="45"/>
        <v>0</v>
      </c>
      <c r="CI56" s="43">
        <f t="shared" si="46"/>
        <v>0</v>
      </c>
      <c r="CJ56" s="43">
        <f t="shared" si="47"/>
        <v>0</v>
      </c>
      <c r="CK56" s="43">
        <f t="shared" si="48"/>
        <v>0</v>
      </c>
      <c r="CL56" s="44">
        <f t="shared" si="49"/>
        <v>0</v>
      </c>
      <c r="CM56" s="9">
        <f>IF(AND($F56&gt;=Inputs!B$3,$F56&lt;Inputs!C$3),FORECAST($F56,Inputs!B$4:C$4,Inputs!B$3:C$3),9999)</f>
        <v>9999</v>
      </c>
      <c r="CN56" s="9">
        <f>IF(AND($F56&gt;=Inputs!C$3,$F56&lt;Inputs!D$3),FORECAST($F56,Inputs!C$4:D$4,Inputs!C$3:D$3),9999)</f>
        <v>9999</v>
      </c>
      <c r="CO56" s="9">
        <f>IF(AND($F56&gt;=Inputs!D$3,$F56&lt;Inputs!E$3),FORECAST($F56,Inputs!D$4:E$4,Inputs!D$3:E$3),9999)</f>
        <v>9999</v>
      </c>
      <c r="CP56" s="9">
        <f>IF(AND($F56&gt;=Inputs!E$3,$F56&lt;Inputs!F$3),FORECAST($F56,Inputs!E$4:F$4,Inputs!E$3:F$3),9999)</f>
        <v>9999</v>
      </c>
      <c r="CQ56" s="9">
        <f>IF(AND($F56&gt;=Inputs!F$3,$F56&lt;Inputs!G$3),FORECAST($F56,Inputs!F$4:G$4,Inputs!F$3:G$3),9999)</f>
        <v>9999</v>
      </c>
      <c r="CR56" s="9">
        <f>IF(AND($F56&gt;=Inputs!G$3,$F56&lt;Inputs!H$3),FORECAST($F56,Inputs!G$4:H$4,Inputs!G$3:H$3),9999)</f>
        <v>9999</v>
      </c>
      <c r="CS56" s="9">
        <f>IF(AND($F56&gt;=Inputs!H$3,$F56&lt;Inputs!I$3),FORECAST($F56,Inputs!H$4:I$4,Inputs!H$3:I$3),9999)</f>
        <v>9999</v>
      </c>
      <c r="CT56" s="9">
        <f>IF(AND($F56&gt;=Inputs!I$3,$F56&lt;Inputs!J$3),FORECAST($F56,Inputs!I$4:J$4,Inputs!I$3:J$3),9999)</f>
        <v>9999</v>
      </c>
      <c r="CU56" s="9">
        <f>IF(AND($F56&gt;=Inputs!J$3,$F56&lt;Inputs!K$3),FORECAST($F56,Inputs!J$4:K$4,Inputs!J$3:K$3),9999)</f>
        <v>9999</v>
      </c>
      <c r="CV56" s="9">
        <f>IF(AND($F56&gt;=Inputs!K$3,$F56&lt;Inputs!L$3),FORECAST($F56,Inputs!K$4:L$4,Inputs!K$3:L$3),9999)</f>
        <v>9999</v>
      </c>
      <c r="CW56" s="9">
        <f>IF(AND($G56&gt;=Inputs!B$3,$G56&lt;Inputs!C$3),FORECAST($G56,Inputs!B$4:C$4,Inputs!B$3:C$3),-9999)</f>
        <v>-9999</v>
      </c>
      <c r="CX56" s="9">
        <f>IF(AND($G56&gt;=Inputs!C$3,$G56&lt;Inputs!D$3),FORECAST($G56,Inputs!C$4:D$4,Inputs!C$3:D$3),-9999)</f>
        <v>-9999</v>
      </c>
      <c r="CY56" s="9">
        <f>IF(AND($G56&gt;=Inputs!D$3,$G56&lt;Inputs!E$3),FORECAST($G56,Inputs!D$4:E$4,Inputs!D$3:E$3),-9999)</f>
        <v>-9999</v>
      </c>
      <c r="CZ56" s="9">
        <f>IF(AND($G56&gt;=Inputs!E$3,$G56&lt;Inputs!F$3),FORECAST($G56,Inputs!E$4:F$4,Inputs!E$3:F$3),-9999)</f>
        <v>-9999</v>
      </c>
      <c r="DA56" s="9">
        <f>IF(AND($G56&gt;=Inputs!F$3,$G56&lt;Inputs!G$3),FORECAST($G56,Inputs!F$4:G$4,Inputs!F$3:G$3),-9999)</f>
        <v>-9999</v>
      </c>
      <c r="DB56" s="9">
        <f>IF(AND($G56&gt;=Inputs!G$3,$G56&lt;Inputs!H$3),FORECAST($G56,Inputs!G$4:H$4,Inputs!G$3:H$3),-9999)</f>
        <v>25.2</v>
      </c>
      <c r="DC56" s="9">
        <f>IF(AND($G56&gt;=Inputs!H$3,$G56&lt;Inputs!I$3),FORECAST($G56,Inputs!H$4:I$4,Inputs!H$3:I$3),-9999)</f>
        <v>-9999</v>
      </c>
      <c r="DD56" s="9">
        <f>IF(AND($G56&gt;=Inputs!I$3,$G56&lt;Inputs!J$3),FORECAST($G56,Inputs!I$4:J$4,Inputs!I$3:J$3),-9999)</f>
        <v>-9999</v>
      </c>
      <c r="DE56" s="9">
        <f>IF(AND($G56&gt;=Inputs!J$3,$G56&lt;Inputs!K$3),FORECAST($G56,Inputs!J$4:K$4,Inputs!J$3:K$3),-9999)</f>
        <v>-9999</v>
      </c>
      <c r="DF56" s="9">
        <f>IF(AND($G56&gt;=Inputs!K$3,$G56&lt;Inputs!L$3),FORECAST($G56,Inputs!K$4:L$4,Inputs!K$3:L$3),-9999)</f>
        <v>-9999</v>
      </c>
    </row>
    <row r="57" spans="1:110" x14ac:dyDescent="0.25">
      <c r="A57" s="2">
        <f t="shared" si="51"/>
        <v>45474.187499999825</v>
      </c>
      <c r="B57" s="3" t="str">
        <f>IF(ROUND(A57,6)&lt;ROUND(Inputs!$B$7,6),"Pre t0",IF(ROUND(A57,6)=ROUND(Inputs!$B$7,6),"t0",IF(AND(A57&gt;Inputs!$B$7,A57&lt;Inputs!$B$8),"TRLD","Post t0")))</f>
        <v>Pre t0</v>
      </c>
      <c r="C57" s="17">
        <v>19.29</v>
      </c>
      <c r="D57" s="19">
        <v>0</v>
      </c>
      <c r="E57" s="19"/>
      <c r="F57" s="19">
        <v>200</v>
      </c>
      <c r="G57" s="19">
        <v>130</v>
      </c>
      <c r="H57" s="7">
        <f t="shared" si="50"/>
        <v>0</v>
      </c>
      <c r="I57" s="7">
        <f>IF(B57="Pre t0",0,IF(B57="t0",MAX(MIN(TRLD!N57,E57),G57),IF(B57="TRLD",I56+J57,IF(B57="Post t0",MAX(I56+M57,G57)))))</f>
        <v>0</v>
      </c>
      <c r="J57" s="7">
        <f t="shared" si="0"/>
        <v>0</v>
      </c>
      <c r="K57" s="7">
        <f t="shared" si="1"/>
        <v>0</v>
      </c>
      <c r="L57" s="7">
        <f t="shared" si="2"/>
        <v>5</v>
      </c>
      <c r="M57" s="8">
        <f t="shared" si="3"/>
        <v>0</v>
      </c>
      <c r="N57" s="31">
        <f t="shared" si="4"/>
        <v>0</v>
      </c>
      <c r="O57" s="31">
        <f>IF(AND($C57&gt;=Inputs!B$4,$C57&lt;Inputs!C$4),FORECAST($C57,Inputs!B$3:C$3,Inputs!B$4:C$4),0)</f>
        <v>0</v>
      </c>
      <c r="P57" s="31">
        <f>IF(AND($C57&gt;=Inputs!C$4,$C57&lt;Inputs!D$4),FORECAST($C57,Inputs!C$3:D$3,Inputs!C$4:D$4),0)</f>
        <v>0</v>
      </c>
      <c r="Q57" s="31">
        <f>IF(AND($C57&gt;=Inputs!D$4,$C57&lt;Inputs!E$4),FORECAST($C57,Inputs!D$3:E$3,Inputs!D$4:E$4),0)</f>
        <v>0</v>
      </c>
      <c r="R57" s="31">
        <f>IF(AND($C57&gt;=Inputs!E$4,$C57&lt;Inputs!F$4),FORECAST($C57,Inputs!E$3:F$3,Inputs!E$4:F$4),0)</f>
        <v>0</v>
      </c>
      <c r="S57" s="31">
        <f>IF(AND($C57&gt;=Inputs!F$4,$C57&lt;Inputs!G$4),FORECAST($C57,Inputs!F$3:G$3,Inputs!F$4:G$4),0)</f>
        <v>0</v>
      </c>
      <c r="T57" s="31">
        <f>IF(AND($C57&gt;=Inputs!G$4,$C57&lt;Inputs!H$4),FORECAST($C57,Inputs!G$3:H$3,Inputs!G$4:H$4),0)</f>
        <v>0</v>
      </c>
      <c r="U57" s="31">
        <f>IF(AND($C57&gt;=Inputs!H$4,$C57&lt;Inputs!I$4),FORECAST($C57,Inputs!H$3:I$3,Inputs!H$4:I$4),0)</f>
        <v>0</v>
      </c>
      <c r="V57" s="31">
        <f>IF(AND($C57&gt;=Inputs!I$4,$C57&lt;Inputs!J$4),FORECAST($C57,Inputs!I$3:J$3,Inputs!I$4:J$4),0)</f>
        <v>0</v>
      </c>
      <c r="W57" s="31">
        <f>IF(AND($C57&gt;=Inputs!J$4,$C57&lt;Inputs!K$4),FORECAST($C57,Inputs!J$3:K$3,Inputs!J$4:K$4),0)</f>
        <v>0</v>
      </c>
      <c r="X57" s="31">
        <f>IF(AND($C57&gt;=Inputs!K$4,Inputs!K$4&lt;&gt;""),F57,0)</f>
        <v>0</v>
      </c>
      <c r="Y57" s="36">
        <f>IF($I56&lt;Inputs!B$13,Inputs!B$14,0)</f>
        <v>1</v>
      </c>
      <c r="Z57" s="36">
        <f>IF(AND($I56&gt;=Inputs!B$13,$I56&lt;Inputs!C$13),Inputs!C$14,0)</f>
        <v>0</v>
      </c>
      <c r="AA57" s="36">
        <f>IF(AND($I56&gt;=Inputs!C$13,$I56&lt;Inputs!D$13),Inputs!D$14,0)</f>
        <v>0</v>
      </c>
      <c r="AB57" s="36">
        <f>IF(AND($I56&lt;Inputs!B$13),Inputs!B$13,0)</f>
        <v>185</v>
      </c>
      <c r="AC57" s="36">
        <f>IF(AND($I56&gt;=Inputs!B$13,$I56&lt;Inputs!C$13),Inputs!C$13,0)</f>
        <v>0</v>
      </c>
      <c r="AD57" s="36">
        <f>IF(AND($I56&gt;=Inputs!C$13,$I56&lt;Inputs!D$13),Inputs!D$13,0)</f>
        <v>0</v>
      </c>
      <c r="AE57" s="36">
        <f t="shared" si="5"/>
        <v>185</v>
      </c>
      <c r="AF57" s="36">
        <f t="shared" si="6"/>
        <v>0</v>
      </c>
      <c r="AG57" s="36">
        <f t="shared" si="7"/>
        <v>0</v>
      </c>
      <c r="AH57" s="36">
        <f t="shared" si="8"/>
        <v>185</v>
      </c>
      <c r="AI57" s="36" t="str">
        <f t="shared" si="9"/>
        <v>No</v>
      </c>
      <c r="AJ57" s="36">
        <f t="shared" si="10"/>
        <v>5</v>
      </c>
      <c r="AK57" s="36">
        <f t="shared" si="11"/>
        <v>0</v>
      </c>
      <c r="AL57" s="36">
        <f t="shared" si="12"/>
        <v>0</v>
      </c>
      <c r="AM57" s="36">
        <f t="shared" si="13"/>
        <v>5</v>
      </c>
      <c r="AN57" s="36">
        <f t="shared" si="14"/>
        <v>0</v>
      </c>
      <c r="AO57" s="36">
        <f t="shared" si="15"/>
        <v>0</v>
      </c>
      <c r="AP57" s="36">
        <f t="shared" si="16"/>
        <v>5</v>
      </c>
      <c r="AQ57" s="36">
        <f t="shared" si="17"/>
        <v>5</v>
      </c>
      <c r="AR57" s="36">
        <f>IF(AND($AQ57&gt;=Inputs!B$13,$AQ57&lt;Inputs!C$13),Inputs!C$14,0)</f>
        <v>0</v>
      </c>
      <c r="AS57" s="36">
        <f>IF(AND($AQ57&gt;=Inputs!C$13,$AQ57&lt;Inputs!D$13),Inputs!D$14,0)</f>
        <v>0</v>
      </c>
      <c r="AT57" s="36">
        <f>IF(AND($AQ57&gt;=Inputs!B$13,$AQ57&lt;Inputs!C$13),Inputs!C$13,0)</f>
        <v>0</v>
      </c>
      <c r="AU57" s="36">
        <f>IF(AND($AQ57&gt;=Inputs!C$13,$AQ57&lt;Inputs!D$13),Inputs!D$13,0)</f>
        <v>0</v>
      </c>
      <c r="AV57" s="36">
        <f t="shared" si="18"/>
        <v>0</v>
      </c>
      <c r="AW57" s="36">
        <f>IFERROR((AU57-#REF!)/AS57,0)</f>
        <v>0</v>
      </c>
      <c r="AX57" s="36">
        <f t="shared" si="19"/>
        <v>0</v>
      </c>
      <c r="AY57" s="36" t="str">
        <f t="shared" si="20"/>
        <v>No</v>
      </c>
      <c r="AZ57" s="36">
        <f t="shared" si="21"/>
        <v>0</v>
      </c>
      <c r="BA57" s="36">
        <f t="shared" si="22"/>
        <v>0</v>
      </c>
      <c r="BB57" s="36">
        <f t="shared" si="23"/>
        <v>0</v>
      </c>
      <c r="BC57" s="36">
        <f t="shared" si="24"/>
        <v>0</v>
      </c>
      <c r="BD57" s="36">
        <f t="shared" si="25"/>
        <v>0</v>
      </c>
      <c r="BE57" s="37">
        <f t="shared" si="26"/>
        <v>5</v>
      </c>
      <c r="BF57" s="43">
        <f>IF($I56&lt;=Inputs!B$13,Inputs!B$14,0)</f>
        <v>1</v>
      </c>
      <c r="BG57" s="43">
        <f>IF(AND($I56&gt;Inputs!B$13,$I56&lt;=Inputs!C$13),Inputs!C$14,0)</f>
        <v>0</v>
      </c>
      <c r="BH57" s="43">
        <f>IF(AND($I56&gt;Inputs!C$13,$I56&lt;=Inputs!D$13),Inputs!D$14,0)</f>
        <v>0</v>
      </c>
      <c r="BI57" s="43">
        <f>IF(AND($I56&lt;Inputs!B$13),0,0)</f>
        <v>0</v>
      </c>
      <c r="BJ57" s="43">
        <f>IF(AND($I56&gt;=Inputs!B$13,$I56&lt;Inputs!C$13),Inputs!B$13,0)</f>
        <v>0</v>
      </c>
      <c r="BK57" s="43">
        <f>IF(AND($I56&gt;=Inputs!C$13,$I56&lt;Inputs!D$13),Inputs!C$13,0)</f>
        <v>0</v>
      </c>
      <c r="BL57" s="43">
        <f t="shared" si="27"/>
        <v>0</v>
      </c>
      <c r="BM57" s="43">
        <f t="shared" si="28"/>
        <v>0</v>
      </c>
      <c r="BN57" s="43">
        <f t="shared" si="29"/>
        <v>0</v>
      </c>
      <c r="BO57" s="43">
        <f t="shared" si="30"/>
        <v>0</v>
      </c>
      <c r="BP57" s="43" t="str">
        <f t="shared" si="31"/>
        <v>No</v>
      </c>
      <c r="BQ57" s="43">
        <f t="shared" si="32"/>
        <v>0</v>
      </c>
      <c r="BR57" s="43">
        <f t="shared" si="33"/>
        <v>0</v>
      </c>
      <c r="BS57" s="43">
        <f t="shared" si="34"/>
        <v>0</v>
      </c>
      <c r="BT57" s="43">
        <f t="shared" si="35"/>
        <v>0</v>
      </c>
      <c r="BU57" s="43">
        <f t="shared" si="36"/>
        <v>0</v>
      </c>
      <c r="BV57" s="43">
        <f t="shared" si="37"/>
        <v>0</v>
      </c>
      <c r="BW57" s="43">
        <f t="shared" si="38"/>
        <v>0</v>
      </c>
      <c r="BX57" s="43">
        <f t="shared" si="39"/>
        <v>0</v>
      </c>
      <c r="BY57" s="43">
        <f>IF(AND($BX57&gt;Inputs!B$13,$BX57&lt;=Inputs!C$13),Inputs!C$14,0)</f>
        <v>0</v>
      </c>
      <c r="BZ57" s="43">
        <f>IF(AND($BX57&gt;Inputs!C$13,$BX57&lt;=Inputs!D$13),Inputs!D$14,0)</f>
        <v>0</v>
      </c>
      <c r="CA57" s="43">
        <f>IF(AND($BX57&gt;Inputs!B$13,$BX57&lt;=Inputs!C$13),Inputs!B$13,0)</f>
        <v>0</v>
      </c>
      <c r="CB57" s="43">
        <f>IF(AND($BX57&gt;Inputs!C$13,$BX57&lt;=Inputs!D$13),Inputs!C$13,0)</f>
        <v>0</v>
      </c>
      <c r="CC57" s="43">
        <f t="shared" si="40"/>
        <v>0</v>
      </c>
      <c r="CD57" s="43">
        <f t="shared" si="41"/>
        <v>0</v>
      </c>
      <c r="CE57" s="43">
        <f t="shared" si="42"/>
        <v>0</v>
      </c>
      <c r="CF57" s="43" t="str">
        <f t="shared" si="43"/>
        <v>No</v>
      </c>
      <c r="CG57" s="43">
        <f t="shared" si="44"/>
        <v>0</v>
      </c>
      <c r="CH57" s="43">
        <f t="shared" si="45"/>
        <v>0</v>
      </c>
      <c r="CI57" s="43">
        <f t="shared" si="46"/>
        <v>0</v>
      </c>
      <c r="CJ57" s="43">
        <f t="shared" si="47"/>
        <v>0</v>
      </c>
      <c r="CK57" s="43">
        <f t="shared" si="48"/>
        <v>0</v>
      </c>
      <c r="CL57" s="44">
        <f t="shared" si="49"/>
        <v>0</v>
      </c>
      <c r="CM57" s="9">
        <f>IF(AND($F57&gt;=Inputs!B$3,$F57&lt;Inputs!C$3),FORECAST($F57,Inputs!B$4:C$4,Inputs!B$3:C$3),9999)</f>
        <v>9999</v>
      </c>
      <c r="CN57" s="9">
        <f>IF(AND($F57&gt;=Inputs!C$3,$F57&lt;Inputs!D$3),FORECAST($F57,Inputs!C$4:D$4,Inputs!C$3:D$3),9999)</f>
        <v>9999</v>
      </c>
      <c r="CO57" s="9">
        <f>IF(AND($F57&gt;=Inputs!D$3,$F57&lt;Inputs!E$3),FORECAST($F57,Inputs!D$4:E$4,Inputs!D$3:E$3),9999)</f>
        <v>9999</v>
      </c>
      <c r="CP57" s="9">
        <f>IF(AND($F57&gt;=Inputs!E$3,$F57&lt;Inputs!F$3),FORECAST($F57,Inputs!E$4:F$4,Inputs!E$3:F$3),9999)</f>
        <v>9999</v>
      </c>
      <c r="CQ57" s="9">
        <f>IF(AND($F57&gt;=Inputs!F$3,$F57&lt;Inputs!G$3),FORECAST($F57,Inputs!F$4:G$4,Inputs!F$3:G$3),9999)</f>
        <v>9999</v>
      </c>
      <c r="CR57" s="9">
        <f>IF(AND($F57&gt;=Inputs!G$3,$F57&lt;Inputs!H$3),FORECAST($F57,Inputs!G$4:H$4,Inputs!G$3:H$3),9999)</f>
        <v>9999</v>
      </c>
      <c r="CS57" s="9">
        <f>IF(AND($F57&gt;=Inputs!H$3,$F57&lt;Inputs!I$3),FORECAST($F57,Inputs!H$4:I$4,Inputs!H$3:I$3),9999)</f>
        <v>9999</v>
      </c>
      <c r="CT57" s="9">
        <f>IF(AND($F57&gt;=Inputs!I$3,$F57&lt;Inputs!J$3),FORECAST($F57,Inputs!I$4:J$4,Inputs!I$3:J$3),9999)</f>
        <v>9999</v>
      </c>
      <c r="CU57" s="9">
        <f>IF(AND($F57&gt;=Inputs!J$3,$F57&lt;Inputs!K$3),FORECAST($F57,Inputs!J$4:K$4,Inputs!J$3:K$3),9999)</f>
        <v>9999</v>
      </c>
      <c r="CV57" s="9">
        <f>IF(AND($F57&gt;=Inputs!K$3,$F57&lt;Inputs!L$3),FORECAST($F57,Inputs!K$4:L$4,Inputs!K$3:L$3),9999)</f>
        <v>9999</v>
      </c>
      <c r="CW57" s="9">
        <f>IF(AND($G57&gt;=Inputs!B$3,$G57&lt;Inputs!C$3),FORECAST($G57,Inputs!B$4:C$4,Inputs!B$3:C$3),-9999)</f>
        <v>-9999</v>
      </c>
      <c r="CX57" s="9">
        <f>IF(AND($G57&gt;=Inputs!C$3,$G57&lt;Inputs!D$3),FORECAST($G57,Inputs!C$4:D$4,Inputs!C$3:D$3),-9999)</f>
        <v>-9999</v>
      </c>
      <c r="CY57" s="9">
        <f>IF(AND($G57&gt;=Inputs!D$3,$G57&lt;Inputs!E$3),FORECAST($G57,Inputs!D$4:E$4,Inputs!D$3:E$3),-9999)</f>
        <v>-9999</v>
      </c>
      <c r="CZ57" s="9">
        <f>IF(AND($G57&gt;=Inputs!E$3,$G57&lt;Inputs!F$3),FORECAST($G57,Inputs!E$4:F$4,Inputs!E$3:F$3),-9999)</f>
        <v>-9999</v>
      </c>
      <c r="DA57" s="9">
        <f>IF(AND($G57&gt;=Inputs!F$3,$G57&lt;Inputs!G$3),FORECAST($G57,Inputs!F$4:G$4,Inputs!F$3:G$3),-9999)</f>
        <v>-9999</v>
      </c>
      <c r="DB57" s="9">
        <f>IF(AND($G57&gt;=Inputs!G$3,$G57&lt;Inputs!H$3),FORECAST($G57,Inputs!G$4:H$4,Inputs!G$3:H$3),-9999)</f>
        <v>25.2</v>
      </c>
      <c r="DC57" s="9">
        <f>IF(AND($G57&gt;=Inputs!H$3,$G57&lt;Inputs!I$3),FORECAST($G57,Inputs!H$4:I$4,Inputs!H$3:I$3),-9999)</f>
        <v>-9999</v>
      </c>
      <c r="DD57" s="9">
        <f>IF(AND($G57&gt;=Inputs!I$3,$G57&lt;Inputs!J$3),FORECAST($G57,Inputs!I$4:J$4,Inputs!I$3:J$3),-9999)</f>
        <v>-9999</v>
      </c>
      <c r="DE57" s="9">
        <f>IF(AND($G57&gt;=Inputs!J$3,$G57&lt;Inputs!K$3),FORECAST($G57,Inputs!J$4:K$4,Inputs!J$3:K$3),-9999)</f>
        <v>-9999</v>
      </c>
      <c r="DF57" s="9">
        <f>IF(AND($G57&gt;=Inputs!K$3,$G57&lt;Inputs!L$3),FORECAST($G57,Inputs!K$4:L$4,Inputs!K$3:L$3),-9999)</f>
        <v>-9999</v>
      </c>
    </row>
    <row r="58" spans="1:110" x14ac:dyDescent="0.25">
      <c r="A58" s="2">
        <f t="shared" si="51"/>
        <v>45474.190972222044</v>
      </c>
      <c r="B58" s="3" t="str">
        <f>IF(ROUND(A58,6)&lt;ROUND(Inputs!$B$7,6),"Pre t0",IF(ROUND(A58,6)=ROUND(Inputs!$B$7,6),"t0",IF(AND(A58&gt;Inputs!$B$7,A58&lt;Inputs!$B$8),"TRLD","Post t0")))</f>
        <v>Pre t0</v>
      </c>
      <c r="C58" s="17">
        <v>19.5</v>
      </c>
      <c r="D58" s="19">
        <v>0</v>
      </c>
      <c r="E58" s="19"/>
      <c r="F58" s="19">
        <v>200</v>
      </c>
      <c r="G58" s="19">
        <v>130</v>
      </c>
      <c r="H58" s="7">
        <f t="shared" si="50"/>
        <v>0</v>
      </c>
      <c r="I58" s="7">
        <f>IF(B58="Pre t0",0,IF(B58="t0",MAX(MIN(TRLD!N58,E58),G58),IF(B58="TRLD",I57+J58,IF(B58="Post t0",MAX(I57+M58,G58)))))</f>
        <v>0</v>
      </c>
      <c r="J58" s="7">
        <f t="shared" si="0"/>
        <v>0</v>
      </c>
      <c r="K58" s="7">
        <f t="shared" si="1"/>
        <v>0</v>
      </c>
      <c r="L58" s="7">
        <f t="shared" si="2"/>
        <v>5</v>
      </c>
      <c r="M58" s="8">
        <f t="shared" si="3"/>
        <v>0</v>
      </c>
      <c r="N58" s="31">
        <f t="shared" si="4"/>
        <v>0</v>
      </c>
      <c r="O58" s="31">
        <f>IF(AND($C58&gt;=Inputs!B$4,$C58&lt;Inputs!C$4),FORECAST($C58,Inputs!B$3:C$3,Inputs!B$4:C$4),0)</f>
        <v>0</v>
      </c>
      <c r="P58" s="31">
        <f>IF(AND($C58&gt;=Inputs!C$4,$C58&lt;Inputs!D$4),FORECAST($C58,Inputs!C$3:D$3,Inputs!C$4:D$4),0)</f>
        <v>0</v>
      </c>
      <c r="Q58" s="31">
        <f>IF(AND($C58&gt;=Inputs!D$4,$C58&lt;Inputs!E$4),FORECAST($C58,Inputs!D$3:E$3,Inputs!D$4:E$4),0)</f>
        <v>0</v>
      </c>
      <c r="R58" s="31">
        <f>IF(AND($C58&gt;=Inputs!E$4,$C58&lt;Inputs!F$4),FORECAST($C58,Inputs!E$3:F$3,Inputs!E$4:F$4),0)</f>
        <v>0</v>
      </c>
      <c r="S58" s="31">
        <f>IF(AND($C58&gt;=Inputs!F$4,$C58&lt;Inputs!G$4),FORECAST($C58,Inputs!F$3:G$3,Inputs!F$4:G$4),0)</f>
        <v>0</v>
      </c>
      <c r="T58" s="31">
        <f>IF(AND($C58&gt;=Inputs!G$4,$C58&lt;Inputs!H$4),FORECAST($C58,Inputs!G$3:H$3,Inputs!G$4:H$4),0)</f>
        <v>0</v>
      </c>
      <c r="U58" s="31">
        <f>IF(AND($C58&gt;=Inputs!H$4,$C58&lt;Inputs!I$4),FORECAST($C58,Inputs!H$3:I$3,Inputs!H$4:I$4),0)</f>
        <v>0</v>
      </c>
      <c r="V58" s="31">
        <f>IF(AND($C58&gt;=Inputs!I$4,$C58&lt;Inputs!J$4),FORECAST($C58,Inputs!I$3:J$3,Inputs!I$4:J$4),0)</f>
        <v>0</v>
      </c>
      <c r="W58" s="31">
        <f>IF(AND($C58&gt;=Inputs!J$4,$C58&lt;Inputs!K$4),FORECAST($C58,Inputs!J$3:K$3,Inputs!J$4:K$4),0)</f>
        <v>0</v>
      </c>
      <c r="X58" s="31">
        <f>IF(AND($C58&gt;=Inputs!K$4,Inputs!K$4&lt;&gt;""),F58,0)</f>
        <v>0</v>
      </c>
      <c r="Y58" s="36">
        <f>IF($I57&lt;Inputs!B$13,Inputs!B$14,0)</f>
        <v>1</v>
      </c>
      <c r="Z58" s="36">
        <f>IF(AND($I57&gt;=Inputs!B$13,$I57&lt;Inputs!C$13),Inputs!C$14,0)</f>
        <v>0</v>
      </c>
      <c r="AA58" s="36">
        <f>IF(AND($I57&gt;=Inputs!C$13,$I57&lt;Inputs!D$13),Inputs!D$14,0)</f>
        <v>0</v>
      </c>
      <c r="AB58" s="36">
        <f>IF(AND($I57&lt;Inputs!B$13),Inputs!B$13,0)</f>
        <v>185</v>
      </c>
      <c r="AC58" s="36">
        <f>IF(AND($I57&gt;=Inputs!B$13,$I57&lt;Inputs!C$13),Inputs!C$13,0)</f>
        <v>0</v>
      </c>
      <c r="AD58" s="36">
        <f>IF(AND($I57&gt;=Inputs!C$13,$I57&lt;Inputs!D$13),Inputs!D$13,0)</f>
        <v>0</v>
      </c>
      <c r="AE58" s="36">
        <f t="shared" si="5"/>
        <v>185</v>
      </c>
      <c r="AF58" s="36">
        <f t="shared" si="6"/>
        <v>0</v>
      </c>
      <c r="AG58" s="36">
        <f t="shared" si="7"/>
        <v>0</v>
      </c>
      <c r="AH58" s="36">
        <f t="shared" si="8"/>
        <v>185</v>
      </c>
      <c r="AI58" s="36" t="str">
        <f t="shared" si="9"/>
        <v>No</v>
      </c>
      <c r="AJ58" s="36">
        <f t="shared" si="10"/>
        <v>5</v>
      </c>
      <c r="AK58" s="36">
        <f t="shared" si="11"/>
        <v>0</v>
      </c>
      <c r="AL58" s="36">
        <f t="shared" si="12"/>
        <v>0</v>
      </c>
      <c r="AM58" s="36">
        <f t="shared" si="13"/>
        <v>5</v>
      </c>
      <c r="AN58" s="36">
        <f t="shared" si="14"/>
        <v>0</v>
      </c>
      <c r="AO58" s="36">
        <f t="shared" si="15"/>
        <v>0</v>
      </c>
      <c r="AP58" s="36">
        <f t="shared" si="16"/>
        <v>5</v>
      </c>
      <c r="AQ58" s="36">
        <f t="shared" si="17"/>
        <v>5</v>
      </c>
      <c r="AR58" s="36">
        <f>IF(AND($AQ58&gt;=Inputs!B$13,$AQ58&lt;Inputs!C$13),Inputs!C$14,0)</f>
        <v>0</v>
      </c>
      <c r="AS58" s="36">
        <f>IF(AND($AQ58&gt;=Inputs!C$13,$AQ58&lt;Inputs!D$13),Inputs!D$14,0)</f>
        <v>0</v>
      </c>
      <c r="AT58" s="36">
        <f>IF(AND($AQ58&gt;=Inputs!B$13,$AQ58&lt;Inputs!C$13),Inputs!C$13,0)</f>
        <v>0</v>
      </c>
      <c r="AU58" s="36">
        <f>IF(AND($AQ58&gt;=Inputs!C$13,$AQ58&lt;Inputs!D$13),Inputs!D$13,0)</f>
        <v>0</v>
      </c>
      <c r="AV58" s="36">
        <f t="shared" si="18"/>
        <v>0</v>
      </c>
      <c r="AW58" s="36">
        <f>IFERROR((AU58-#REF!)/AS58,0)</f>
        <v>0</v>
      </c>
      <c r="AX58" s="36">
        <f t="shared" si="19"/>
        <v>0</v>
      </c>
      <c r="AY58" s="36" t="str">
        <f t="shared" si="20"/>
        <v>No</v>
      </c>
      <c r="AZ58" s="36">
        <f t="shared" si="21"/>
        <v>0</v>
      </c>
      <c r="BA58" s="36">
        <f t="shared" si="22"/>
        <v>0</v>
      </c>
      <c r="BB58" s="36">
        <f t="shared" si="23"/>
        <v>0</v>
      </c>
      <c r="BC58" s="36">
        <f t="shared" si="24"/>
        <v>0</v>
      </c>
      <c r="BD58" s="36">
        <f t="shared" si="25"/>
        <v>0</v>
      </c>
      <c r="BE58" s="37">
        <f t="shared" si="26"/>
        <v>5</v>
      </c>
      <c r="BF58" s="43">
        <f>IF($I57&lt;=Inputs!B$13,Inputs!B$14,0)</f>
        <v>1</v>
      </c>
      <c r="BG58" s="43">
        <f>IF(AND($I57&gt;Inputs!B$13,$I57&lt;=Inputs!C$13),Inputs!C$14,0)</f>
        <v>0</v>
      </c>
      <c r="BH58" s="43">
        <f>IF(AND($I57&gt;Inputs!C$13,$I57&lt;=Inputs!D$13),Inputs!D$14,0)</f>
        <v>0</v>
      </c>
      <c r="BI58" s="43">
        <f>IF(AND($I57&lt;Inputs!B$13),0,0)</f>
        <v>0</v>
      </c>
      <c r="BJ58" s="43">
        <f>IF(AND($I57&gt;=Inputs!B$13,$I57&lt;Inputs!C$13),Inputs!B$13,0)</f>
        <v>0</v>
      </c>
      <c r="BK58" s="43">
        <f>IF(AND($I57&gt;=Inputs!C$13,$I57&lt;Inputs!D$13),Inputs!C$13,0)</f>
        <v>0</v>
      </c>
      <c r="BL58" s="43">
        <f t="shared" si="27"/>
        <v>0</v>
      </c>
      <c r="BM58" s="43">
        <f t="shared" si="28"/>
        <v>0</v>
      </c>
      <c r="BN58" s="43">
        <f t="shared" si="29"/>
        <v>0</v>
      </c>
      <c r="BO58" s="43">
        <f t="shared" si="30"/>
        <v>0</v>
      </c>
      <c r="BP58" s="43" t="str">
        <f t="shared" si="31"/>
        <v>No</v>
      </c>
      <c r="BQ58" s="43">
        <f t="shared" si="32"/>
        <v>0</v>
      </c>
      <c r="BR58" s="43">
        <f t="shared" si="33"/>
        <v>0</v>
      </c>
      <c r="BS58" s="43">
        <f t="shared" si="34"/>
        <v>0</v>
      </c>
      <c r="BT58" s="43">
        <f t="shared" si="35"/>
        <v>0</v>
      </c>
      <c r="BU58" s="43">
        <f t="shared" si="36"/>
        <v>0</v>
      </c>
      <c r="BV58" s="43">
        <f t="shared" si="37"/>
        <v>0</v>
      </c>
      <c r="BW58" s="43">
        <f t="shared" si="38"/>
        <v>0</v>
      </c>
      <c r="BX58" s="43">
        <f t="shared" si="39"/>
        <v>0</v>
      </c>
      <c r="BY58" s="43">
        <f>IF(AND($BX58&gt;Inputs!B$13,$BX58&lt;=Inputs!C$13),Inputs!C$14,0)</f>
        <v>0</v>
      </c>
      <c r="BZ58" s="43">
        <f>IF(AND($BX58&gt;Inputs!C$13,$BX58&lt;=Inputs!D$13),Inputs!D$14,0)</f>
        <v>0</v>
      </c>
      <c r="CA58" s="43">
        <f>IF(AND($BX58&gt;Inputs!B$13,$BX58&lt;=Inputs!C$13),Inputs!B$13,0)</f>
        <v>0</v>
      </c>
      <c r="CB58" s="43">
        <f>IF(AND($BX58&gt;Inputs!C$13,$BX58&lt;=Inputs!D$13),Inputs!C$13,0)</f>
        <v>0</v>
      </c>
      <c r="CC58" s="43">
        <f t="shared" si="40"/>
        <v>0</v>
      </c>
      <c r="CD58" s="43">
        <f t="shared" si="41"/>
        <v>0</v>
      </c>
      <c r="CE58" s="43">
        <f t="shared" si="42"/>
        <v>0</v>
      </c>
      <c r="CF58" s="43" t="str">
        <f t="shared" si="43"/>
        <v>No</v>
      </c>
      <c r="CG58" s="43">
        <f t="shared" si="44"/>
        <v>0</v>
      </c>
      <c r="CH58" s="43">
        <f t="shared" si="45"/>
        <v>0</v>
      </c>
      <c r="CI58" s="43">
        <f t="shared" si="46"/>
        <v>0</v>
      </c>
      <c r="CJ58" s="43">
        <f t="shared" si="47"/>
        <v>0</v>
      </c>
      <c r="CK58" s="43">
        <f t="shared" si="48"/>
        <v>0</v>
      </c>
      <c r="CL58" s="44">
        <f t="shared" si="49"/>
        <v>0</v>
      </c>
      <c r="CM58" s="9">
        <f>IF(AND($F58&gt;=Inputs!B$3,$F58&lt;Inputs!C$3),FORECAST($F58,Inputs!B$4:C$4,Inputs!B$3:C$3),9999)</f>
        <v>9999</v>
      </c>
      <c r="CN58" s="9">
        <f>IF(AND($F58&gt;=Inputs!C$3,$F58&lt;Inputs!D$3),FORECAST($F58,Inputs!C$4:D$4,Inputs!C$3:D$3),9999)</f>
        <v>9999</v>
      </c>
      <c r="CO58" s="9">
        <f>IF(AND($F58&gt;=Inputs!D$3,$F58&lt;Inputs!E$3),FORECAST($F58,Inputs!D$4:E$4,Inputs!D$3:E$3),9999)</f>
        <v>9999</v>
      </c>
      <c r="CP58" s="9">
        <f>IF(AND($F58&gt;=Inputs!E$3,$F58&lt;Inputs!F$3),FORECAST($F58,Inputs!E$4:F$4,Inputs!E$3:F$3),9999)</f>
        <v>9999</v>
      </c>
      <c r="CQ58" s="9">
        <f>IF(AND($F58&gt;=Inputs!F$3,$F58&lt;Inputs!G$3),FORECAST($F58,Inputs!F$4:G$4,Inputs!F$3:G$3),9999)</f>
        <v>9999</v>
      </c>
      <c r="CR58" s="9">
        <f>IF(AND($F58&gt;=Inputs!G$3,$F58&lt;Inputs!H$3),FORECAST($F58,Inputs!G$4:H$4,Inputs!G$3:H$3),9999)</f>
        <v>9999</v>
      </c>
      <c r="CS58" s="9">
        <f>IF(AND($F58&gt;=Inputs!H$3,$F58&lt;Inputs!I$3),FORECAST($F58,Inputs!H$4:I$4,Inputs!H$3:I$3),9999)</f>
        <v>9999</v>
      </c>
      <c r="CT58" s="9">
        <f>IF(AND($F58&gt;=Inputs!I$3,$F58&lt;Inputs!J$3),FORECAST($F58,Inputs!I$4:J$4,Inputs!I$3:J$3),9999)</f>
        <v>9999</v>
      </c>
      <c r="CU58" s="9">
        <f>IF(AND($F58&gt;=Inputs!J$3,$F58&lt;Inputs!K$3),FORECAST($F58,Inputs!J$4:K$4,Inputs!J$3:K$3),9999)</f>
        <v>9999</v>
      </c>
      <c r="CV58" s="9">
        <f>IF(AND($F58&gt;=Inputs!K$3,$F58&lt;Inputs!L$3),FORECAST($F58,Inputs!K$4:L$4,Inputs!K$3:L$3),9999)</f>
        <v>9999</v>
      </c>
      <c r="CW58" s="9">
        <f>IF(AND($G58&gt;=Inputs!B$3,$G58&lt;Inputs!C$3),FORECAST($G58,Inputs!B$4:C$4,Inputs!B$3:C$3),-9999)</f>
        <v>-9999</v>
      </c>
      <c r="CX58" s="9">
        <f>IF(AND($G58&gt;=Inputs!C$3,$G58&lt;Inputs!D$3),FORECAST($G58,Inputs!C$4:D$4,Inputs!C$3:D$3),-9999)</f>
        <v>-9999</v>
      </c>
      <c r="CY58" s="9">
        <f>IF(AND($G58&gt;=Inputs!D$3,$G58&lt;Inputs!E$3),FORECAST($G58,Inputs!D$4:E$4,Inputs!D$3:E$3),-9999)</f>
        <v>-9999</v>
      </c>
      <c r="CZ58" s="9">
        <f>IF(AND($G58&gt;=Inputs!E$3,$G58&lt;Inputs!F$3),FORECAST($G58,Inputs!E$4:F$4,Inputs!E$3:F$3),-9999)</f>
        <v>-9999</v>
      </c>
      <c r="DA58" s="9">
        <f>IF(AND($G58&gt;=Inputs!F$3,$G58&lt;Inputs!G$3),FORECAST($G58,Inputs!F$4:G$4,Inputs!F$3:G$3),-9999)</f>
        <v>-9999</v>
      </c>
      <c r="DB58" s="9">
        <f>IF(AND($G58&gt;=Inputs!G$3,$G58&lt;Inputs!H$3),FORECAST($G58,Inputs!G$4:H$4,Inputs!G$3:H$3),-9999)</f>
        <v>25.2</v>
      </c>
      <c r="DC58" s="9">
        <f>IF(AND($G58&gt;=Inputs!H$3,$G58&lt;Inputs!I$3),FORECAST($G58,Inputs!H$4:I$4,Inputs!H$3:I$3),-9999)</f>
        <v>-9999</v>
      </c>
      <c r="DD58" s="9">
        <f>IF(AND($G58&gt;=Inputs!I$3,$G58&lt;Inputs!J$3),FORECAST($G58,Inputs!I$4:J$4,Inputs!I$3:J$3),-9999)</f>
        <v>-9999</v>
      </c>
      <c r="DE58" s="9">
        <f>IF(AND($G58&gt;=Inputs!J$3,$G58&lt;Inputs!K$3),FORECAST($G58,Inputs!J$4:K$4,Inputs!J$3:K$3),-9999)</f>
        <v>-9999</v>
      </c>
      <c r="DF58" s="9">
        <f>IF(AND($G58&gt;=Inputs!K$3,$G58&lt;Inputs!L$3),FORECAST($G58,Inputs!K$4:L$4,Inputs!K$3:L$3),-9999)</f>
        <v>-9999</v>
      </c>
    </row>
    <row r="59" spans="1:110" x14ac:dyDescent="0.25">
      <c r="A59" s="2">
        <f t="shared" si="51"/>
        <v>45474.194444444263</v>
      </c>
      <c r="B59" s="3" t="str">
        <f>IF(ROUND(A59,6)&lt;ROUND(Inputs!$B$7,6),"Pre t0",IF(ROUND(A59,6)=ROUND(Inputs!$B$7,6),"t0",IF(AND(A59&gt;Inputs!$B$7,A59&lt;Inputs!$B$8),"TRLD","Post t0")))</f>
        <v>Pre t0</v>
      </c>
      <c r="C59" s="17">
        <v>19.71</v>
      </c>
      <c r="D59" s="19">
        <v>0</v>
      </c>
      <c r="E59" s="19"/>
      <c r="F59" s="19">
        <v>200</v>
      </c>
      <c r="G59" s="19">
        <v>130</v>
      </c>
      <c r="H59" s="7">
        <f t="shared" si="50"/>
        <v>0</v>
      </c>
      <c r="I59" s="7">
        <f>IF(B59="Pre t0",0,IF(B59="t0",MAX(MIN(TRLD!N59,E59),G59),IF(B59="TRLD",I58+J59,IF(B59="Post t0",MAX(I58+M59,G59)))))</f>
        <v>0</v>
      </c>
      <c r="J59" s="7">
        <f t="shared" si="0"/>
        <v>0</v>
      </c>
      <c r="K59" s="7">
        <f t="shared" si="1"/>
        <v>0</v>
      </c>
      <c r="L59" s="7">
        <f t="shared" si="2"/>
        <v>5</v>
      </c>
      <c r="M59" s="8">
        <f t="shared" si="3"/>
        <v>0</v>
      </c>
      <c r="N59" s="31">
        <f t="shared" si="4"/>
        <v>0</v>
      </c>
      <c r="O59" s="31">
        <f>IF(AND($C59&gt;=Inputs!B$4,$C59&lt;Inputs!C$4),FORECAST($C59,Inputs!B$3:C$3,Inputs!B$4:C$4),0)</f>
        <v>0</v>
      </c>
      <c r="P59" s="31">
        <f>IF(AND($C59&gt;=Inputs!C$4,$C59&lt;Inputs!D$4),FORECAST($C59,Inputs!C$3:D$3,Inputs!C$4:D$4),0)</f>
        <v>0</v>
      </c>
      <c r="Q59" s="31">
        <f>IF(AND($C59&gt;=Inputs!D$4,$C59&lt;Inputs!E$4),FORECAST($C59,Inputs!D$3:E$3,Inputs!D$4:E$4),0)</f>
        <v>0</v>
      </c>
      <c r="R59" s="31">
        <f>IF(AND($C59&gt;=Inputs!E$4,$C59&lt;Inputs!F$4),FORECAST($C59,Inputs!E$3:F$3,Inputs!E$4:F$4),0)</f>
        <v>0</v>
      </c>
      <c r="S59" s="31">
        <f>IF(AND($C59&gt;=Inputs!F$4,$C59&lt;Inputs!G$4),FORECAST($C59,Inputs!F$3:G$3,Inputs!F$4:G$4),0)</f>
        <v>0</v>
      </c>
      <c r="T59" s="31">
        <f>IF(AND($C59&gt;=Inputs!G$4,$C59&lt;Inputs!H$4),FORECAST($C59,Inputs!G$3:H$3,Inputs!G$4:H$4),0)</f>
        <v>0</v>
      </c>
      <c r="U59" s="31">
        <f>IF(AND($C59&gt;=Inputs!H$4,$C59&lt;Inputs!I$4),FORECAST($C59,Inputs!H$3:I$3,Inputs!H$4:I$4),0)</f>
        <v>0</v>
      </c>
      <c r="V59" s="31">
        <f>IF(AND($C59&gt;=Inputs!I$4,$C59&lt;Inputs!J$4),FORECAST($C59,Inputs!I$3:J$3,Inputs!I$4:J$4),0)</f>
        <v>0</v>
      </c>
      <c r="W59" s="31">
        <f>IF(AND($C59&gt;=Inputs!J$4,$C59&lt;Inputs!K$4),FORECAST($C59,Inputs!J$3:K$3,Inputs!J$4:K$4),0)</f>
        <v>0</v>
      </c>
      <c r="X59" s="31">
        <f>IF(AND($C59&gt;=Inputs!K$4,Inputs!K$4&lt;&gt;""),F59,0)</f>
        <v>0</v>
      </c>
      <c r="Y59" s="36">
        <f>IF($I58&lt;Inputs!B$13,Inputs!B$14,0)</f>
        <v>1</v>
      </c>
      <c r="Z59" s="36">
        <f>IF(AND($I58&gt;=Inputs!B$13,$I58&lt;Inputs!C$13),Inputs!C$14,0)</f>
        <v>0</v>
      </c>
      <c r="AA59" s="36">
        <f>IF(AND($I58&gt;=Inputs!C$13,$I58&lt;Inputs!D$13),Inputs!D$14,0)</f>
        <v>0</v>
      </c>
      <c r="AB59" s="36">
        <f>IF(AND($I58&lt;Inputs!B$13),Inputs!B$13,0)</f>
        <v>185</v>
      </c>
      <c r="AC59" s="36">
        <f>IF(AND($I58&gt;=Inputs!B$13,$I58&lt;Inputs!C$13),Inputs!C$13,0)</f>
        <v>0</v>
      </c>
      <c r="AD59" s="36">
        <f>IF(AND($I58&gt;=Inputs!C$13,$I58&lt;Inputs!D$13),Inputs!D$13,0)</f>
        <v>0</v>
      </c>
      <c r="AE59" s="36">
        <f t="shared" si="5"/>
        <v>185</v>
      </c>
      <c r="AF59" s="36">
        <f t="shared" si="6"/>
        <v>0</v>
      </c>
      <c r="AG59" s="36">
        <f t="shared" si="7"/>
        <v>0</v>
      </c>
      <c r="AH59" s="36">
        <f t="shared" si="8"/>
        <v>185</v>
      </c>
      <c r="AI59" s="36" t="str">
        <f t="shared" si="9"/>
        <v>No</v>
      </c>
      <c r="AJ59" s="36">
        <f t="shared" si="10"/>
        <v>5</v>
      </c>
      <c r="AK59" s="36">
        <f t="shared" si="11"/>
        <v>0</v>
      </c>
      <c r="AL59" s="36">
        <f t="shared" si="12"/>
        <v>0</v>
      </c>
      <c r="AM59" s="36">
        <f t="shared" si="13"/>
        <v>5</v>
      </c>
      <c r="AN59" s="36">
        <f t="shared" si="14"/>
        <v>0</v>
      </c>
      <c r="AO59" s="36">
        <f t="shared" si="15"/>
        <v>0</v>
      </c>
      <c r="AP59" s="36">
        <f t="shared" si="16"/>
        <v>5</v>
      </c>
      <c r="AQ59" s="36">
        <f t="shared" si="17"/>
        <v>5</v>
      </c>
      <c r="AR59" s="36">
        <f>IF(AND($AQ59&gt;=Inputs!B$13,$AQ59&lt;Inputs!C$13),Inputs!C$14,0)</f>
        <v>0</v>
      </c>
      <c r="AS59" s="36">
        <f>IF(AND($AQ59&gt;=Inputs!C$13,$AQ59&lt;Inputs!D$13),Inputs!D$14,0)</f>
        <v>0</v>
      </c>
      <c r="AT59" s="36">
        <f>IF(AND($AQ59&gt;=Inputs!B$13,$AQ59&lt;Inputs!C$13),Inputs!C$13,0)</f>
        <v>0</v>
      </c>
      <c r="AU59" s="36">
        <f>IF(AND($AQ59&gt;=Inputs!C$13,$AQ59&lt;Inputs!D$13),Inputs!D$13,0)</f>
        <v>0</v>
      </c>
      <c r="AV59" s="36">
        <f t="shared" si="18"/>
        <v>0</v>
      </c>
      <c r="AW59" s="36">
        <f>IFERROR((AU59-#REF!)/AS59,0)</f>
        <v>0</v>
      </c>
      <c r="AX59" s="36">
        <f t="shared" si="19"/>
        <v>0</v>
      </c>
      <c r="AY59" s="36" t="str">
        <f t="shared" si="20"/>
        <v>No</v>
      </c>
      <c r="AZ59" s="36">
        <f t="shared" si="21"/>
        <v>0</v>
      </c>
      <c r="BA59" s="36">
        <f t="shared" si="22"/>
        <v>0</v>
      </c>
      <c r="BB59" s="36">
        <f t="shared" si="23"/>
        <v>0</v>
      </c>
      <c r="BC59" s="36">
        <f t="shared" si="24"/>
        <v>0</v>
      </c>
      <c r="BD59" s="36">
        <f t="shared" si="25"/>
        <v>0</v>
      </c>
      <c r="BE59" s="37">
        <f t="shared" si="26"/>
        <v>5</v>
      </c>
      <c r="BF59" s="43">
        <f>IF($I58&lt;=Inputs!B$13,Inputs!B$14,0)</f>
        <v>1</v>
      </c>
      <c r="BG59" s="43">
        <f>IF(AND($I58&gt;Inputs!B$13,$I58&lt;=Inputs!C$13),Inputs!C$14,0)</f>
        <v>0</v>
      </c>
      <c r="BH59" s="43">
        <f>IF(AND($I58&gt;Inputs!C$13,$I58&lt;=Inputs!D$13),Inputs!D$14,0)</f>
        <v>0</v>
      </c>
      <c r="BI59" s="43">
        <f>IF(AND($I58&lt;Inputs!B$13),0,0)</f>
        <v>0</v>
      </c>
      <c r="BJ59" s="43">
        <f>IF(AND($I58&gt;=Inputs!B$13,$I58&lt;Inputs!C$13),Inputs!B$13,0)</f>
        <v>0</v>
      </c>
      <c r="BK59" s="43">
        <f>IF(AND($I58&gt;=Inputs!C$13,$I58&lt;Inputs!D$13),Inputs!C$13,0)</f>
        <v>0</v>
      </c>
      <c r="BL59" s="43">
        <f t="shared" si="27"/>
        <v>0</v>
      </c>
      <c r="BM59" s="43">
        <f t="shared" si="28"/>
        <v>0</v>
      </c>
      <c r="BN59" s="43">
        <f t="shared" si="29"/>
        <v>0</v>
      </c>
      <c r="BO59" s="43">
        <f t="shared" si="30"/>
        <v>0</v>
      </c>
      <c r="BP59" s="43" t="str">
        <f t="shared" si="31"/>
        <v>No</v>
      </c>
      <c r="BQ59" s="43">
        <f t="shared" si="32"/>
        <v>0</v>
      </c>
      <c r="BR59" s="43">
        <f t="shared" si="33"/>
        <v>0</v>
      </c>
      <c r="BS59" s="43">
        <f t="shared" si="34"/>
        <v>0</v>
      </c>
      <c r="BT59" s="43">
        <f t="shared" si="35"/>
        <v>0</v>
      </c>
      <c r="BU59" s="43">
        <f t="shared" si="36"/>
        <v>0</v>
      </c>
      <c r="BV59" s="43">
        <f t="shared" si="37"/>
        <v>0</v>
      </c>
      <c r="BW59" s="43">
        <f t="shared" si="38"/>
        <v>0</v>
      </c>
      <c r="BX59" s="43">
        <f t="shared" si="39"/>
        <v>0</v>
      </c>
      <c r="BY59" s="43">
        <f>IF(AND($BX59&gt;Inputs!B$13,$BX59&lt;=Inputs!C$13),Inputs!C$14,0)</f>
        <v>0</v>
      </c>
      <c r="BZ59" s="43">
        <f>IF(AND($BX59&gt;Inputs!C$13,$BX59&lt;=Inputs!D$13),Inputs!D$14,0)</f>
        <v>0</v>
      </c>
      <c r="CA59" s="43">
        <f>IF(AND($BX59&gt;Inputs!B$13,$BX59&lt;=Inputs!C$13),Inputs!B$13,0)</f>
        <v>0</v>
      </c>
      <c r="CB59" s="43">
        <f>IF(AND($BX59&gt;Inputs!C$13,$BX59&lt;=Inputs!D$13),Inputs!C$13,0)</f>
        <v>0</v>
      </c>
      <c r="CC59" s="43">
        <f t="shared" si="40"/>
        <v>0</v>
      </c>
      <c r="CD59" s="43">
        <f t="shared" si="41"/>
        <v>0</v>
      </c>
      <c r="CE59" s="43">
        <f t="shared" si="42"/>
        <v>0</v>
      </c>
      <c r="CF59" s="43" t="str">
        <f t="shared" si="43"/>
        <v>No</v>
      </c>
      <c r="CG59" s="43">
        <f t="shared" si="44"/>
        <v>0</v>
      </c>
      <c r="CH59" s="43">
        <f t="shared" si="45"/>
        <v>0</v>
      </c>
      <c r="CI59" s="43">
        <f t="shared" si="46"/>
        <v>0</v>
      </c>
      <c r="CJ59" s="43">
        <f t="shared" si="47"/>
        <v>0</v>
      </c>
      <c r="CK59" s="43">
        <f t="shared" si="48"/>
        <v>0</v>
      </c>
      <c r="CL59" s="44">
        <f t="shared" si="49"/>
        <v>0</v>
      </c>
      <c r="CM59" s="9">
        <f>IF(AND($F59&gt;=Inputs!B$3,$F59&lt;Inputs!C$3),FORECAST($F59,Inputs!B$4:C$4,Inputs!B$3:C$3),9999)</f>
        <v>9999</v>
      </c>
      <c r="CN59" s="9">
        <f>IF(AND($F59&gt;=Inputs!C$3,$F59&lt;Inputs!D$3),FORECAST($F59,Inputs!C$4:D$4,Inputs!C$3:D$3),9999)</f>
        <v>9999</v>
      </c>
      <c r="CO59" s="9">
        <f>IF(AND($F59&gt;=Inputs!D$3,$F59&lt;Inputs!E$3),FORECAST($F59,Inputs!D$4:E$4,Inputs!D$3:E$3),9999)</f>
        <v>9999</v>
      </c>
      <c r="CP59" s="9">
        <f>IF(AND($F59&gt;=Inputs!E$3,$F59&lt;Inputs!F$3),FORECAST($F59,Inputs!E$4:F$4,Inputs!E$3:F$3),9999)</f>
        <v>9999</v>
      </c>
      <c r="CQ59" s="9">
        <f>IF(AND($F59&gt;=Inputs!F$3,$F59&lt;Inputs!G$3),FORECAST($F59,Inputs!F$4:G$4,Inputs!F$3:G$3),9999)</f>
        <v>9999</v>
      </c>
      <c r="CR59" s="9">
        <f>IF(AND($F59&gt;=Inputs!G$3,$F59&lt;Inputs!H$3),FORECAST($F59,Inputs!G$4:H$4,Inputs!G$3:H$3),9999)</f>
        <v>9999</v>
      </c>
      <c r="CS59" s="9">
        <f>IF(AND($F59&gt;=Inputs!H$3,$F59&lt;Inputs!I$3),FORECAST($F59,Inputs!H$4:I$4,Inputs!H$3:I$3),9999)</f>
        <v>9999</v>
      </c>
      <c r="CT59" s="9">
        <f>IF(AND($F59&gt;=Inputs!I$3,$F59&lt;Inputs!J$3),FORECAST($F59,Inputs!I$4:J$4,Inputs!I$3:J$3),9999)</f>
        <v>9999</v>
      </c>
      <c r="CU59" s="9">
        <f>IF(AND($F59&gt;=Inputs!J$3,$F59&lt;Inputs!K$3),FORECAST($F59,Inputs!J$4:K$4,Inputs!J$3:K$3),9999)</f>
        <v>9999</v>
      </c>
      <c r="CV59" s="9">
        <f>IF(AND($F59&gt;=Inputs!K$3,$F59&lt;Inputs!L$3),FORECAST($F59,Inputs!K$4:L$4,Inputs!K$3:L$3),9999)</f>
        <v>9999</v>
      </c>
      <c r="CW59" s="9">
        <f>IF(AND($G59&gt;=Inputs!B$3,$G59&lt;Inputs!C$3),FORECAST($G59,Inputs!B$4:C$4,Inputs!B$3:C$3),-9999)</f>
        <v>-9999</v>
      </c>
      <c r="CX59" s="9">
        <f>IF(AND($G59&gt;=Inputs!C$3,$G59&lt;Inputs!D$3),FORECAST($G59,Inputs!C$4:D$4,Inputs!C$3:D$3),-9999)</f>
        <v>-9999</v>
      </c>
      <c r="CY59" s="9">
        <f>IF(AND($G59&gt;=Inputs!D$3,$G59&lt;Inputs!E$3),FORECAST($G59,Inputs!D$4:E$4,Inputs!D$3:E$3),-9999)</f>
        <v>-9999</v>
      </c>
      <c r="CZ59" s="9">
        <f>IF(AND($G59&gt;=Inputs!E$3,$G59&lt;Inputs!F$3),FORECAST($G59,Inputs!E$4:F$4,Inputs!E$3:F$3),-9999)</f>
        <v>-9999</v>
      </c>
      <c r="DA59" s="9">
        <f>IF(AND($G59&gt;=Inputs!F$3,$G59&lt;Inputs!G$3),FORECAST($G59,Inputs!F$4:G$4,Inputs!F$3:G$3),-9999)</f>
        <v>-9999</v>
      </c>
      <c r="DB59" s="9">
        <f>IF(AND($G59&gt;=Inputs!G$3,$G59&lt;Inputs!H$3),FORECAST($G59,Inputs!G$4:H$4,Inputs!G$3:H$3),-9999)</f>
        <v>25.2</v>
      </c>
      <c r="DC59" s="9">
        <f>IF(AND($G59&gt;=Inputs!H$3,$G59&lt;Inputs!I$3),FORECAST($G59,Inputs!H$4:I$4,Inputs!H$3:I$3),-9999)</f>
        <v>-9999</v>
      </c>
      <c r="DD59" s="9">
        <f>IF(AND($G59&gt;=Inputs!I$3,$G59&lt;Inputs!J$3),FORECAST($G59,Inputs!I$4:J$4,Inputs!I$3:J$3),-9999)</f>
        <v>-9999</v>
      </c>
      <c r="DE59" s="9">
        <f>IF(AND($G59&gt;=Inputs!J$3,$G59&lt;Inputs!K$3),FORECAST($G59,Inputs!J$4:K$4,Inputs!J$3:K$3),-9999)</f>
        <v>-9999</v>
      </c>
      <c r="DF59" s="9">
        <f>IF(AND($G59&gt;=Inputs!K$3,$G59&lt;Inputs!L$3),FORECAST($G59,Inputs!K$4:L$4,Inputs!K$3:L$3),-9999)</f>
        <v>-9999</v>
      </c>
    </row>
    <row r="60" spans="1:110" x14ac:dyDescent="0.25">
      <c r="A60" s="2">
        <f t="shared" si="51"/>
        <v>45474.197916666482</v>
      </c>
      <c r="B60" s="3" t="str">
        <f>IF(ROUND(A60,6)&lt;ROUND(Inputs!$B$7,6),"Pre t0",IF(ROUND(A60,6)=ROUND(Inputs!$B$7,6),"t0",IF(AND(A60&gt;Inputs!$B$7,A60&lt;Inputs!$B$8),"TRLD","Post t0")))</f>
        <v>Pre t0</v>
      </c>
      <c r="C60" s="17">
        <v>19.600000000000001</v>
      </c>
      <c r="D60" s="19">
        <v>0</v>
      </c>
      <c r="E60" s="19"/>
      <c r="F60" s="19">
        <v>200</v>
      </c>
      <c r="G60" s="19">
        <v>130</v>
      </c>
      <c r="H60" s="7">
        <f t="shared" si="50"/>
        <v>0</v>
      </c>
      <c r="I60" s="7">
        <f>IF(B60="Pre t0",0,IF(B60="t0",MAX(MIN(TRLD!N60,E60),G60),IF(B60="TRLD",I59+J60,IF(B60="Post t0",MAX(I59+M60,G60)))))</f>
        <v>0</v>
      </c>
      <c r="J60" s="7">
        <f t="shared" si="0"/>
        <v>0</v>
      </c>
      <c r="K60" s="7">
        <f t="shared" si="1"/>
        <v>0</v>
      </c>
      <c r="L60" s="7">
        <f t="shared" si="2"/>
        <v>5</v>
      </c>
      <c r="M60" s="8">
        <f t="shared" si="3"/>
        <v>0</v>
      </c>
      <c r="N60" s="31">
        <f t="shared" si="4"/>
        <v>0</v>
      </c>
      <c r="O60" s="31">
        <f>IF(AND($C60&gt;=Inputs!B$4,$C60&lt;Inputs!C$4),FORECAST($C60,Inputs!B$3:C$3,Inputs!B$4:C$4),0)</f>
        <v>0</v>
      </c>
      <c r="P60" s="31">
        <f>IF(AND($C60&gt;=Inputs!C$4,$C60&lt;Inputs!D$4),FORECAST($C60,Inputs!C$3:D$3,Inputs!C$4:D$4),0)</f>
        <v>0</v>
      </c>
      <c r="Q60" s="31">
        <f>IF(AND($C60&gt;=Inputs!D$4,$C60&lt;Inputs!E$4),FORECAST($C60,Inputs!D$3:E$3,Inputs!D$4:E$4),0)</f>
        <v>0</v>
      </c>
      <c r="R60" s="31">
        <f>IF(AND($C60&gt;=Inputs!E$4,$C60&lt;Inputs!F$4),FORECAST($C60,Inputs!E$3:F$3,Inputs!E$4:F$4),0)</f>
        <v>0</v>
      </c>
      <c r="S60" s="31">
        <f>IF(AND($C60&gt;=Inputs!F$4,$C60&lt;Inputs!G$4),FORECAST($C60,Inputs!F$3:G$3,Inputs!F$4:G$4),0)</f>
        <v>0</v>
      </c>
      <c r="T60" s="31">
        <f>IF(AND($C60&gt;=Inputs!G$4,$C60&lt;Inputs!H$4),FORECAST($C60,Inputs!G$3:H$3,Inputs!G$4:H$4),0)</f>
        <v>0</v>
      </c>
      <c r="U60" s="31">
        <f>IF(AND($C60&gt;=Inputs!H$4,$C60&lt;Inputs!I$4),FORECAST($C60,Inputs!H$3:I$3,Inputs!H$4:I$4),0)</f>
        <v>0</v>
      </c>
      <c r="V60" s="31">
        <f>IF(AND($C60&gt;=Inputs!I$4,$C60&lt;Inputs!J$4),FORECAST($C60,Inputs!I$3:J$3,Inputs!I$4:J$4),0)</f>
        <v>0</v>
      </c>
      <c r="W60" s="31">
        <f>IF(AND($C60&gt;=Inputs!J$4,$C60&lt;Inputs!K$4),FORECAST($C60,Inputs!J$3:K$3,Inputs!J$4:K$4),0)</f>
        <v>0</v>
      </c>
      <c r="X60" s="31">
        <f>IF(AND($C60&gt;=Inputs!K$4,Inputs!K$4&lt;&gt;""),F60,0)</f>
        <v>0</v>
      </c>
      <c r="Y60" s="36">
        <f>IF($I59&lt;Inputs!B$13,Inputs!B$14,0)</f>
        <v>1</v>
      </c>
      <c r="Z60" s="36">
        <f>IF(AND($I59&gt;=Inputs!B$13,$I59&lt;Inputs!C$13),Inputs!C$14,0)</f>
        <v>0</v>
      </c>
      <c r="AA60" s="36">
        <f>IF(AND($I59&gt;=Inputs!C$13,$I59&lt;Inputs!D$13),Inputs!D$14,0)</f>
        <v>0</v>
      </c>
      <c r="AB60" s="36">
        <f>IF(AND($I59&lt;Inputs!B$13),Inputs!B$13,0)</f>
        <v>185</v>
      </c>
      <c r="AC60" s="36">
        <f>IF(AND($I59&gt;=Inputs!B$13,$I59&lt;Inputs!C$13),Inputs!C$13,0)</f>
        <v>0</v>
      </c>
      <c r="AD60" s="36">
        <f>IF(AND($I59&gt;=Inputs!C$13,$I59&lt;Inputs!D$13),Inputs!D$13,0)</f>
        <v>0</v>
      </c>
      <c r="AE60" s="36">
        <f t="shared" si="5"/>
        <v>185</v>
      </c>
      <c r="AF60" s="36">
        <f t="shared" si="6"/>
        <v>0</v>
      </c>
      <c r="AG60" s="36">
        <f t="shared" si="7"/>
        <v>0</v>
      </c>
      <c r="AH60" s="36">
        <f t="shared" si="8"/>
        <v>185</v>
      </c>
      <c r="AI60" s="36" t="str">
        <f t="shared" si="9"/>
        <v>No</v>
      </c>
      <c r="AJ60" s="36">
        <f t="shared" si="10"/>
        <v>5</v>
      </c>
      <c r="AK60" s="36">
        <f t="shared" si="11"/>
        <v>0</v>
      </c>
      <c r="AL60" s="36">
        <f t="shared" si="12"/>
        <v>0</v>
      </c>
      <c r="AM60" s="36">
        <f t="shared" si="13"/>
        <v>5</v>
      </c>
      <c r="AN60" s="36">
        <f t="shared" si="14"/>
        <v>0</v>
      </c>
      <c r="AO60" s="36">
        <f t="shared" si="15"/>
        <v>0</v>
      </c>
      <c r="AP60" s="36">
        <f t="shared" si="16"/>
        <v>5</v>
      </c>
      <c r="AQ60" s="36">
        <f t="shared" si="17"/>
        <v>5</v>
      </c>
      <c r="AR60" s="36">
        <f>IF(AND($AQ60&gt;=Inputs!B$13,$AQ60&lt;Inputs!C$13),Inputs!C$14,0)</f>
        <v>0</v>
      </c>
      <c r="AS60" s="36">
        <f>IF(AND($AQ60&gt;=Inputs!C$13,$AQ60&lt;Inputs!D$13),Inputs!D$14,0)</f>
        <v>0</v>
      </c>
      <c r="AT60" s="36">
        <f>IF(AND($AQ60&gt;=Inputs!B$13,$AQ60&lt;Inputs!C$13),Inputs!C$13,0)</f>
        <v>0</v>
      </c>
      <c r="AU60" s="36">
        <f>IF(AND($AQ60&gt;=Inputs!C$13,$AQ60&lt;Inputs!D$13),Inputs!D$13,0)</f>
        <v>0</v>
      </c>
      <c r="AV60" s="36">
        <f t="shared" si="18"/>
        <v>0</v>
      </c>
      <c r="AW60" s="36">
        <f>IFERROR((AU60-#REF!)/AS60,0)</f>
        <v>0</v>
      </c>
      <c r="AX60" s="36">
        <f t="shared" si="19"/>
        <v>0</v>
      </c>
      <c r="AY60" s="36" t="str">
        <f t="shared" si="20"/>
        <v>No</v>
      </c>
      <c r="AZ60" s="36">
        <f t="shared" si="21"/>
        <v>0</v>
      </c>
      <c r="BA60" s="36">
        <f t="shared" si="22"/>
        <v>0</v>
      </c>
      <c r="BB60" s="36">
        <f t="shared" si="23"/>
        <v>0</v>
      </c>
      <c r="BC60" s="36">
        <f t="shared" si="24"/>
        <v>0</v>
      </c>
      <c r="BD60" s="36">
        <f t="shared" si="25"/>
        <v>0</v>
      </c>
      <c r="BE60" s="37">
        <f t="shared" si="26"/>
        <v>5</v>
      </c>
      <c r="BF60" s="43">
        <f>IF($I59&lt;=Inputs!B$13,Inputs!B$14,0)</f>
        <v>1</v>
      </c>
      <c r="BG60" s="43">
        <f>IF(AND($I59&gt;Inputs!B$13,$I59&lt;=Inputs!C$13),Inputs!C$14,0)</f>
        <v>0</v>
      </c>
      <c r="BH60" s="43">
        <f>IF(AND($I59&gt;Inputs!C$13,$I59&lt;=Inputs!D$13),Inputs!D$14,0)</f>
        <v>0</v>
      </c>
      <c r="BI60" s="43">
        <f>IF(AND($I59&lt;Inputs!B$13),0,0)</f>
        <v>0</v>
      </c>
      <c r="BJ60" s="43">
        <f>IF(AND($I59&gt;=Inputs!B$13,$I59&lt;Inputs!C$13),Inputs!B$13,0)</f>
        <v>0</v>
      </c>
      <c r="BK60" s="43">
        <f>IF(AND($I59&gt;=Inputs!C$13,$I59&lt;Inputs!D$13),Inputs!C$13,0)</f>
        <v>0</v>
      </c>
      <c r="BL60" s="43">
        <f t="shared" si="27"/>
        <v>0</v>
      </c>
      <c r="BM60" s="43">
        <f t="shared" si="28"/>
        <v>0</v>
      </c>
      <c r="BN60" s="43">
        <f t="shared" si="29"/>
        <v>0</v>
      </c>
      <c r="BO60" s="43">
        <f t="shared" si="30"/>
        <v>0</v>
      </c>
      <c r="BP60" s="43" t="str">
        <f t="shared" si="31"/>
        <v>No</v>
      </c>
      <c r="BQ60" s="43">
        <f t="shared" si="32"/>
        <v>0</v>
      </c>
      <c r="BR60" s="43">
        <f t="shared" si="33"/>
        <v>0</v>
      </c>
      <c r="BS60" s="43">
        <f t="shared" si="34"/>
        <v>0</v>
      </c>
      <c r="BT60" s="43">
        <f t="shared" si="35"/>
        <v>0</v>
      </c>
      <c r="BU60" s="43">
        <f t="shared" si="36"/>
        <v>0</v>
      </c>
      <c r="BV60" s="43">
        <f t="shared" si="37"/>
        <v>0</v>
      </c>
      <c r="BW60" s="43">
        <f t="shared" si="38"/>
        <v>0</v>
      </c>
      <c r="BX60" s="43">
        <f t="shared" si="39"/>
        <v>0</v>
      </c>
      <c r="BY60" s="43">
        <f>IF(AND($BX60&gt;Inputs!B$13,$BX60&lt;=Inputs!C$13),Inputs!C$14,0)</f>
        <v>0</v>
      </c>
      <c r="BZ60" s="43">
        <f>IF(AND($BX60&gt;Inputs!C$13,$BX60&lt;=Inputs!D$13),Inputs!D$14,0)</f>
        <v>0</v>
      </c>
      <c r="CA60" s="43">
        <f>IF(AND($BX60&gt;Inputs!B$13,$BX60&lt;=Inputs!C$13),Inputs!B$13,0)</f>
        <v>0</v>
      </c>
      <c r="CB60" s="43">
        <f>IF(AND($BX60&gt;Inputs!C$13,$BX60&lt;=Inputs!D$13),Inputs!C$13,0)</f>
        <v>0</v>
      </c>
      <c r="CC60" s="43">
        <f t="shared" si="40"/>
        <v>0</v>
      </c>
      <c r="CD60" s="43">
        <f t="shared" si="41"/>
        <v>0</v>
      </c>
      <c r="CE60" s="43">
        <f t="shared" si="42"/>
        <v>0</v>
      </c>
      <c r="CF60" s="43" t="str">
        <f t="shared" si="43"/>
        <v>No</v>
      </c>
      <c r="CG60" s="43">
        <f t="shared" si="44"/>
        <v>0</v>
      </c>
      <c r="CH60" s="43">
        <f t="shared" si="45"/>
        <v>0</v>
      </c>
      <c r="CI60" s="43">
        <f t="shared" si="46"/>
        <v>0</v>
      </c>
      <c r="CJ60" s="43">
        <f t="shared" si="47"/>
        <v>0</v>
      </c>
      <c r="CK60" s="43">
        <f t="shared" si="48"/>
        <v>0</v>
      </c>
      <c r="CL60" s="44">
        <f t="shared" si="49"/>
        <v>0</v>
      </c>
      <c r="CM60" s="9">
        <f>IF(AND($F60&gt;=Inputs!B$3,$F60&lt;Inputs!C$3),FORECAST($F60,Inputs!B$4:C$4,Inputs!B$3:C$3),9999)</f>
        <v>9999</v>
      </c>
      <c r="CN60" s="9">
        <f>IF(AND($F60&gt;=Inputs!C$3,$F60&lt;Inputs!D$3),FORECAST($F60,Inputs!C$4:D$4,Inputs!C$3:D$3),9999)</f>
        <v>9999</v>
      </c>
      <c r="CO60" s="9">
        <f>IF(AND($F60&gt;=Inputs!D$3,$F60&lt;Inputs!E$3),FORECAST($F60,Inputs!D$4:E$4,Inputs!D$3:E$3),9999)</f>
        <v>9999</v>
      </c>
      <c r="CP60" s="9">
        <f>IF(AND($F60&gt;=Inputs!E$3,$F60&lt;Inputs!F$3),FORECAST($F60,Inputs!E$4:F$4,Inputs!E$3:F$3),9999)</f>
        <v>9999</v>
      </c>
      <c r="CQ60" s="9">
        <f>IF(AND($F60&gt;=Inputs!F$3,$F60&lt;Inputs!G$3),FORECAST($F60,Inputs!F$4:G$4,Inputs!F$3:G$3),9999)</f>
        <v>9999</v>
      </c>
      <c r="CR60" s="9">
        <f>IF(AND($F60&gt;=Inputs!G$3,$F60&lt;Inputs!H$3),FORECAST($F60,Inputs!G$4:H$4,Inputs!G$3:H$3),9999)</f>
        <v>9999</v>
      </c>
      <c r="CS60" s="9">
        <f>IF(AND($F60&gt;=Inputs!H$3,$F60&lt;Inputs!I$3),FORECAST($F60,Inputs!H$4:I$4,Inputs!H$3:I$3),9999)</f>
        <v>9999</v>
      </c>
      <c r="CT60" s="9">
        <f>IF(AND($F60&gt;=Inputs!I$3,$F60&lt;Inputs!J$3),FORECAST($F60,Inputs!I$4:J$4,Inputs!I$3:J$3),9999)</f>
        <v>9999</v>
      </c>
      <c r="CU60" s="9">
        <f>IF(AND($F60&gt;=Inputs!J$3,$F60&lt;Inputs!K$3),FORECAST($F60,Inputs!J$4:K$4,Inputs!J$3:K$3),9999)</f>
        <v>9999</v>
      </c>
      <c r="CV60" s="9">
        <f>IF(AND($F60&gt;=Inputs!K$3,$F60&lt;Inputs!L$3),FORECAST($F60,Inputs!K$4:L$4,Inputs!K$3:L$3),9999)</f>
        <v>9999</v>
      </c>
      <c r="CW60" s="9">
        <f>IF(AND($G60&gt;=Inputs!B$3,$G60&lt;Inputs!C$3),FORECAST($G60,Inputs!B$4:C$4,Inputs!B$3:C$3),-9999)</f>
        <v>-9999</v>
      </c>
      <c r="CX60" s="9">
        <f>IF(AND($G60&gt;=Inputs!C$3,$G60&lt;Inputs!D$3),FORECAST($G60,Inputs!C$4:D$4,Inputs!C$3:D$3),-9999)</f>
        <v>-9999</v>
      </c>
      <c r="CY60" s="9">
        <f>IF(AND($G60&gt;=Inputs!D$3,$G60&lt;Inputs!E$3),FORECAST($G60,Inputs!D$4:E$4,Inputs!D$3:E$3),-9999)</f>
        <v>-9999</v>
      </c>
      <c r="CZ60" s="9">
        <f>IF(AND($G60&gt;=Inputs!E$3,$G60&lt;Inputs!F$3),FORECAST($G60,Inputs!E$4:F$4,Inputs!E$3:F$3),-9999)</f>
        <v>-9999</v>
      </c>
      <c r="DA60" s="9">
        <f>IF(AND($G60&gt;=Inputs!F$3,$G60&lt;Inputs!G$3),FORECAST($G60,Inputs!F$4:G$4,Inputs!F$3:G$3),-9999)</f>
        <v>-9999</v>
      </c>
      <c r="DB60" s="9">
        <f>IF(AND($G60&gt;=Inputs!G$3,$G60&lt;Inputs!H$3),FORECAST($G60,Inputs!G$4:H$4,Inputs!G$3:H$3),-9999)</f>
        <v>25.2</v>
      </c>
      <c r="DC60" s="9">
        <f>IF(AND($G60&gt;=Inputs!H$3,$G60&lt;Inputs!I$3),FORECAST($G60,Inputs!H$4:I$4,Inputs!H$3:I$3),-9999)</f>
        <v>-9999</v>
      </c>
      <c r="DD60" s="9">
        <f>IF(AND($G60&gt;=Inputs!I$3,$G60&lt;Inputs!J$3),FORECAST($G60,Inputs!I$4:J$4,Inputs!I$3:J$3),-9999)</f>
        <v>-9999</v>
      </c>
      <c r="DE60" s="9">
        <f>IF(AND($G60&gt;=Inputs!J$3,$G60&lt;Inputs!K$3),FORECAST($G60,Inputs!J$4:K$4,Inputs!J$3:K$3),-9999)</f>
        <v>-9999</v>
      </c>
      <c r="DF60" s="9">
        <f>IF(AND($G60&gt;=Inputs!K$3,$G60&lt;Inputs!L$3),FORECAST($G60,Inputs!K$4:L$4,Inputs!K$3:L$3),-9999)</f>
        <v>-9999</v>
      </c>
    </row>
    <row r="61" spans="1:110" x14ac:dyDescent="0.25">
      <c r="A61" s="2">
        <f t="shared" si="51"/>
        <v>45474.201388888701</v>
      </c>
      <c r="B61" s="3" t="str">
        <f>IF(ROUND(A61,6)&lt;ROUND(Inputs!$B$7,6),"Pre t0",IF(ROUND(A61,6)=ROUND(Inputs!$B$7,6),"t0",IF(AND(A61&gt;Inputs!$B$7,A61&lt;Inputs!$B$8),"TRLD","Post t0")))</f>
        <v>Pre t0</v>
      </c>
      <c r="C61" s="17">
        <v>19.34</v>
      </c>
      <c r="D61" s="19">
        <v>0</v>
      </c>
      <c r="E61" s="19"/>
      <c r="F61" s="19">
        <v>200</v>
      </c>
      <c r="G61" s="19">
        <v>130</v>
      </c>
      <c r="H61" s="7">
        <f t="shared" si="50"/>
        <v>0</v>
      </c>
      <c r="I61" s="7">
        <f>IF(B61="Pre t0",0,IF(B61="t0",MAX(MIN(TRLD!N61,E61),G61),IF(B61="TRLD",I60+J61,IF(B61="Post t0",MAX(I60+M61,G61)))))</f>
        <v>0</v>
      </c>
      <c r="J61" s="7">
        <f t="shared" si="0"/>
        <v>0</v>
      </c>
      <c r="K61" s="7">
        <f t="shared" si="1"/>
        <v>0</v>
      </c>
      <c r="L61" s="7">
        <f t="shared" si="2"/>
        <v>5</v>
      </c>
      <c r="M61" s="8">
        <f t="shared" si="3"/>
        <v>0</v>
      </c>
      <c r="N61" s="31">
        <f t="shared" si="4"/>
        <v>0</v>
      </c>
      <c r="O61" s="31">
        <f>IF(AND($C61&gt;=Inputs!B$4,$C61&lt;Inputs!C$4),FORECAST($C61,Inputs!B$3:C$3,Inputs!B$4:C$4),0)</f>
        <v>0</v>
      </c>
      <c r="P61" s="31">
        <f>IF(AND($C61&gt;=Inputs!C$4,$C61&lt;Inputs!D$4),FORECAST($C61,Inputs!C$3:D$3,Inputs!C$4:D$4),0)</f>
        <v>0</v>
      </c>
      <c r="Q61" s="31">
        <f>IF(AND($C61&gt;=Inputs!D$4,$C61&lt;Inputs!E$4),FORECAST($C61,Inputs!D$3:E$3,Inputs!D$4:E$4),0)</f>
        <v>0</v>
      </c>
      <c r="R61" s="31">
        <f>IF(AND($C61&gt;=Inputs!E$4,$C61&lt;Inputs!F$4),FORECAST($C61,Inputs!E$3:F$3,Inputs!E$4:F$4),0)</f>
        <v>0</v>
      </c>
      <c r="S61" s="31">
        <f>IF(AND($C61&gt;=Inputs!F$4,$C61&lt;Inputs!G$4),FORECAST($C61,Inputs!F$3:G$3,Inputs!F$4:G$4),0)</f>
        <v>0</v>
      </c>
      <c r="T61" s="31">
        <f>IF(AND($C61&gt;=Inputs!G$4,$C61&lt;Inputs!H$4),FORECAST($C61,Inputs!G$3:H$3,Inputs!G$4:H$4),0)</f>
        <v>0</v>
      </c>
      <c r="U61" s="31">
        <f>IF(AND($C61&gt;=Inputs!H$4,$C61&lt;Inputs!I$4),FORECAST($C61,Inputs!H$3:I$3,Inputs!H$4:I$4),0)</f>
        <v>0</v>
      </c>
      <c r="V61" s="31">
        <f>IF(AND($C61&gt;=Inputs!I$4,$C61&lt;Inputs!J$4),FORECAST($C61,Inputs!I$3:J$3,Inputs!I$4:J$4),0)</f>
        <v>0</v>
      </c>
      <c r="W61" s="31">
        <f>IF(AND($C61&gt;=Inputs!J$4,$C61&lt;Inputs!K$4),FORECAST($C61,Inputs!J$3:K$3,Inputs!J$4:K$4),0)</f>
        <v>0</v>
      </c>
      <c r="X61" s="31">
        <f>IF(AND($C61&gt;=Inputs!K$4,Inputs!K$4&lt;&gt;""),F61,0)</f>
        <v>0</v>
      </c>
      <c r="Y61" s="36">
        <f>IF($I60&lt;Inputs!B$13,Inputs!B$14,0)</f>
        <v>1</v>
      </c>
      <c r="Z61" s="36">
        <f>IF(AND($I60&gt;=Inputs!B$13,$I60&lt;Inputs!C$13),Inputs!C$14,0)</f>
        <v>0</v>
      </c>
      <c r="AA61" s="36">
        <f>IF(AND($I60&gt;=Inputs!C$13,$I60&lt;Inputs!D$13),Inputs!D$14,0)</f>
        <v>0</v>
      </c>
      <c r="AB61" s="36">
        <f>IF(AND($I60&lt;Inputs!B$13),Inputs!B$13,0)</f>
        <v>185</v>
      </c>
      <c r="AC61" s="36">
        <f>IF(AND($I60&gt;=Inputs!B$13,$I60&lt;Inputs!C$13),Inputs!C$13,0)</f>
        <v>0</v>
      </c>
      <c r="AD61" s="36">
        <f>IF(AND($I60&gt;=Inputs!C$13,$I60&lt;Inputs!D$13),Inputs!D$13,0)</f>
        <v>0</v>
      </c>
      <c r="AE61" s="36">
        <f t="shared" si="5"/>
        <v>185</v>
      </c>
      <c r="AF61" s="36">
        <f t="shared" si="6"/>
        <v>0</v>
      </c>
      <c r="AG61" s="36">
        <f t="shared" si="7"/>
        <v>0</v>
      </c>
      <c r="AH61" s="36">
        <f t="shared" si="8"/>
        <v>185</v>
      </c>
      <c r="AI61" s="36" t="str">
        <f t="shared" si="9"/>
        <v>No</v>
      </c>
      <c r="AJ61" s="36">
        <f t="shared" si="10"/>
        <v>5</v>
      </c>
      <c r="AK61" s="36">
        <f t="shared" si="11"/>
        <v>0</v>
      </c>
      <c r="AL61" s="36">
        <f t="shared" si="12"/>
        <v>0</v>
      </c>
      <c r="AM61" s="36">
        <f t="shared" si="13"/>
        <v>5</v>
      </c>
      <c r="AN61" s="36">
        <f t="shared" si="14"/>
        <v>0</v>
      </c>
      <c r="AO61" s="36">
        <f t="shared" si="15"/>
        <v>0</v>
      </c>
      <c r="AP61" s="36">
        <f t="shared" si="16"/>
        <v>5</v>
      </c>
      <c r="AQ61" s="36">
        <f t="shared" si="17"/>
        <v>5</v>
      </c>
      <c r="AR61" s="36">
        <f>IF(AND($AQ61&gt;=Inputs!B$13,$AQ61&lt;Inputs!C$13),Inputs!C$14,0)</f>
        <v>0</v>
      </c>
      <c r="AS61" s="36">
        <f>IF(AND($AQ61&gt;=Inputs!C$13,$AQ61&lt;Inputs!D$13),Inputs!D$14,0)</f>
        <v>0</v>
      </c>
      <c r="AT61" s="36">
        <f>IF(AND($AQ61&gt;=Inputs!B$13,$AQ61&lt;Inputs!C$13),Inputs!C$13,0)</f>
        <v>0</v>
      </c>
      <c r="AU61" s="36">
        <f>IF(AND($AQ61&gt;=Inputs!C$13,$AQ61&lt;Inputs!D$13),Inputs!D$13,0)</f>
        <v>0</v>
      </c>
      <c r="AV61" s="36">
        <f t="shared" si="18"/>
        <v>0</v>
      </c>
      <c r="AW61" s="36">
        <f>IFERROR((AU61-#REF!)/AS61,0)</f>
        <v>0</v>
      </c>
      <c r="AX61" s="36">
        <f t="shared" si="19"/>
        <v>0</v>
      </c>
      <c r="AY61" s="36" t="str">
        <f t="shared" si="20"/>
        <v>No</v>
      </c>
      <c r="AZ61" s="36">
        <f t="shared" si="21"/>
        <v>0</v>
      </c>
      <c r="BA61" s="36">
        <f t="shared" si="22"/>
        <v>0</v>
      </c>
      <c r="BB61" s="36">
        <f t="shared" si="23"/>
        <v>0</v>
      </c>
      <c r="BC61" s="36">
        <f t="shared" si="24"/>
        <v>0</v>
      </c>
      <c r="BD61" s="36">
        <f t="shared" si="25"/>
        <v>0</v>
      </c>
      <c r="BE61" s="37">
        <f t="shared" si="26"/>
        <v>5</v>
      </c>
      <c r="BF61" s="43">
        <f>IF($I60&lt;=Inputs!B$13,Inputs!B$14,0)</f>
        <v>1</v>
      </c>
      <c r="BG61" s="43">
        <f>IF(AND($I60&gt;Inputs!B$13,$I60&lt;=Inputs!C$13),Inputs!C$14,0)</f>
        <v>0</v>
      </c>
      <c r="BH61" s="43">
        <f>IF(AND($I60&gt;Inputs!C$13,$I60&lt;=Inputs!D$13),Inputs!D$14,0)</f>
        <v>0</v>
      </c>
      <c r="BI61" s="43">
        <f>IF(AND($I60&lt;Inputs!B$13),0,0)</f>
        <v>0</v>
      </c>
      <c r="BJ61" s="43">
        <f>IF(AND($I60&gt;=Inputs!B$13,$I60&lt;Inputs!C$13),Inputs!B$13,0)</f>
        <v>0</v>
      </c>
      <c r="BK61" s="43">
        <f>IF(AND($I60&gt;=Inputs!C$13,$I60&lt;Inputs!D$13),Inputs!C$13,0)</f>
        <v>0</v>
      </c>
      <c r="BL61" s="43">
        <f t="shared" si="27"/>
        <v>0</v>
      </c>
      <c r="BM61" s="43">
        <f t="shared" si="28"/>
        <v>0</v>
      </c>
      <c r="BN61" s="43">
        <f t="shared" si="29"/>
        <v>0</v>
      </c>
      <c r="BO61" s="43">
        <f t="shared" si="30"/>
        <v>0</v>
      </c>
      <c r="BP61" s="43" t="str">
        <f t="shared" si="31"/>
        <v>No</v>
      </c>
      <c r="BQ61" s="43">
        <f t="shared" si="32"/>
        <v>0</v>
      </c>
      <c r="BR61" s="43">
        <f t="shared" si="33"/>
        <v>0</v>
      </c>
      <c r="BS61" s="43">
        <f t="shared" si="34"/>
        <v>0</v>
      </c>
      <c r="BT61" s="43">
        <f t="shared" si="35"/>
        <v>0</v>
      </c>
      <c r="BU61" s="43">
        <f t="shared" si="36"/>
        <v>0</v>
      </c>
      <c r="BV61" s="43">
        <f t="shared" si="37"/>
        <v>0</v>
      </c>
      <c r="BW61" s="43">
        <f t="shared" si="38"/>
        <v>0</v>
      </c>
      <c r="BX61" s="43">
        <f t="shared" si="39"/>
        <v>0</v>
      </c>
      <c r="BY61" s="43">
        <f>IF(AND($BX61&gt;Inputs!B$13,$BX61&lt;=Inputs!C$13),Inputs!C$14,0)</f>
        <v>0</v>
      </c>
      <c r="BZ61" s="43">
        <f>IF(AND($BX61&gt;Inputs!C$13,$BX61&lt;=Inputs!D$13),Inputs!D$14,0)</f>
        <v>0</v>
      </c>
      <c r="CA61" s="43">
        <f>IF(AND($BX61&gt;Inputs!B$13,$BX61&lt;=Inputs!C$13),Inputs!B$13,0)</f>
        <v>0</v>
      </c>
      <c r="CB61" s="43">
        <f>IF(AND($BX61&gt;Inputs!C$13,$BX61&lt;=Inputs!D$13),Inputs!C$13,0)</f>
        <v>0</v>
      </c>
      <c r="CC61" s="43">
        <f t="shared" si="40"/>
        <v>0</v>
      </c>
      <c r="CD61" s="43">
        <f t="shared" si="41"/>
        <v>0</v>
      </c>
      <c r="CE61" s="43">
        <f t="shared" si="42"/>
        <v>0</v>
      </c>
      <c r="CF61" s="43" t="str">
        <f t="shared" si="43"/>
        <v>No</v>
      </c>
      <c r="CG61" s="43">
        <f t="shared" si="44"/>
        <v>0</v>
      </c>
      <c r="CH61" s="43">
        <f t="shared" si="45"/>
        <v>0</v>
      </c>
      <c r="CI61" s="43">
        <f t="shared" si="46"/>
        <v>0</v>
      </c>
      <c r="CJ61" s="43">
        <f t="shared" si="47"/>
        <v>0</v>
      </c>
      <c r="CK61" s="43">
        <f t="shared" si="48"/>
        <v>0</v>
      </c>
      <c r="CL61" s="44">
        <f t="shared" si="49"/>
        <v>0</v>
      </c>
      <c r="CM61" s="9">
        <f>IF(AND($F61&gt;=Inputs!B$3,$F61&lt;Inputs!C$3),FORECAST($F61,Inputs!B$4:C$4,Inputs!B$3:C$3),9999)</f>
        <v>9999</v>
      </c>
      <c r="CN61" s="9">
        <f>IF(AND($F61&gt;=Inputs!C$3,$F61&lt;Inputs!D$3),FORECAST($F61,Inputs!C$4:D$4,Inputs!C$3:D$3),9999)</f>
        <v>9999</v>
      </c>
      <c r="CO61" s="9">
        <f>IF(AND($F61&gt;=Inputs!D$3,$F61&lt;Inputs!E$3),FORECAST($F61,Inputs!D$4:E$4,Inputs!D$3:E$3),9999)</f>
        <v>9999</v>
      </c>
      <c r="CP61" s="9">
        <f>IF(AND($F61&gt;=Inputs!E$3,$F61&lt;Inputs!F$3),FORECAST($F61,Inputs!E$4:F$4,Inputs!E$3:F$3),9999)</f>
        <v>9999</v>
      </c>
      <c r="CQ61" s="9">
        <f>IF(AND($F61&gt;=Inputs!F$3,$F61&lt;Inputs!G$3),FORECAST($F61,Inputs!F$4:G$4,Inputs!F$3:G$3),9999)</f>
        <v>9999</v>
      </c>
      <c r="CR61" s="9">
        <f>IF(AND($F61&gt;=Inputs!G$3,$F61&lt;Inputs!H$3),FORECAST($F61,Inputs!G$4:H$4,Inputs!G$3:H$3),9999)</f>
        <v>9999</v>
      </c>
      <c r="CS61" s="9">
        <f>IF(AND($F61&gt;=Inputs!H$3,$F61&lt;Inputs!I$3),FORECAST($F61,Inputs!H$4:I$4,Inputs!H$3:I$3),9999)</f>
        <v>9999</v>
      </c>
      <c r="CT61" s="9">
        <f>IF(AND($F61&gt;=Inputs!I$3,$F61&lt;Inputs!J$3),FORECAST($F61,Inputs!I$4:J$4,Inputs!I$3:J$3),9999)</f>
        <v>9999</v>
      </c>
      <c r="CU61" s="9">
        <f>IF(AND($F61&gt;=Inputs!J$3,$F61&lt;Inputs!K$3),FORECAST($F61,Inputs!J$4:K$4,Inputs!J$3:K$3),9999)</f>
        <v>9999</v>
      </c>
      <c r="CV61" s="9">
        <f>IF(AND($F61&gt;=Inputs!K$3,$F61&lt;Inputs!L$3),FORECAST($F61,Inputs!K$4:L$4,Inputs!K$3:L$3),9999)</f>
        <v>9999</v>
      </c>
      <c r="CW61" s="9">
        <f>IF(AND($G61&gt;=Inputs!B$3,$G61&lt;Inputs!C$3),FORECAST($G61,Inputs!B$4:C$4,Inputs!B$3:C$3),-9999)</f>
        <v>-9999</v>
      </c>
      <c r="CX61" s="9">
        <f>IF(AND($G61&gt;=Inputs!C$3,$G61&lt;Inputs!D$3),FORECAST($G61,Inputs!C$4:D$4,Inputs!C$3:D$3),-9999)</f>
        <v>-9999</v>
      </c>
      <c r="CY61" s="9">
        <f>IF(AND($G61&gt;=Inputs!D$3,$G61&lt;Inputs!E$3),FORECAST($G61,Inputs!D$4:E$4,Inputs!D$3:E$3),-9999)</f>
        <v>-9999</v>
      </c>
      <c r="CZ61" s="9">
        <f>IF(AND($G61&gt;=Inputs!E$3,$G61&lt;Inputs!F$3),FORECAST($G61,Inputs!E$4:F$4,Inputs!E$3:F$3),-9999)</f>
        <v>-9999</v>
      </c>
      <c r="DA61" s="9">
        <f>IF(AND($G61&gt;=Inputs!F$3,$G61&lt;Inputs!G$3),FORECAST($G61,Inputs!F$4:G$4,Inputs!F$3:G$3),-9999)</f>
        <v>-9999</v>
      </c>
      <c r="DB61" s="9">
        <f>IF(AND($G61&gt;=Inputs!G$3,$G61&lt;Inputs!H$3),FORECAST($G61,Inputs!G$4:H$4,Inputs!G$3:H$3),-9999)</f>
        <v>25.2</v>
      </c>
      <c r="DC61" s="9">
        <f>IF(AND($G61&gt;=Inputs!H$3,$G61&lt;Inputs!I$3),FORECAST($G61,Inputs!H$4:I$4,Inputs!H$3:I$3),-9999)</f>
        <v>-9999</v>
      </c>
      <c r="DD61" s="9">
        <f>IF(AND($G61&gt;=Inputs!I$3,$G61&lt;Inputs!J$3),FORECAST($G61,Inputs!I$4:J$4,Inputs!I$3:J$3),-9999)</f>
        <v>-9999</v>
      </c>
      <c r="DE61" s="9">
        <f>IF(AND($G61&gt;=Inputs!J$3,$G61&lt;Inputs!K$3),FORECAST($G61,Inputs!J$4:K$4,Inputs!J$3:K$3),-9999)</f>
        <v>-9999</v>
      </c>
      <c r="DF61" s="9">
        <f>IF(AND($G61&gt;=Inputs!K$3,$G61&lt;Inputs!L$3),FORECAST($G61,Inputs!K$4:L$4,Inputs!K$3:L$3),-9999)</f>
        <v>-9999</v>
      </c>
    </row>
    <row r="62" spans="1:110" x14ac:dyDescent="0.25">
      <c r="A62" s="2">
        <f t="shared" si="51"/>
        <v>45474.20486111092</v>
      </c>
      <c r="B62" s="3" t="str">
        <f>IF(ROUND(A62,6)&lt;ROUND(Inputs!$B$7,6),"Pre t0",IF(ROUND(A62,6)=ROUND(Inputs!$B$7,6),"t0",IF(AND(A62&gt;Inputs!$B$7,A62&lt;Inputs!$B$8),"TRLD","Post t0")))</f>
        <v>Pre t0</v>
      </c>
      <c r="C62" s="17">
        <v>18.940000000000001</v>
      </c>
      <c r="D62" s="19">
        <v>0</v>
      </c>
      <c r="E62" s="19"/>
      <c r="F62" s="19">
        <v>200</v>
      </c>
      <c r="G62" s="19">
        <v>130</v>
      </c>
      <c r="H62" s="7">
        <f t="shared" si="50"/>
        <v>0</v>
      </c>
      <c r="I62" s="7">
        <f>IF(B62="Pre t0",0,IF(B62="t0",MAX(MIN(TRLD!N62,E62),G62),IF(B62="TRLD",I61+J62,IF(B62="Post t0",MAX(I61+M62,G62)))))</f>
        <v>0</v>
      </c>
      <c r="J62" s="7">
        <f t="shared" si="0"/>
        <v>0</v>
      </c>
      <c r="K62" s="7">
        <f t="shared" si="1"/>
        <v>0</v>
      </c>
      <c r="L62" s="7">
        <f t="shared" si="2"/>
        <v>5</v>
      </c>
      <c r="M62" s="8">
        <f t="shared" si="3"/>
        <v>0</v>
      </c>
      <c r="N62" s="31">
        <f t="shared" si="4"/>
        <v>0</v>
      </c>
      <c r="O62" s="31">
        <f>IF(AND($C62&gt;=Inputs!B$4,$C62&lt;Inputs!C$4),FORECAST($C62,Inputs!B$3:C$3,Inputs!B$4:C$4),0)</f>
        <v>0</v>
      </c>
      <c r="P62" s="31">
        <f>IF(AND($C62&gt;=Inputs!C$4,$C62&lt;Inputs!D$4),FORECAST($C62,Inputs!C$3:D$3,Inputs!C$4:D$4),0)</f>
        <v>0</v>
      </c>
      <c r="Q62" s="31">
        <f>IF(AND($C62&gt;=Inputs!D$4,$C62&lt;Inputs!E$4),FORECAST($C62,Inputs!D$3:E$3,Inputs!D$4:E$4),0)</f>
        <v>0</v>
      </c>
      <c r="R62" s="31">
        <f>IF(AND($C62&gt;=Inputs!E$4,$C62&lt;Inputs!F$4),FORECAST($C62,Inputs!E$3:F$3,Inputs!E$4:F$4),0)</f>
        <v>0</v>
      </c>
      <c r="S62" s="31">
        <f>IF(AND($C62&gt;=Inputs!F$4,$C62&lt;Inputs!G$4),FORECAST($C62,Inputs!F$3:G$3,Inputs!F$4:G$4),0)</f>
        <v>0</v>
      </c>
      <c r="T62" s="31">
        <f>IF(AND($C62&gt;=Inputs!G$4,$C62&lt;Inputs!H$4),FORECAST($C62,Inputs!G$3:H$3,Inputs!G$4:H$4),0)</f>
        <v>0</v>
      </c>
      <c r="U62" s="31">
        <f>IF(AND($C62&gt;=Inputs!H$4,$C62&lt;Inputs!I$4),FORECAST($C62,Inputs!H$3:I$3,Inputs!H$4:I$4),0)</f>
        <v>0</v>
      </c>
      <c r="V62" s="31">
        <f>IF(AND($C62&gt;=Inputs!I$4,$C62&lt;Inputs!J$4),FORECAST($C62,Inputs!I$3:J$3,Inputs!I$4:J$4),0)</f>
        <v>0</v>
      </c>
      <c r="W62" s="31">
        <f>IF(AND($C62&gt;=Inputs!J$4,$C62&lt;Inputs!K$4),FORECAST($C62,Inputs!J$3:K$3,Inputs!J$4:K$4),0)</f>
        <v>0</v>
      </c>
      <c r="X62" s="31">
        <f>IF(AND($C62&gt;=Inputs!K$4,Inputs!K$4&lt;&gt;""),F62,0)</f>
        <v>0</v>
      </c>
      <c r="Y62" s="36">
        <f>IF($I61&lt;Inputs!B$13,Inputs!B$14,0)</f>
        <v>1</v>
      </c>
      <c r="Z62" s="36">
        <f>IF(AND($I61&gt;=Inputs!B$13,$I61&lt;Inputs!C$13),Inputs!C$14,0)</f>
        <v>0</v>
      </c>
      <c r="AA62" s="36">
        <f>IF(AND($I61&gt;=Inputs!C$13,$I61&lt;Inputs!D$13),Inputs!D$14,0)</f>
        <v>0</v>
      </c>
      <c r="AB62" s="36">
        <f>IF(AND($I61&lt;Inputs!B$13),Inputs!B$13,0)</f>
        <v>185</v>
      </c>
      <c r="AC62" s="36">
        <f>IF(AND($I61&gt;=Inputs!B$13,$I61&lt;Inputs!C$13),Inputs!C$13,0)</f>
        <v>0</v>
      </c>
      <c r="AD62" s="36">
        <f>IF(AND($I61&gt;=Inputs!C$13,$I61&lt;Inputs!D$13),Inputs!D$13,0)</f>
        <v>0</v>
      </c>
      <c r="AE62" s="36">
        <f t="shared" si="5"/>
        <v>185</v>
      </c>
      <c r="AF62" s="36">
        <f t="shared" si="6"/>
        <v>0</v>
      </c>
      <c r="AG62" s="36">
        <f t="shared" si="7"/>
        <v>0</v>
      </c>
      <c r="AH62" s="36">
        <f t="shared" si="8"/>
        <v>185</v>
      </c>
      <c r="AI62" s="36" t="str">
        <f t="shared" si="9"/>
        <v>No</v>
      </c>
      <c r="AJ62" s="36">
        <f t="shared" si="10"/>
        <v>5</v>
      </c>
      <c r="AK62" s="36">
        <f t="shared" si="11"/>
        <v>0</v>
      </c>
      <c r="AL62" s="36">
        <f t="shared" si="12"/>
        <v>0</v>
      </c>
      <c r="AM62" s="36">
        <f t="shared" si="13"/>
        <v>5</v>
      </c>
      <c r="AN62" s="36">
        <f t="shared" si="14"/>
        <v>0</v>
      </c>
      <c r="AO62" s="36">
        <f t="shared" si="15"/>
        <v>0</v>
      </c>
      <c r="AP62" s="36">
        <f t="shared" si="16"/>
        <v>5</v>
      </c>
      <c r="AQ62" s="36">
        <f t="shared" si="17"/>
        <v>5</v>
      </c>
      <c r="AR62" s="36">
        <f>IF(AND($AQ62&gt;=Inputs!B$13,$AQ62&lt;Inputs!C$13),Inputs!C$14,0)</f>
        <v>0</v>
      </c>
      <c r="AS62" s="36">
        <f>IF(AND($AQ62&gt;=Inputs!C$13,$AQ62&lt;Inputs!D$13),Inputs!D$14,0)</f>
        <v>0</v>
      </c>
      <c r="AT62" s="36">
        <f>IF(AND($AQ62&gt;=Inputs!B$13,$AQ62&lt;Inputs!C$13),Inputs!C$13,0)</f>
        <v>0</v>
      </c>
      <c r="AU62" s="36">
        <f>IF(AND($AQ62&gt;=Inputs!C$13,$AQ62&lt;Inputs!D$13),Inputs!D$13,0)</f>
        <v>0</v>
      </c>
      <c r="AV62" s="36">
        <f t="shared" si="18"/>
        <v>0</v>
      </c>
      <c r="AW62" s="36">
        <f>IFERROR((AU62-#REF!)/AS62,0)</f>
        <v>0</v>
      </c>
      <c r="AX62" s="36">
        <f t="shared" si="19"/>
        <v>0</v>
      </c>
      <c r="AY62" s="36" t="str">
        <f t="shared" si="20"/>
        <v>No</v>
      </c>
      <c r="AZ62" s="36">
        <f t="shared" si="21"/>
        <v>0</v>
      </c>
      <c r="BA62" s="36">
        <f t="shared" si="22"/>
        <v>0</v>
      </c>
      <c r="BB62" s="36">
        <f t="shared" si="23"/>
        <v>0</v>
      </c>
      <c r="BC62" s="36">
        <f t="shared" si="24"/>
        <v>0</v>
      </c>
      <c r="BD62" s="36">
        <f t="shared" si="25"/>
        <v>0</v>
      </c>
      <c r="BE62" s="37">
        <f t="shared" si="26"/>
        <v>5</v>
      </c>
      <c r="BF62" s="43">
        <f>IF($I61&lt;=Inputs!B$13,Inputs!B$14,0)</f>
        <v>1</v>
      </c>
      <c r="BG62" s="43">
        <f>IF(AND($I61&gt;Inputs!B$13,$I61&lt;=Inputs!C$13),Inputs!C$14,0)</f>
        <v>0</v>
      </c>
      <c r="BH62" s="43">
        <f>IF(AND($I61&gt;Inputs!C$13,$I61&lt;=Inputs!D$13),Inputs!D$14,0)</f>
        <v>0</v>
      </c>
      <c r="BI62" s="43">
        <f>IF(AND($I61&lt;Inputs!B$13),0,0)</f>
        <v>0</v>
      </c>
      <c r="BJ62" s="43">
        <f>IF(AND($I61&gt;=Inputs!B$13,$I61&lt;Inputs!C$13),Inputs!B$13,0)</f>
        <v>0</v>
      </c>
      <c r="BK62" s="43">
        <f>IF(AND($I61&gt;=Inputs!C$13,$I61&lt;Inputs!D$13),Inputs!C$13,0)</f>
        <v>0</v>
      </c>
      <c r="BL62" s="43">
        <f t="shared" si="27"/>
        <v>0</v>
      </c>
      <c r="BM62" s="43">
        <f t="shared" si="28"/>
        <v>0</v>
      </c>
      <c r="BN62" s="43">
        <f t="shared" si="29"/>
        <v>0</v>
      </c>
      <c r="BO62" s="43">
        <f t="shared" si="30"/>
        <v>0</v>
      </c>
      <c r="BP62" s="43" t="str">
        <f t="shared" si="31"/>
        <v>No</v>
      </c>
      <c r="BQ62" s="43">
        <f t="shared" si="32"/>
        <v>0</v>
      </c>
      <c r="BR62" s="43">
        <f t="shared" si="33"/>
        <v>0</v>
      </c>
      <c r="BS62" s="43">
        <f t="shared" si="34"/>
        <v>0</v>
      </c>
      <c r="BT62" s="43">
        <f t="shared" si="35"/>
        <v>0</v>
      </c>
      <c r="BU62" s="43">
        <f t="shared" si="36"/>
        <v>0</v>
      </c>
      <c r="BV62" s="43">
        <f t="shared" si="37"/>
        <v>0</v>
      </c>
      <c r="BW62" s="43">
        <f t="shared" si="38"/>
        <v>0</v>
      </c>
      <c r="BX62" s="43">
        <f t="shared" si="39"/>
        <v>0</v>
      </c>
      <c r="BY62" s="43">
        <f>IF(AND($BX62&gt;Inputs!B$13,$BX62&lt;=Inputs!C$13),Inputs!C$14,0)</f>
        <v>0</v>
      </c>
      <c r="BZ62" s="43">
        <f>IF(AND($BX62&gt;Inputs!C$13,$BX62&lt;=Inputs!D$13),Inputs!D$14,0)</f>
        <v>0</v>
      </c>
      <c r="CA62" s="43">
        <f>IF(AND($BX62&gt;Inputs!B$13,$BX62&lt;=Inputs!C$13),Inputs!B$13,0)</f>
        <v>0</v>
      </c>
      <c r="CB62" s="43">
        <f>IF(AND($BX62&gt;Inputs!C$13,$BX62&lt;=Inputs!D$13),Inputs!C$13,0)</f>
        <v>0</v>
      </c>
      <c r="CC62" s="43">
        <f t="shared" si="40"/>
        <v>0</v>
      </c>
      <c r="CD62" s="43">
        <f t="shared" si="41"/>
        <v>0</v>
      </c>
      <c r="CE62" s="43">
        <f t="shared" si="42"/>
        <v>0</v>
      </c>
      <c r="CF62" s="43" t="str">
        <f t="shared" si="43"/>
        <v>No</v>
      </c>
      <c r="CG62" s="43">
        <f t="shared" si="44"/>
        <v>0</v>
      </c>
      <c r="CH62" s="43">
        <f t="shared" si="45"/>
        <v>0</v>
      </c>
      <c r="CI62" s="43">
        <f t="shared" si="46"/>
        <v>0</v>
      </c>
      <c r="CJ62" s="43">
        <f t="shared" si="47"/>
        <v>0</v>
      </c>
      <c r="CK62" s="43">
        <f t="shared" si="48"/>
        <v>0</v>
      </c>
      <c r="CL62" s="44">
        <f t="shared" si="49"/>
        <v>0</v>
      </c>
      <c r="CM62" s="9">
        <f>IF(AND($F62&gt;=Inputs!B$3,$F62&lt;Inputs!C$3),FORECAST($F62,Inputs!B$4:C$4,Inputs!B$3:C$3),9999)</f>
        <v>9999</v>
      </c>
      <c r="CN62" s="9">
        <f>IF(AND($F62&gt;=Inputs!C$3,$F62&lt;Inputs!D$3),FORECAST($F62,Inputs!C$4:D$4,Inputs!C$3:D$3),9999)</f>
        <v>9999</v>
      </c>
      <c r="CO62" s="9">
        <f>IF(AND($F62&gt;=Inputs!D$3,$F62&lt;Inputs!E$3),FORECAST($F62,Inputs!D$4:E$4,Inputs!D$3:E$3),9999)</f>
        <v>9999</v>
      </c>
      <c r="CP62" s="9">
        <f>IF(AND($F62&gt;=Inputs!E$3,$F62&lt;Inputs!F$3),FORECAST($F62,Inputs!E$4:F$4,Inputs!E$3:F$3),9999)</f>
        <v>9999</v>
      </c>
      <c r="CQ62" s="9">
        <f>IF(AND($F62&gt;=Inputs!F$3,$F62&lt;Inputs!G$3),FORECAST($F62,Inputs!F$4:G$4,Inputs!F$3:G$3),9999)</f>
        <v>9999</v>
      </c>
      <c r="CR62" s="9">
        <f>IF(AND($F62&gt;=Inputs!G$3,$F62&lt;Inputs!H$3),FORECAST($F62,Inputs!G$4:H$4,Inputs!G$3:H$3),9999)</f>
        <v>9999</v>
      </c>
      <c r="CS62" s="9">
        <f>IF(AND($F62&gt;=Inputs!H$3,$F62&lt;Inputs!I$3),FORECAST($F62,Inputs!H$4:I$4,Inputs!H$3:I$3),9999)</f>
        <v>9999</v>
      </c>
      <c r="CT62" s="9">
        <f>IF(AND($F62&gt;=Inputs!I$3,$F62&lt;Inputs!J$3),FORECAST($F62,Inputs!I$4:J$4,Inputs!I$3:J$3),9999)</f>
        <v>9999</v>
      </c>
      <c r="CU62" s="9">
        <f>IF(AND($F62&gt;=Inputs!J$3,$F62&lt;Inputs!K$3),FORECAST($F62,Inputs!J$4:K$4,Inputs!J$3:K$3),9999)</f>
        <v>9999</v>
      </c>
      <c r="CV62" s="9">
        <f>IF(AND($F62&gt;=Inputs!K$3,$F62&lt;Inputs!L$3),FORECAST($F62,Inputs!K$4:L$4,Inputs!K$3:L$3),9999)</f>
        <v>9999</v>
      </c>
      <c r="CW62" s="9">
        <f>IF(AND($G62&gt;=Inputs!B$3,$G62&lt;Inputs!C$3),FORECAST($G62,Inputs!B$4:C$4,Inputs!B$3:C$3),-9999)</f>
        <v>-9999</v>
      </c>
      <c r="CX62" s="9">
        <f>IF(AND($G62&gt;=Inputs!C$3,$G62&lt;Inputs!D$3),FORECAST($G62,Inputs!C$4:D$4,Inputs!C$3:D$3),-9999)</f>
        <v>-9999</v>
      </c>
      <c r="CY62" s="9">
        <f>IF(AND($G62&gt;=Inputs!D$3,$G62&lt;Inputs!E$3),FORECAST($G62,Inputs!D$4:E$4,Inputs!D$3:E$3),-9999)</f>
        <v>-9999</v>
      </c>
      <c r="CZ62" s="9">
        <f>IF(AND($G62&gt;=Inputs!E$3,$G62&lt;Inputs!F$3),FORECAST($G62,Inputs!E$4:F$4,Inputs!E$3:F$3),-9999)</f>
        <v>-9999</v>
      </c>
      <c r="DA62" s="9">
        <f>IF(AND($G62&gt;=Inputs!F$3,$G62&lt;Inputs!G$3),FORECAST($G62,Inputs!F$4:G$4,Inputs!F$3:G$3),-9999)</f>
        <v>-9999</v>
      </c>
      <c r="DB62" s="9">
        <f>IF(AND($G62&gt;=Inputs!G$3,$G62&lt;Inputs!H$3),FORECAST($G62,Inputs!G$4:H$4,Inputs!G$3:H$3),-9999)</f>
        <v>25.2</v>
      </c>
      <c r="DC62" s="9">
        <f>IF(AND($G62&gt;=Inputs!H$3,$G62&lt;Inputs!I$3),FORECAST($G62,Inputs!H$4:I$4,Inputs!H$3:I$3),-9999)</f>
        <v>-9999</v>
      </c>
      <c r="DD62" s="9">
        <f>IF(AND($G62&gt;=Inputs!I$3,$G62&lt;Inputs!J$3),FORECAST($G62,Inputs!I$4:J$4,Inputs!I$3:J$3),-9999)</f>
        <v>-9999</v>
      </c>
      <c r="DE62" s="9">
        <f>IF(AND($G62&gt;=Inputs!J$3,$G62&lt;Inputs!K$3),FORECAST($G62,Inputs!J$4:K$4,Inputs!J$3:K$3),-9999)</f>
        <v>-9999</v>
      </c>
      <c r="DF62" s="9">
        <f>IF(AND($G62&gt;=Inputs!K$3,$G62&lt;Inputs!L$3),FORECAST($G62,Inputs!K$4:L$4,Inputs!K$3:L$3),-9999)</f>
        <v>-9999</v>
      </c>
    </row>
    <row r="63" spans="1:110" x14ac:dyDescent="0.25">
      <c r="A63" s="2">
        <f t="shared" si="51"/>
        <v>45474.208333333139</v>
      </c>
      <c r="B63" s="3" t="str">
        <f>IF(ROUND(A63,6)&lt;ROUND(Inputs!$B$7,6),"Pre t0",IF(ROUND(A63,6)=ROUND(Inputs!$B$7,6),"t0",IF(AND(A63&gt;Inputs!$B$7,A63&lt;Inputs!$B$8),"TRLD","Post t0")))</f>
        <v>Pre t0</v>
      </c>
      <c r="C63" s="17">
        <v>19</v>
      </c>
      <c r="D63" s="19">
        <v>0</v>
      </c>
      <c r="E63" s="19"/>
      <c r="F63" s="19">
        <v>200</v>
      </c>
      <c r="G63" s="19">
        <v>130</v>
      </c>
      <c r="H63" s="7">
        <f t="shared" si="50"/>
        <v>0</v>
      </c>
      <c r="I63" s="7">
        <f>IF(B63="Pre t0",0,IF(B63="t0",MAX(MIN(TRLD!N63,E63),G63),IF(B63="TRLD",I62+J63,IF(B63="Post t0",MAX(I62+M63,G63)))))</f>
        <v>0</v>
      </c>
      <c r="J63" s="7">
        <f t="shared" si="0"/>
        <v>0</v>
      </c>
      <c r="K63" s="7">
        <f t="shared" si="1"/>
        <v>0</v>
      </c>
      <c r="L63" s="7">
        <f t="shared" si="2"/>
        <v>5</v>
      </c>
      <c r="M63" s="8">
        <f t="shared" si="3"/>
        <v>0</v>
      </c>
      <c r="N63" s="31">
        <f t="shared" si="4"/>
        <v>0</v>
      </c>
      <c r="O63" s="31">
        <f>IF(AND($C63&gt;=Inputs!B$4,$C63&lt;Inputs!C$4),FORECAST($C63,Inputs!B$3:C$3,Inputs!B$4:C$4),0)</f>
        <v>0</v>
      </c>
      <c r="P63" s="31">
        <f>IF(AND($C63&gt;=Inputs!C$4,$C63&lt;Inputs!D$4),FORECAST($C63,Inputs!C$3:D$3,Inputs!C$4:D$4),0)</f>
        <v>0</v>
      </c>
      <c r="Q63" s="31">
        <f>IF(AND($C63&gt;=Inputs!D$4,$C63&lt;Inputs!E$4),FORECAST($C63,Inputs!D$3:E$3,Inputs!D$4:E$4),0)</f>
        <v>0</v>
      </c>
      <c r="R63" s="31">
        <f>IF(AND($C63&gt;=Inputs!E$4,$C63&lt;Inputs!F$4),FORECAST($C63,Inputs!E$3:F$3,Inputs!E$4:F$4),0)</f>
        <v>0</v>
      </c>
      <c r="S63" s="31">
        <f>IF(AND($C63&gt;=Inputs!F$4,$C63&lt;Inputs!G$4),FORECAST($C63,Inputs!F$3:G$3,Inputs!F$4:G$4),0)</f>
        <v>0</v>
      </c>
      <c r="T63" s="31">
        <f>IF(AND($C63&gt;=Inputs!G$4,$C63&lt;Inputs!H$4),FORECAST($C63,Inputs!G$3:H$3,Inputs!G$4:H$4),0)</f>
        <v>0</v>
      </c>
      <c r="U63" s="31">
        <f>IF(AND($C63&gt;=Inputs!H$4,$C63&lt;Inputs!I$4),FORECAST($C63,Inputs!H$3:I$3,Inputs!H$4:I$4),0)</f>
        <v>0</v>
      </c>
      <c r="V63" s="31">
        <f>IF(AND($C63&gt;=Inputs!I$4,$C63&lt;Inputs!J$4),FORECAST($C63,Inputs!I$3:J$3,Inputs!I$4:J$4),0)</f>
        <v>0</v>
      </c>
      <c r="W63" s="31">
        <f>IF(AND($C63&gt;=Inputs!J$4,$C63&lt;Inputs!K$4),FORECAST($C63,Inputs!J$3:K$3,Inputs!J$4:K$4),0)</f>
        <v>0</v>
      </c>
      <c r="X63" s="31">
        <f>IF(AND($C63&gt;=Inputs!K$4,Inputs!K$4&lt;&gt;""),F63,0)</f>
        <v>0</v>
      </c>
      <c r="Y63" s="36">
        <f>IF($I62&lt;Inputs!B$13,Inputs!B$14,0)</f>
        <v>1</v>
      </c>
      <c r="Z63" s="36">
        <f>IF(AND($I62&gt;=Inputs!B$13,$I62&lt;Inputs!C$13),Inputs!C$14,0)</f>
        <v>0</v>
      </c>
      <c r="AA63" s="36">
        <f>IF(AND($I62&gt;=Inputs!C$13,$I62&lt;Inputs!D$13),Inputs!D$14,0)</f>
        <v>0</v>
      </c>
      <c r="AB63" s="36">
        <f>IF(AND($I62&lt;Inputs!B$13),Inputs!B$13,0)</f>
        <v>185</v>
      </c>
      <c r="AC63" s="36">
        <f>IF(AND($I62&gt;=Inputs!B$13,$I62&lt;Inputs!C$13),Inputs!C$13,0)</f>
        <v>0</v>
      </c>
      <c r="AD63" s="36">
        <f>IF(AND($I62&gt;=Inputs!C$13,$I62&lt;Inputs!D$13),Inputs!D$13,0)</f>
        <v>0</v>
      </c>
      <c r="AE63" s="36">
        <f t="shared" si="5"/>
        <v>185</v>
      </c>
      <c r="AF63" s="36">
        <f t="shared" si="6"/>
        <v>0</v>
      </c>
      <c r="AG63" s="36">
        <f t="shared" si="7"/>
        <v>0</v>
      </c>
      <c r="AH63" s="36">
        <f t="shared" si="8"/>
        <v>185</v>
      </c>
      <c r="AI63" s="36" t="str">
        <f t="shared" si="9"/>
        <v>No</v>
      </c>
      <c r="AJ63" s="36">
        <f t="shared" si="10"/>
        <v>5</v>
      </c>
      <c r="AK63" s="36">
        <f t="shared" si="11"/>
        <v>0</v>
      </c>
      <c r="AL63" s="36">
        <f t="shared" si="12"/>
        <v>0</v>
      </c>
      <c r="AM63" s="36">
        <f t="shared" si="13"/>
        <v>5</v>
      </c>
      <c r="AN63" s="36">
        <f t="shared" si="14"/>
        <v>0</v>
      </c>
      <c r="AO63" s="36">
        <f t="shared" si="15"/>
        <v>0</v>
      </c>
      <c r="AP63" s="36">
        <f t="shared" si="16"/>
        <v>5</v>
      </c>
      <c r="AQ63" s="36">
        <f t="shared" si="17"/>
        <v>5</v>
      </c>
      <c r="AR63" s="36">
        <f>IF(AND($AQ63&gt;=Inputs!B$13,$AQ63&lt;Inputs!C$13),Inputs!C$14,0)</f>
        <v>0</v>
      </c>
      <c r="AS63" s="36">
        <f>IF(AND($AQ63&gt;=Inputs!C$13,$AQ63&lt;Inputs!D$13),Inputs!D$14,0)</f>
        <v>0</v>
      </c>
      <c r="AT63" s="36">
        <f>IF(AND($AQ63&gt;=Inputs!B$13,$AQ63&lt;Inputs!C$13),Inputs!C$13,0)</f>
        <v>0</v>
      </c>
      <c r="AU63" s="36">
        <f>IF(AND($AQ63&gt;=Inputs!C$13,$AQ63&lt;Inputs!D$13),Inputs!D$13,0)</f>
        <v>0</v>
      </c>
      <c r="AV63" s="36">
        <f t="shared" si="18"/>
        <v>0</v>
      </c>
      <c r="AW63" s="36">
        <f>IFERROR((AU63-#REF!)/AS63,0)</f>
        <v>0</v>
      </c>
      <c r="AX63" s="36">
        <f t="shared" si="19"/>
        <v>0</v>
      </c>
      <c r="AY63" s="36" t="str">
        <f t="shared" si="20"/>
        <v>No</v>
      </c>
      <c r="AZ63" s="36">
        <f t="shared" si="21"/>
        <v>0</v>
      </c>
      <c r="BA63" s="36">
        <f t="shared" si="22"/>
        <v>0</v>
      </c>
      <c r="BB63" s="36">
        <f t="shared" si="23"/>
        <v>0</v>
      </c>
      <c r="BC63" s="36">
        <f t="shared" si="24"/>
        <v>0</v>
      </c>
      <c r="BD63" s="36">
        <f t="shared" si="25"/>
        <v>0</v>
      </c>
      <c r="BE63" s="37">
        <f t="shared" si="26"/>
        <v>5</v>
      </c>
      <c r="BF63" s="43">
        <f>IF($I62&lt;=Inputs!B$13,Inputs!B$14,0)</f>
        <v>1</v>
      </c>
      <c r="BG63" s="43">
        <f>IF(AND($I62&gt;Inputs!B$13,$I62&lt;=Inputs!C$13),Inputs!C$14,0)</f>
        <v>0</v>
      </c>
      <c r="BH63" s="43">
        <f>IF(AND($I62&gt;Inputs!C$13,$I62&lt;=Inputs!D$13),Inputs!D$14,0)</f>
        <v>0</v>
      </c>
      <c r="BI63" s="43">
        <f>IF(AND($I62&lt;Inputs!B$13),0,0)</f>
        <v>0</v>
      </c>
      <c r="BJ63" s="43">
        <f>IF(AND($I62&gt;=Inputs!B$13,$I62&lt;Inputs!C$13),Inputs!B$13,0)</f>
        <v>0</v>
      </c>
      <c r="BK63" s="43">
        <f>IF(AND($I62&gt;=Inputs!C$13,$I62&lt;Inputs!D$13),Inputs!C$13,0)</f>
        <v>0</v>
      </c>
      <c r="BL63" s="43">
        <f t="shared" si="27"/>
        <v>0</v>
      </c>
      <c r="BM63" s="43">
        <f t="shared" si="28"/>
        <v>0</v>
      </c>
      <c r="BN63" s="43">
        <f t="shared" si="29"/>
        <v>0</v>
      </c>
      <c r="BO63" s="43">
        <f t="shared" si="30"/>
        <v>0</v>
      </c>
      <c r="BP63" s="43" t="str">
        <f t="shared" si="31"/>
        <v>No</v>
      </c>
      <c r="BQ63" s="43">
        <f t="shared" si="32"/>
        <v>0</v>
      </c>
      <c r="BR63" s="43">
        <f t="shared" si="33"/>
        <v>0</v>
      </c>
      <c r="BS63" s="43">
        <f t="shared" si="34"/>
        <v>0</v>
      </c>
      <c r="BT63" s="43">
        <f t="shared" si="35"/>
        <v>0</v>
      </c>
      <c r="BU63" s="43">
        <f t="shared" si="36"/>
        <v>0</v>
      </c>
      <c r="BV63" s="43">
        <f t="shared" si="37"/>
        <v>0</v>
      </c>
      <c r="BW63" s="43">
        <f t="shared" si="38"/>
        <v>0</v>
      </c>
      <c r="BX63" s="43">
        <f t="shared" si="39"/>
        <v>0</v>
      </c>
      <c r="BY63" s="43">
        <f>IF(AND($BX63&gt;Inputs!B$13,$BX63&lt;=Inputs!C$13),Inputs!C$14,0)</f>
        <v>0</v>
      </c>
      <c r="BZ63" s="43">
        <f>IF(AND($BX63&gt;Inputs!C$13,$BX63&lt;=Inputs!D$13),Inputs!D$14,0)</f>
        <v>0</v>
      </c>
      <c r="CA63" s="43">
        <f>IF(AND($BX63&gt;Inputs!B$13,$BX63&lt;=Inputs!C$13),Inputs!B$13,0)</f>
        <v>0</v>
      </c>
      <c r="CB63" s="43">
        <f>IF(AND($BX63&gt;Inputs!C$13,$BX63&lt;=Inputs!D$13),Inputs!C$13,0)</f>
        <v>0</v>
      </c>
      <c r="CC63" s="43">
        <f t="shared" si="40"/>
        <v>0</v>
      </c>
      <c r="CD63" s="43">
        <f t="shared" si="41"/>
        <v>0</v>
      </c>
      <c r="CE63" s="43">
        <f t="shared" si="42"/>
        <v>0</v>
      </c>
      <c r="CF63" s="43" t="str">
        <f t="shared" si="43"/>
        <v>No</v>
      </c>
      <c r="CG63" s="43">
        <f t="shared" si="44"/>
        <v>0</v>
      </c>
      <c r="CH63" s="43">
        <f t="shared" si="45"/>
        <v>0</v>
      </c>
      <c r="CI63" s="43">
        <f t="shared" si="46"/>
        <v>0</v>
      </c>
      <c r="CJ63" s="43">
        <f t="shared" si="47"/>
        <v>0</v>
      </c>
      <c r="CK63" s="43">
        <f t="shared" si="48"/>
        <v>0</v>
      </c>
      <c r="CL63" s="44">
        <f t="shared" si="49"/>
        <v>0</v>
      </c>
      <c r="CM63" s="9">
        <f>IF(AND($F63&gt;=Inputs!B$3,$F63&lt;Inputs!C$3),FORECAST($F63,Inputs!B$4:C$4,Inputs!B$3:C$3),9999)</f>
        <v>9999</v>
      </c>
      <c r="CN63" s="9">
        <f>IF(AND($F63&gt;=Inputs!C$3,$F63&lt;Inputs!D$3),FORECAST($F63,Inputs!C$4:D$4,Inputs!C$3:D$3),9999)</f>
        <v>9999</v>
      </c>
      <c r="CO63" s="9">
        <f>IF(AND($F63&gt;=Inputs!D$3,$F63&lt;Inputs!E$3),FORECAST($F63,Inputs!D$4:E$4,Inputs!D$3:E$3),9999)</f>
        <v>9999</v>
      </c>
      <c r="CP63" s="9">
        <f>IF(AND($F63&gt;=Inputs!E$3,$F63&lt;Inputs!F$3),FORECAST($F63,Inputs!E$4:F$4,Inputs!E$3:F$3),9999)</f>
        <v>9999</v>
      </c>
      <c r="CQ63" s="9">
        <f>IF(AND($F63&gt;=Inputs!F$3,$F63&lt;Inputs!G$3),FORECAST($F63,Inputs!F$4:G$4,Inputs!F$3:G$3),9999)</f>
        <v>9999</v>
      </c>
      <c r="CR63" s="9">
        <f>IF(AND($F63&gt;=Inputs!G$3,$F63&lt;Inputs!H$3),FORECAST($F63,Inputs!G$4:H$4,Inputs!G$3:H$3),9999)</f>
        <v>9999</v>
      </c>
      <c r="CS63" s="9">
        <f>IF(AND($F63&gt;=Inputs!H$3,$F63&lt;Inputs!I$3),FORECAST($F63,Inputs!H$4:I$4,Inputs!H$3:I$3),9999)</f>
        <v>9999</v>
      </c>
      <c r="CT63" s="9">
        <f>IF(AND($F63&gt;=Inputs!I$3,$F63&lt;Inputs!J$3),FORECAST($F63,Inputs!I$4:J$4,Inputs!I$3:J$3),9999)</f>
        <v>9999</v>
      </c>
      <c r="CU63" s="9">
        <f>IF(AND($F63&gt;=Inputs!J$3,$F63&lt;Inputs!K$3),FORECAST($F63,Inputs!J$4:K$4,Inputs!J$3:K$3),9999)</f>
        <v>9999</v>
      </c>
      <c r="CV63" s="9">
        <f>IF(AND($F63&gt;=Inputs!K$3,$F63&lt;Inputs!L$3),FORECAST($F63,Inputs!K$4:L$4,Inputs!K$3:L$3),9999)</f>
        <v>9999</v>
      </c>
      <c r="CW63" s="9">
        <f>IF(AND($G63&gt;=Inputs!B$3,$G63&lt;Inputs!C$3),FORECAST($G63,Inputs!B$4:C$4,Inputs!B$3:C$3),-9999)</f>
        <v>-9999</v>
      </c>
      <c r="CX63" s="9">
        <f>IF(AND($G63&gt;=Inputs!C$3,$G63&lt;Inputs!D$3),FORECAST($G63,Inputs!C$4:D$4,Inputs!C$3:D$3),-9999)</f>
        <v>-9999</v>
      </c>
      <c r="CY63" s="9">
        <f>IF(AND($G63&gt;=Inputs!D$3,$G63&lt;Inputs!E$3),FORECAST($G63,Inputs!D$4:E$4,Inputs!D$3:E$3),-9999)</f>
        <v>-9999</v>
      </c>
      <c r="CZ63" s="9">
        <f>IF(AND($G63&gt;=Inputs!E$3,$G63&lt;Inputs!F$3),FORECAST($G63,Inputs!E$4:F$4,Inputs!E$3:F$3),-9999)</f>
        <v>-9999</v>
      </c>
      <c r="DA63" s="9">
        <f>IF(AND($G63&gt;=Inputs!F$3,$G63&lt;Inputs!G$3),FORECAST($G63,Inputs!F$4:G$4,Inputs!F$3:G$3),-9999)</f>
        <v>-9999</v>
      </c>
      <c r="DB63" s="9">
        <f>IF(AND($G63&gt;=Inputs!G$3,$G63&lt;Inputs!H$3),FORECAST($G63,Inputs!G$4:H$4,Inputs!G$3:H$3),-9999)</f>
        <v>25.2</v>
      </c>
      <c r="DC63" s="9">
        <f>IF(AND($G63&gt;=Inputs!H$3,$G63&lt;Inputs!I$3),FORECAST($G63,Inputs!H$4:I$4,Inputs!H$3:I$3),-9999)</f>
        <v>-9999</v>
      </c>
      <c r="DD63" s="9">
        <f>IF(AND($G63&gt;=Inputs!I$3,$G63&lt;Inputs!J$3),FORECAST($G63,Inputs!I$4:J$4,Inputs!I$3:J$3),-9999)</f>
        <v>-9999</v>
      </c>
      <c r="DE63" s="9">
        <f>IF(AND($G63&gt;=Inputs!J$3,$G63&lt;Inputs!K$3),FORECAST($G63,Inputs!J$4:K$4,Inputs!J$3:K$3),-9999)</f>
        <v>-9999</v>
      </c>
      <c r="DF63" s="9">
        <f>IF(AND($G63&gt;=Inputs!K$3,$G63&lt;Inputs!L$3),FORECAST($G63,Inputs!K$4:L$4,Inputs!K$3:L$3),-9999)</f>
        <v>-9999</v>
      </c>
    </row>
    <row r="64" spans="1:110" x14ac:dyDescent="0.25">
      <c r="A64" s="2">
        <f t="shared" si="51"/>
        <v>45474.211805555358</v>
      </c>
      <c r="B64" s="3" t="str">
        <f>IF(ROUND(A64,6)&lt;ROUND(Inputs!$B$7,6),"Pre t0",IF(ROUND(A64,6)=ROUND(Inputs!$B$7,6),"t0",IF(AND(A64&gt;Inputs!$B$7,A64&lt;Inputs!$B$8),"TRLD","Post t0")))</f>
        <v>Pre t0</v>
      </c>
      <c r="C64" s="17">
        <v>23.3</v>
      </c>
      <c r="D64" s="19">
        <v>0</v>
      </c>
      <c r="E64" s="19"/>
      <c r="F64" s="19">
        <v>200</v>
      </c>
      <c r="G64" s="19">
        <v>130</v>
      </c>
      <c r="H64" s="7">
        <f t="shared" si="50"/>
        <v>0</v>
      </c>
      <c r="I64" s="7">
        <f>IF(B64="Pre t0",0,IF(B64="t0",MAX(MIN(TRLD!N64,E64),G64),IF(B64="TRLD",I63+J64,IF(B64="Post t0",MAX(I63+M64,G64)))))</f>
        <v>0</v>
      </c>
      <c r="J64" s="7">
        <f t="shared" si="0"/>
        <v>0</v>
      </c>
      <c r="K64" s="7">
        <f t="shared" si="1"/>
        <v>0</v>
      </c>
      <c r="L64" s="7">
        <f t="shared" si="2"/>
        <v>5</v>
      </c>
      <c r="M64" s="8">
        <f t="shared" si="3"/>
        <v>0</v>
      </c>
      <c r="N64" s="31">
        <f t="shared" si="4"/>
        <v>0</v>
      </c>
      <c r="O64" s="31">
        <f>IF(AND($C64&gt;=Inputs!B$4,$C64&lt;Inputs!C$4),FORECAST($C64,Inputs!B$3:C$3,Inputs!B$4:C$4),0)</f>
        <v>0</v>
      </c>
      <c r="P64" s="31">
        <f>IF(AND($C64&gt;=Inputs!C$4,$C64&lt;Inputs!D$4),FORECAST($C64,Inputs!C$3:D$3,Inputs!C$4:D$4),0)</f>
        <v>0</v>
      </c>
      <c r="Q64" s="31">
        <f>IF(AND($C64&gt;=Inputs!D$4,$C64&lt;Inputs!E$4),FORECAST($C64,Inputs!D$3:E$3,Inputs!D$4:E$4),0)</f>
        <v>0</v>
      </c>
      <c r="R64" s="31">
        <f>IF(AND($C64&gt;=Inputs!E$4,$C64&lt;Inputs!F$4),FORECAST($C64,Inputs!E$3:F$3,Inputs!E$4:F$4),0)</f>
        <v>0</v>
      </c>
      <c r="S64" s="31">
        <f>IF(AND($C64&gt;=Inputs!F$4,$C64&lt;Inputs!G$4),FORECAST($C64,Inputs!F$3:G$3,Inputs!F$4:G$4),0)</f>
        <v>103.125</v>
      </c>
      <c r="T64" s="31">
        <f>IF(AND($C64&gt;=Inputs!G$4,$C64&lt;Inputs!H$4),FORECAST($C64,Inputs!G$3:H$3,Inputs!G$4:H$4),0)</f>
        <v>0</v>
      </c>
      <c r="U64" s="31">
        <f>IF(AND($C64&gt;=Inputs!H$4,$C64&lt;Inputs!I$4),FORECAST($C64,Inputs!H$3:I$3,Inputs!H$4:I$4),0)</f>
        <v>0</v>
      </c>
      <c r="V64" s="31">
        <f>IF(AND($C64&gt;=Inputs!I$4,$C64&lt;Inputs!J$4),FORECAST($C64,Inputs!I$3:J$3,Inputs!I$4:J$4),0)</f>
        <v>0</v>
      </c>
      <c r="W64" s="31">
        <f>IF(AND($C64&gt;=Inputs!J$4,$C64&lt;Inputs!K$4),FORECAST($C64,Inputs!J$3:K$3,Inputs!J$4:K$4),0)</f>
        <v>0</v>
      </c>
      <c r="X64" s="31">
        <f>IF(AND($C64&gt;=Inputs!K$4,Inputs!K$4&lt;&gt;""),F64,0)</f>
        <v>0</v>
      </c>
      <c r="Y64" s="36">
        <f>IF($I63&lt;Inputs!B$13,Inputs!B$14,0)</f>
        <v>1</v>
      </c>
      <c r="Z64" s="36">
        <f>IF(AND($I63&gt;=Inputs!B$13,$I63&lt;Inputs!C$13),Inputs!C$14,0)</f>
        <v>0</v>
      </c>
      <c r="AA64" s="36">
        <f>IF(AND($I63&gt;=Inputs!C$13,$I63&lt;Inputs!D$13),Inputs!D$14,0)</f>
        <v>0</v>
      </c>
      <c r="AB64" s="36">
        <f>IF(AND($I63&lt;Inputs!B$13),Inputs!B$13,0)</f>
        <v>185</v>
      </c>
      <c r="AC64" s="36">
        <f>IF(AND($I63&gt;=Inputs!B$13,$I63&lt;Inputs!C$13),Inputs!C$13,0)</f>
        <v>0</v>
      </c>
      <c r="AD64" s="36">
        <f>IF(AND($I63&gt;=Inputs!C$13,$I63&lt;Inputs!D$13),Inputs!D$13,0)</f>
        <v>0</v>
      </c>
      <c r="AE64" s="36">
        <f t="shared" si="5"/>
        <v>185</v>
      </c>
      <c r="AF64" s="36">
        <f t="shared" si="6"/>
        <v>0</v>
      </c>
      <c r="AG64" s="36">
        <f t="shared" si="7"/>
        <v>0</v>
      </c>
      <c r="AH64" s="36">
        <f t="shared" si="8"/>
        <v>185</v>
      </c>
      <c r="AI64" s="36" t="str">
        <f t="shared" si="9"/>
        <v>No</v>
      </c>
      <c r="AJ64" s="36">
        <f t="shared" si="10"/>
        <v>5</v>
      </c>
      <c r="AK64" s="36">
        <f t="shared" si="11"/>
        <v>0</v>
      </c>
      <c r="AL64" s="36">
        <f t="shared" si="12"/>
        <v>0</v>
      </c>
      <c r="AM64" s="36">
        <f t="shared" si="13"/>
        <v>5</v>
      </c>
      <c r="AN64" s="36">
        <f t="shared" si="14"/>
        <v>0</v>
      </c>
      <c r="AO64" s="36">
        <f t="shared" si="15"/>
        <v>0</v>
      </c>
      <c r="AP64" s="36">
        <f t="shared" si="16"/>
        <v>5</v>
      </c>
      <c r="AQ64" s="36">
        <f t="shared" si="17"/>
        <v>5</v>
      </c>
      <c r="AR64" s="36">
        <f>IF(AND($AQ64&gt;=Inputs!B$13,$AQ64&lt;Inputs!C$13),Inputs!C$14,0)</f>
        <v>0</v>
      </c>
      <c r="AS64" s="36">
        <f>IF(AND($AQ64&gt;=Inputs!C$13,$AQ64&lt;Inputs!D$13),Inputs!D$14,0)</f>
        <v>0</v>
      </c>
      <c r="AT64" s="36">
        <f>IF(AND($AQ64&gt;=Inputs!B$13,$AQ64&lt;Inputs!C$13),Inputs!C$13,0)</f>
        <v>0</v>
      </c>
      <c r="AU64" s="36">
        <f>IF(AND($AQ64&gt;=Inputs!C$13,$AQ64&lt;Inputs!D$13),Inputs!D$13,0)</f>
        <v>0</v>
      </c>
      <c r="AV64" s="36">
        <f t="shared" si="18"/>
        <v>0</v>
      </c>
      <c r="AW64" s="36">
        <f>IFERROR((AU64-#REF!)/AS64,0)</f>
        <v>0</v>
      </c>
      <c r="AX64" s="36">
        <f t="shared" si="19"/>
        <v>0</v>
      </c>
      <c r="AY64" s="36" t="str">
        <f t="shared" si="20"/>
        <v>No</v>
      </c>
      <c r="AZ64" s="36">
        <f t="shared" si="21"/>
        <v>0</v>
      </c>
      <c r="BA64" s="36">
        <f t="shared" si="22"/>
        <v>0</v>
      </c>
      <c r="BB64" s="36">
        <f t="shared" si="23"/>
        <v>0</v>
      </c>
      <c r="BC64" s="36">
        <f t="shared" si="24"/>
        <v>0</v>
      </c>
      <c r="BD64" s="36">
        <f t="shared" si="25"/>
        <v>0</v>
      </c>
      <c r="BE64" s="37">
        <f t="shared" si="26"/>
        <v>5</v>
      </c>
      <c r="BF64" s="43">
        <f>IF($I63&lt;=Inputs!B$13,Inputs!B$14,0)</f>
        <v>1</v>
      </c>
      <c r="BG64" s="43">
        <f>IF(AND($I63&gt;Inputs!B$13,$I63&lt;=Inputs!C$13),Inputs!C$14,0)</f>
        <v>0</v>
      </c>
      <c r="BH64" s="43">
        <f>IF(AND($I63&gt;Inputs!C$13,$I63&lt;=Inputs!D$13),Inputs!D$14,0)</f>
        <v>0</v>
      </c>
      <c r="BI64" s="43">
        <f>IF(AND($I63&lt;Inputs!B$13),0,0)</f>
        <v>0</v>
      </c>
      <c r="BJ64" s="43">
        <f>IF(AND($I63&gt;=Inputs!B$13,$I63&lt;Inputs!C$13),Inputs!B$13,0)</f>
        <v>0</v>
      </c>
      <c r="BK64" s="43">
        <f>IF(AND($I63&gt;=Inputs!C$13,$I63&lt;Inputs!D$13),Inputs!C$13,0)</f>
        <v>0</v>
      </c>
      <c r="BL64" s="43">
        <f t="shared" si="27"/>
        <v>0</v>
      </c>
      <c r="BM64" s="43">
        <f t="shared" si="28"/>
        <v>0</v>
      </c>
      <c r="BN64" s="43">
        <f t="shared" si="29"/>
        <v>0</v>
      </c>
      <c r="BO64" s="43">
        <f t="shared" si="30"/>
        <v>0</v>
      </c>
      <c r="BP64" s="43" t="str">
        <f t="shared" si="31"/>
        <v>No</v>
      </c>
      <c r="BQ64" s="43">
        <f t="shared" si="32"/>
        <v>0</v>
      </c>
      <c r="BR64" s="43">
        <f t="shared" si="33"/>
        <v>0</v>
      </c>
      <c r="BS64" s="43">
        <f t="shared" si="34"/>
        <v>0</v>
      </c>
      <c r="BT64" s="43">
        <f t="shared" si="35"/>
        <v>0</v>
      </c>
      <c r="BU64" s="43">
        <f t="shared" si="36"/>
        <v>0</v>
      </c>
      <c r="BV64" s="43">
        <f t="shared" si="37"/>
        <v>0</v>
      </c>
      <c r="BW64" s="43">
        <f t="shared" si="38"/>
        <v>0</v>
      </c>
      <c r="BX64" s="43">
        <f t="shared" si="39"/>
        <v>0</v>
      </c>
      <c r="BY64" s="43">
        <f>IF(AND($BX64&gt;Inputs!B$13,$BX64&lt;=Inputs!C$13),Inputs!C$14,0)</f>
        <v>0</v>
      </c>
      <c r="BZ64" s="43">
        <f>IF(AND($BX64&gt;Inputs!C$13,$BX64&lt;=Inputs!D$13),Inputs!D$14,0)</f>
        <v>0</v>
      </c>
      <c r="CA64" s="43">
        <f>IF(AND($BX64&gt;Inputs!B$13,$BX64&lt;=Inputs!C$13),Inputs!B$13,0)</f>
        <v>0</v>
      </c>
      <c r="CB64" s="43">
        <f>IF(AND($BX64&gt;Inputs!C$13,$BX64&lt;=Inputs!D$13),Inputs!C$13,0)</f>
        <v>0</v>
      </c>
      <c r="CC64" s="43">
        <f t="shared" si="40"/>
        <v>0</v>
      </c>
      <c r="CD64" s="43">
        <f t="shared" si="41"/>
        <v>0</v>
      </c>
      <c r="CE64" s="43">
        <f t="shared" si="42"/>
        <v>0</v>
      </c>
      <c r="CF64" s="43" t="str">
        <f t="shared" si="43"/>
        <v>No</v>
      </c>
      <c r="CG64" s="43">
        <f t="shared" si="44"/>
        <v>0</v>
      </c>
      <c r="CH64" s="43">
        <f t="shared" si="45"/>
        <v>0</v>
      </c>
      <c r="CI64" s="43">
        <f t="shared" si="46"/>
        <v>0</v>
      </c>
      <c r="CJ64" s="43">
        <f t="shared" si="47"/>
        <v>0</v>
      </c>
      <c r="CK64" s="43">
        <f t="shared" si="48"/>
        <v>0</v>
      </c>
      <c r="CL64" s="44">
        <f t="shared" si="49"/>
        <v>0</v>
      </c>
      <c r="CM64" s="9">
        <f>IF(AND($F64&gt;=Inputs!B$3,$F64&lt;Inputs!C$3),FORECAST($F64,Inputs!B$4:C$4,Inputs!B$3:C$3),9999)</f>
        <v>9999</v>
      </c>
      <c r="CN64" s="9">
        <f>IF(AND($F64&gt;=Inputs!C$3,$F64&lt;Inputs!D$3),FORECAST($F64,Inputs!C$4:D$4,Inputs!C$3:D$3),9999)</f>
        <v>9999</v>
      </c>
      <c r="CO64" s="9">
        <f>IF(AND($F64&gt;=Inputs!D$3,$F64&lt;Inputs!E$3),FORECAST($F64,Inputs!D$4:E$4,Inputs!D$3:E$3),9999)</f>
        <v>9999</v>
      </c>
      <c r="CP64" s="9">
        <f>IF(AND($F64&gt;=Inputs!E$3,$F64&lt;Inputs!F$3),FORECAST($F64,Inputs!E$4:F$4,Inputs!E$3:F$3),9999)</f>
        <v>9999</v>
      </c>
      <c r="CQ64" s="9">
        <f>IF(AND($F64&gt;=Inputs!F$3,$F64&lt;Inputs!G$3),FORECAST($F64,Inputs!F$4:G$4,Inputs!F$3:G$3),9999)</f>
        <v>9999</v>
      </c>
      <c r="CR64" s="9">
        <f>IF(AND($F64&gt;=Inputs!G$3,$F64&lt;Inputs!H$3),FORECAST($F64,Inputs!G$4:H$4,Inputs!G$3:H$3),9999)</f>
        <v>9999</v>
      </c>
      <c r="CS64" s="9">
        <f>IF(AND($F64&gt;=Inputs!H$3,$F64&lt;Inputs!I$3),FORECAST($F64,Inputs!H$4:I$4,Inputs!H$3:I$3),9999)</f>
        <v>9999</v>
      </c>
      <c r="CT64" s="9">
        <f>IF(AND($F64&gt;=Inputs!I$3,$F64&lt;Inputs!J$3),FORECAST($F64,Inputs!I$4:J$4,Inputs!I$3:J$3),9999)</f>
        <v>9999</v>
      </c>
      <c r="CU64" s="9">
        <f>IF(AND($F64&gt;=Inputs!J$3,$F64&lt;Inputs!K$3),FORECAST($F64,Inputs!J$4:K$4,Inputs!J$3:K$3),9999)</f>
        <v>9999</v>
      </c>
      <c r="CV64" s="9">
        <f>IF(AND($F64&gt;=Inputs!K$3,$F64&lt;Inputs!L$3),FORECAST($F64,Inputs!K$4:L$4,Inputs!K$3:L$3),9999)</f>
        <v>9999</v>
      </c>
      <c r="CW64" s="9">
        <f>IF(AND($G64&gt;=Inputs!B$3,$G64&lt;Inputs!C$3),FORECAST($G64,Inputs!B$4:C$4,Inputs!B$3:C$3),-9999)</f>
        <v>-9999</v>
      </c>
      <c r="CX64" s="9">
        <f>IF(AND($G64&gt;=Inputs!C$3,$G64&lt;Inputs!D$3),FORECAST($G64,Inputs!C$4:D$4,Inputs!C$3:D$3),-9999)</f>
        <v>-9999</v>
      </c>
      <c r="CY64" s="9">
        <f>IF(AND($G64&gt;=Inputs!D$3,$G64&lt;Inputs!E$3),FORECAST($G64,Inputs!D$4:E$4,Inputs!D$3:E$3),-9999)</f>
        <v>-9999</v>
      </c>
      <c r="CZ64" s="9">
        <f>IF(AND($G64&gt;=Inputs!E$3,$G64&lt;Inputs!F$3),FORECAST($G64,Inputs!E$4:F$4,Inputs!E$3:F$3),-9999)</f>
        <v>-9999</v>
      </c>
      <c r="DA64" s="9">
        <f>IF(AND($G64&gt;=Inputs!F$3,$G64&lt;Inputs!G$3),FORECAST($G64,Inputs!F$4:G$4,Inputs!F$3:G$3),-9999)</f>
        <v>-9999</v>
      </c>
      <c r="DB64" s="9">
        <f>IF(AND($G64&gt;=Inputs!G$3,$G64&lt;Inputs!H$3),FORECAST($G64,Inputs!G$4:H$4,Inputs!G$3:H$3),-9999)</f>
        <v>25.2</v>
      </c>
      <c r="DC64" s="9">
        <f>IF(AND($G64&gt;=Inputs!H$3,$G64&lt;Inputs!I$3),FORECAST($G64,Inputs!H$4:I$4,Inputs!H$3:I$3),-9999)</f>
        <v>-9999</v>
      </c>
      <c r="DD64" s="9">
        <f>IF(AND($G64&gt;=Inputs!I$3,$G64&lt;Inputs!J$3),FORECAST($G64,Inputs!I$4:J$4,Inputs!I$3:J$3),-9999)</f>
        <v>-9999</v>
      </c>
      <c r="DE64" s="9">
        <f>IF(AND($G64&gt;=Inputs!J$3,$G64&lt;Inputs!K$3),FORECAST($G64,Inputs!J$4:K$4,Inputs!J$3:K$3),-9999)</f>
        <v>-9999</v>
      </c>
      <c r="DF64" s="9">
        <f>IF(AND($G64&gt;=Inputs!K$3,$G64&lt;Inputs!L$3),FORECAST($G64,Inputs!K$4:L$4,Inputs!K$3:L$3),-9999)</f>
        <v>-9999</v>
      </c>
    </row>
    <row r="65" spans="1:110" x14ac:dyDescent="0.25">
      <c r="A65" s="2">
        <f t="shared" si="51"/>
        <v>45474.215277777577</v>
      </c>
      <c r="B65" s="3" t="str">
        <f>IF(ROUND(A65,6)&lt;ROUND(Inputs!$B$7,6),"Pre t0",IF(ROUND(A65,6)=ROUND(Inputs!$B$7,6),"t0",IF(AND(A65&gt;Inputs!$B$7,A65&lt;Inputs!$B$8),"TRLD","Post t0")))</f>
        <v>Pre t0</v>
      </c>
      <c r="C65" s="17">
        <v>27.9</v>
      </c>
      <c r="D65" s="19">
        <v>0</v>
      </c>
      <c r="E65" s="19"/>
      <c r="F65" s="19">
        <v>200</v>
      </c>
      <c r="G65" s="19">
        <v>130</v>
      </c>
      <c r="H65" s="7">
        <f t="shared" si="50"/>
        <v>0</v>
      </c>
      <c r="I65" s="7">
        <f>IF(B65="Pre t0",0,IF(B65="t0",MAX(MIN(TRLD!N65,E65),G65),IF(B65="TRLD",I64+J65,IF(B65="Post t0",MAX(I64+M65,G65)))))</f>
        <v>0</v>
      </c>
      <c r="J65" s="7">
        <f t="shared" si="0"/>
        <v>0</v>
      </c>
      <c r="K65" s="7">
        <f t="shared" si="1"/>
        <v>0</v>
      </c>
      <c r="L65" s="7">
        <f t="shared" si="2"/>
        <v>5</v>
      </c>
      <c r="M65" s="8">
        <f t="shared" si="3"/>
        <v>0</v>
      </c>
      <c r="N65" s="31">
        <f t="shared" si="4"/>
        <v>0</v>
      </c>
      <c r="O65" s="31">
        <f>IF(AND($C65&gt;=Inputs!B$4,$C65&lt;Inputs!C$4),FORECAST($C65,Inputs!B$3:C$3,Inputs!B$4:C$4),0)</f>
        <v>0</v>
      </c>
      <c r="P65" s="31">
        <f>IF(AND($C65&gt;=Inputs!C$4,$C65&lt;Inputs!D$4),FORECAST($C65,Inputs!C$3:D$3,Inputs!C$4:D$4),0)</f>
        <v>0</v>
      </c>
      <c r="Q65" s="31">
        <f>IF(AND($C65&gt;=Inputs!D$4,$C65&lt;Inputs!E$4),FORECAST($C65,Inputs!D$3:E$3,Inputs!D$4:E$4),0)</f>
        <v>0</v>
      </c>
      <c r="R65" s="31">
        <f>IF(AND($C65&gt;=Inputs!E$4,$C65&lt;Inputs!F$4),FORECAST($C65,Inputs!E$3:F$3,Inputs!E$4:F$4),0)</f>
        <v>0</v>
      </c>
      <c r="S65" s="31">
        <f>IF(AND($C65&gt;=Inputs!F$4,$C65&lt;Inputs!G$4),FORECAST($C65,Inputs!F$3:G$3,Inputs!F$4:G$4),0)</f>
        <v>0</v>
      </c>
      <c r="T65" s="31">
        <f>IF(AND($C65&gt;=Inputs!G$4,$C65&lt;Inputs!H$4),FORECAST($C65,Inputs!G$3:H$3,Inputs!G$4:H$4),0)</f>
        <v>141.25</v>
      </c>
      <c r="U65" s="31">
        <f>IF(AND($C65&gt;=Inputs!H$4,$C65&lt;Inputs!I$4),FORECAST($C65,Inputs!H$3:I$3,Inputs!H$4:I$4),0)</f>
        <v>0</v>
      </c>
      <c r="V65" s="31">
        <f>IF(AND($C65&gt;=Inputs!I$4,$C65&lt;Inputs!J$4),FORECAST($C65,Inputs!I$3:J$3,Inputs!I$4:J$4),0)</f>
        <v>0</v>
      </c>
      <c r="W65" s="31">
        <f>IF(AND($C65&gt;=Inputs!J$4,$C65&lt;Inputs!K$4),FORECAST($C65,Inputs!J$3:K$3,Inputs!J$4:K$4),0)</f>
        <v>0</v>
      </c>
      <c r="X65" s="31">
        <f>IF(AND($C65&gt;=Inputs!K$4,Inputs!K$4&lt;&gt;""),F65,0)</f>
        <v>0</v>
      </c>
      <c r="Y65" s="36">
        <f>IF($I64&lt;Inputs!B$13,Inputs!B$14,0)</f>
        <v>1</v>
      </c>
      <c r="Z65" s="36">
        <f>IF(AND($I64&gt;=Inputs!B$13,$I64&lt;Inputs!C$13),Inputs!C$14,0)</f>
        <v>0</v>
      </c>
      <c r="AA65" s="36">
        <f>IF(AND($I64&gt;=Inputs!C$13,$I64&lt;Inputs!D$13),Inputs!D$14,0)</f>
        <v>0</v>
      </c>
      <c r="AB65" s="36">
        <f>IF(AND($I64&lt;Inputs!B$13),Inputs!B$13,0)</f>
        <v>185</v>
      </c>
      <c r="AC65" s="36">
        <f>IF(AND($I64&gt;=Inputs!B$13,$I64&lt;Inputs!C$13),Inputs!C$13,0)</f>
        <v>0</v>
      </c>
      <c r="AD65" s="36">
        <f>IF(AND($I64&gt;=Inputs!C$13,$I64&lt;Inputs!D$13),Inputs!D$13,0)</f>
        <v>0</v>
      </c>
      <c r="AE65" s="36">
        <f t="shared" si="5"/>
        <v>185</v>
      </c>
      <c r="AF65" s="36">
        <f t="shared" si="6"/>
        <v>0</v>
      </c>
      <c r="AG65" s="36">
        <f t="shared" si="7"/>
        <v>0</v>
      </c>
      <c r="AH65" s="36">
        <f t="shared" si="8"/>
        <v>185</v>
      </c>
      <c r="AI65" s="36" t="str">
        <f t="shared" si="9"/>
        <v>No</v>
      </c>
      <c r="AJ65" s="36">
        <f t="shared" si="10"/>
        <v>5</v>
      </c>
      <c r="AK65" s="36">
        <f t="shared" si="11"/>
        <v>0</v>
      </c>
      <c r="AL65" s="36">
        <f t="shared" si="12"/>
        <v>0</v>
      </c>
      <c r="AM65" s="36">
        <f t="shared" si="13"/>
        <v>5</v>
      </c>
      <c r="AN65" s="36">
        <f t="shared" si="14"/>
        <v>0</v>
      </c>
      <c r="AO65" s="36">
        <f t="shared" si="15"/>
        <v>0</v>
      </c>
      <c r="AP65" s="36">
        <f t="shared" si="16"/>
        <v>5</v>
      </c>
      <c r="AQ65" s="36">
        <f t="shared" si="17"/>
        <v>5</v>
      </c>
      <c r="AR65" s="36">
        <f>IF(AND($AQ65&gt;=Inputs!B$13,$AQ65&lt;Inputs!C$13),Inputs!C$14,0)</f>
        <v>0</v>
      </c>
      <c r="AS65" s="36">
        <f>IF(AND($AQ65&gt;=Inputs!C$13,$AQ65&lt;Inputs!D$13),Inputs!D$14,0)</f>
        <v>0</v>
      </c>
      <c r="AT65" s="36">
        <f>IF(AND($AQ65&gt;=Inputs!B$13,$AQ65&lt;Inputs!C$13),Inputs!C$13,0)</f>
        <v>0</v>
      </c>
      <c r="AU65" s="36">
        <f>IF(AND($AQ65&gt;=Inputs!C$13,$AQ65&lt;Inputs!D$13),Inputs!D$13,0)</f>
        <v>0</v>
      </c>
      <c r="AV65" s="36">
        <f t="shared" si="18"/>
        <v>0</v>
      </c>
      <c r="AW65" s="36">
        <f>IFERROR((AU65-#REF!)/AS65,0)</f>
        <v>0</v>
      </c>
      <c r="AX65" s="36">
        <f t="shared" si="19"/>
        <v>0</v>
      </c>
      <c r="AY65" s="36" t="str">
        <f t="shared" si="20"/>
        <v>No</v>
      </c>
      <c r="AZ65" s="36">
        <f t="shared" si="21"/>
        <v>0</v>
      </c>
      <c r="BA65" s="36">
        <f t="shared" si="22"/>
        <v>0</v>
      </c>
      <c r="BB65" s="36">
        <f t="shared" si="23"/>
        <v>0</v>
      </c>
      <c r="BC65" s="36">
        <f t="shared" si="24"/>
        <v>0</v>
      </c>
      <c r="BD65" s="36">
        <f t="shared" si="25"/>
        <v>0</v>
      </c>
      <c r="BE65" s="37">
        <f t="shared" si="26"/>
        <v>5</v>
      </c>
      <c r="BF65" s="43">
        <f>IF($I64&lt;=Inputs!B$13,Inputs!B$14,0)</f>
        <v>1</v>
      </c>
      <c r="BG65" s="43">
        <f>IF(AND($I64&gt;Inputs!B$13,$I64&lt;=Inputs!C$13),Inputs!C$14,0)</f>
        <v>0</v>
      </c>
      <c r="BH65" s="43">
        <f>IF(AND($I64&gt;Inputs!C$13,$I64&lt;=Inputs!D$13),Inputs!D$14,0)</f>
        <v>0</v>
      </c>
      <c r="BI65" s="43">
        <f>IF(AND($I64&lt;Inputs!B$13),0,0)</f>
        <v>0</v>
      </c>
      <c r="BJ65" s="43">
        <f>IF(AND($I64&gt;=Inputs!B$13,$I64&lt;Inputs!C$13),Inputs!B$13,0)</f>
        <v>0</v>
      </c>
      <c r="BK65" s="43">
        <f>IF(AND($I64&gt;=Inputs!C$13,$I64&lt;Inputs!D$13),Inputs!C$13,0)</f>
        <v>0</v>
      </c>
      <c r="BL65" s="43">
        <f t="shared" si="27"/>
        <v>0</v>
      </c>
      <c r="BM65" s="43">
        <f t="shared" si="28"/>
        <v>0</v>
      </c>
      <c r="BN65" s="43">
        <f t="shared" si="29"/>
        <v>0</v>
      </c>
      <c r="BO65" s="43">
        <f t="shared" si="30"/>
        <v>0</v>
      </c>
      <c r="BP65" s="43" t="str">
        <f t="shared" si="31"/>
        <v>No</v>
      </c>
      <c r="BQ65" s="43">
        <f t="shared" si="32"/>
        <v>0</v>
      </c>
      <c r="BR65" s="43">
        <f t="shared" si="33"/>
        <v>0</v>
      </c>
      <c r="BS65" s="43">
        <f t="shared" si="34"/>
        <v>0</v>
      </c>
      <c r="BT65" s="43">
        <f t="shared" si="35"/>
        <v>0</v>
      </c>
      <c r="BU65" s="43">
        <f t="shared" si="36"/>
        <v>0</v>
      </c>
      <c r="BV65" s="43">
        <f t="shared" si="37"/>
        <v>0</v>
      </c>
      <c r="BW65" s="43">
        <f t="shared" si="38"/>
        <v>0</v>
      </c>
      <c r="BX65" s="43">
        <f t="shared" si="39"/>
        <v>0</v>
      </c>
      <c r="BY65" s="43">
        <f>IF(AND($BX65&gt;Inputs!B$13,$BX65&lt;=Inputs!C$13),Inputs!C$14,0)</f>
        <v>0</v>
      </c>
      <c r="BZ65" s="43">
        <f>IF(AND($BX65&gt;Inputs!C$13,$BX65&lt;=Inputs!D$13),Inputs!D$14,0)</f>
        <v>0</v>
      </c>
      <c r="CA65" s="43">
        <f>IF(AND($BX65&gt;Inputs!B$13,$BX65&lt;=Inputs!C$13),Inputs!B$13,0)</f>
        <v>0</v>
      </c>
      <c r="CB65" s="43">
        <f>IF(AND($BX65&gt;Inputs!C$13,$BX65&lt;=Inputs!D$13),Inputs!C$13,0)</f>
        <v>0</v>
      </c>
      <c r="CC65" s="43">
        <f t="shared" si="40"/>
        <v>0</v>
      </c>
      <c r="CD65" s="43">
        <f t="shared" si="41"/>
        <v>0</v>
      </c>
      <c r="CE65" s="43">
        <f t="shared" si="42"/>
        <v>0</v>
      </c>
      <c r="CF65" s="43" t="str">
        <f t="shared" si="43"/>
        <v>No</v>
      </c>
      <c r="CG65" s="43">
        <f t="shared" si="44"/>
        <v>0</v>
      </c>
      <c r="CH65" s="43">
        <f t="shared" si="45"/>
        <v>0</v>
      </c>
      <c r="CI65" s="43">
        <f t="shared" si="46"/>
        <v>0</v>
      </c>
      <c r="CJ65" s="43">
        <f t="shared" si="47"/>
        <v>0</v>
      </c>
      <c r="CK65" s="43">
        <f t="shared" si="48"/>
        <v>0</v>
      </c>
      <c r="CL65" s="44">
        <f t="shared" si="49"/>
        <v>0</v>
      </c>
      <c r="CM65" s="9">
        <f>IF(AND($F65&gt;=Inputs!B$3,$F65&lt;Inputs!C$3),FORECAST($F65,Inputs!B$4:C$4,Inputs!B$3:C$3),9999)</f>
        <v>9999</v>
      </c>
      <c r="CN65" s="9">
        <f>IF(AND($F65&gt;=Inputs!C$3,$F65&lt;Inputs!D$3),FORECAST($F65,Inputs!C$4:D$4,Inputs!C$3:D$3),9999)</f>
        <v>9999</v>
      </c>
      <c r="CO65" s="9">
        <f>IF(AND($F65&gt;=Inputs!D$3,$F65&lt;Inputs!E$3),FORECAST($F65,Inputs!D$4:E$4,Inputs!D$3:E$3),9999)</f>
        <v>9999</v>
      </c>
      <c r="CP65" s="9">
        <f>IF(AND($F65&gt;=Inputs!E$3,$F65&lt;Inputs!F$3),FORECAST($F65,Inputs!E$4:F$4,Inputs!E$3:F$3),9999)</f>
        <v>9999</v>
      </c>
      <c r="CQ65" s="9">
        <f>IF(AND($F65&gt;=Inputs!F$3,$F65&lt;Inputs!G$3),FORECAST($F65,Inputs!F$4:G$4,Inputs!F$3:G$3),9999)</f>
        <v>9999</v>
      </c>
      <c r="CR65" s="9">
        <f>IF(AND($F65&gt;=Inputs!G$3,$F65&lt;Inputs!H$3),FORECAST($F65,Inputs!G$4:H$4,Inputs!G$3:H$3),9999)</f>
        <v>9999</v>
      </c>
      <c r="CS65" s="9">
        <f>IF(AND($F65&gt;=Inputs!H$3,$F65&lt;Inputs!I$3),FORECAST($F65,Inputs!H$4:I$4,Inputs!H$3:I$3),9999)</f>
        <v>9999</v>
      </c>
      <c r="CT65" s="9">
        <f>IF(AND($F65&gt;=Inputs!I$3,$F65&lt;Inputs!J$3),FORECAST($F65,Inputs!I$4:J$4,Inputs!I$3:J$3),9999)</f>
        <v>9999</v>
      </c>
      <c r="CU65" s="9">
        <f>IF(AND($F65&gt;=Inputs!J$3,$F65&lt;Inputs!K$3),FORECAST($F65,Inputs!J$4:K$4,Inputs!J$3:K$3),9999)</f>
        <v>9999</v>
      </c>
      <c r="CV65" s="9">
        <f>IF(AND($F65&gt;=Inputs!K$3,$F65&lt;Inputs!L$3),FORECAST($F65,Inputs!K$4:L$4,Inputs!K$3:L$3),9999)</f>
        <v>9999</v>
      </c>
      <c r="CW65" s="9">
        <f>IF(AND($G65&gt;=Inputs!B$3,$G65&lt;Inputs!C$3),FORECAST($G65,Inputs!B$4:C$4,Inputs!B$3:C$3),-9999)</f>
        <v>-9999</v>
      </c>
      <c r="CX65" s="9">
        <f>IF(AND($G65&gt;=Inputs!C$3,$G65&lt;Inputs!D$3),FORECAST($G65,Inputs!C$4:D$4,Inputs!C$3:D$3),-9999)</f>
        <v>-9999</v>
      </c>
      <c r="CY65" s="9">
        <f>IF(AND($G65&gt;=Inputs!D$3,$G65&lt;Inputs!E$3),FORECAST($G65,Inputs!D$4:E$4,Inputs!D$3:E$3),-9999)</f>
        <v>-9999</v>
      </c>
      <c r="CZ65" s="9">
        <f>IF(AND($G65&gt;=Inputs!E$3,$G65&lt;Inputs!F$3),FORECAST($G65,Inputs!E$4:F$4,Inputs!E$3:F$3),-9999)</f>
        <v>-9999</v>
      </c>
      <c r="DA65" s="9">
        <f>IF(AND($G65&gt;=Inputs!F$3,$G65&lt;Inputs!G$3),FORECAST($G65,Inputs!F$4:G$4,Inputs!F$3:G$3),-9999)</f>
        <v>-9999</v>
      </c>
      <c r="DB65" s="9">
        <f>IF(AND($G65&gt;=Inputs!G$3,$G65&lt;Inputs!H$3),FORECAST($G65,Inputs!G$4:H$4,Inputs!G$3:H$3),-9999)</f>
        <v>25.2</v>
      </c>
      <c r="DC65" s="9">
        <f>IF(AND($G65&gt;=Inputs!H$3,$G65&lt;Inputs!I$3),FORECAST($G65,Inputs!H$4:I$4,Inputs!H$3:I$3),-9999)</f>
        <v>-9999</v>
      </c>
      <c r="DD65" s="9">
        <f>IF(AND($G65&gt;=Inputs!I$3,$G65&lt;Inputs!J$3),FORECAST($G65,Inputs!I$4:J$4,Inputs!I$3:J$3),-9999)</f>
        <v>-9999</v>
      </c>
      <c r="DE65" s="9">
        <f>IF(AND($G65&gt;=Inputs!J$3,$G65&lt;Inputs!K$3),FORECAST($G65,Inputs!J$4:K$4,Inputs!J$3:K$3),-9999)</f>
        <v>-9999</v>
      </c>
      <c r="DF65" s="9">
        <f>IF(AND($G65&gt;=Inputs!K$3,$G65&lt;Inputs!L$3),FORECAST($G65,Inputs!K$4:L$4,Inputs!K$3:L$3),-9999)</f>
        <v>-9999</v>
      </c>
    </row>
    <row r="66" spans="1:110" x14ac:dyDescent="0.25">
      <c r="A66" s="2">
        <f t="shared" si="51"/>
        <v>45474.218749999796</v>
      </c>
      <c r="B66" s="3" t="str">
        <f>IF(ROUND(A66,6)&lt;ROUND(Inputs!$B$7,6),"Pre t0",IF(ROUND(A66,6)=ROUND(Inputs!$B$7,6),"t0",IF(AND(A66&gt;Inputs!$B$7,A66&lt;Inputs!$B$8),"TRLD","Post t0")))</f>
        <v>Pre t0</v>
      </c>
      <c r="C66" s="17">
        <v>23.4</v>
      </c>
      <c r="D66" s="19">
        <v>0</v>
      </c>
      <c r="E66" s="19"/>
      <c r="F66" s="19">
        <v>200</v>
      </c>
      <c r="G66" s="19">
        <v>130</v>
      </c>
      <c r="H66" s="7">
        <f t="shared" si="50"/>
        <v>0</v>
      </c>
      <c r="I66" s="7">
        <f>IF(B66="Pre t0",0,IF(B66="t0",MAX(MIN(TRLD!N66,E66),G66),IF(B66="TRLD",I65+J66,IF(B66="Post t0",MAX(I65+M66,G66)))))</f>
        <v>0</v>
      </c>
      <c r="J66" s="7">
        <f t="shared" si="0"/>
        <v>0</v>
      </c>
      <c r="K66" s="7">
        <f t="shared" si="1"/>
        <v>0</v>
      </c>
      <c r="L66" s="7">
        <f t="shared" si="2"/>
        <v>5</v>
      </c>
      <c r="M66" s="8">
        <f t="shared" si="3"/>
        <v>0</v>
      </c>
      <c r="N66" s="31">
        <f t="shared" si="4"/>
        <v>0</v>
      </c>
      <c r="O66" s="31">
        <f>IF(AND($C66&gt;=Inputs!B$4,$C66&lt;Inputs!C$4),FORECAST($C66,Inputs!B$3:C$3,Inputs!B$4:C$4),0)</f>
        <v>0</v>
      </c>
      <c r="P66" s="31">
        <f>IF(AND($C66&gt;=Inputs!C$4,$C66&lt;Inputs!D$4),FORECAST($C66,Inputs!C$3:D$3,Inputs!C$4:D$4),0)</f>
        <v>0</v>
      </c>
      <c r="Q66" s="31">
        <f>IF(AND($C66&gt;=Inputs!D$4,$C66&lt;Inputs!E$4),FORECAST($C66,Inputs!D$3:E$3,Inputs!D$4:E$4),0)</f>
        <v>0</v>
      </c>
      <c r="R66" s="31">
        <f>IF(AND($C66&gt;=Inputs!E$4,$C66&lt;Inputs!F$4),FORECAST($C66,Inputs!E$3:F$3,Inputs!E$4:F$4),0)</f>
        <v>0</v>
      </c>
      <c r="S66" s="31">
        <f>IF(AND($C66&gt;=Inputs!F$4,$C66&lt;Inputs!G$4),FORECAST($C66,Inputs!F$3:G$3,Inputs!F$4:G$4),0)</f>
        <v>106.25</v>
      </c>
      <c r="T66" s="31">
        <f>IF(AND($C66&gt;=Inputs!G$4,$C66&lt;Inputs!H$4),FORECAST($C66,Inputs!G$3:H$3,Inputs!G$4:H$4),0)</f>
        <v>0</v>
      </c>
      <c r="U66" s="31">
        <f>IF(AND($C66&gt;=Inputs!H$4,$C66&lt;Inputs!I$4),FORECAST($C66,Inputs!H$3:I$3,Inputs!H$4:I$4),0)</f>
        <v>0</v>
      </c>
      <c r="V66" s="31">
        <f>IF(AND($C66&gt;=Inputs!I$4,$C66&lt;Inputs!J$4),FORECAST($C66,Inputs!I$3:J$3,Inputs!I$4:J$4),0)</f>
        <v>0</v>
      </c>
      <c r="W66" s="31">
        <f>IF(AND($C66&gt;=Inputs!J$4,$C66&lt;Inputs!K$4),FORECAST($C66,Inputs!J$3:K$3,Inputs!J$4:K$4),0)</f>
        <v>0</v>
      </c>
      <c r="X66" s="31">
        <f>IF(AND($C66&gt;=Inputs!K$4,Inputs!K$4&lt;&gt;""),F66,0)</f>
        <v>0</v>
      </c>
      <c r="Y66" s="36">
        <f>IF($I65&lt;Inputs!B$13,Inputs!B$14,0)</f>
        <v>1</v>
      </c>
      <c r="Z66" s="36">
        <f>IF(AND($I65&gt;=Inputs!B$13,$I65&lt;Inputs!C$13),Inputs!C$14,0)</f>
        <v>0</v>
      </c>
      <c r="AA66" s="36">
        <f>IF(AND($I65&gt;=Inputs!C$13,$I65&lt;Inputs!D$13),Inputs!D$14,0)</f>
        <v>0</v>
      </c>
      <c r="AB66" s="36">
        <f>IF(AND($I65&lt;Inputs!B$13),Inputs!B$13,0)</f>
        <v>185</v>
      </c>
      <c r="AC66" s="36">
        <f>IF(AND($I65&gt;=Inputs!B$13,$I65&lt;Inputs!C$13),Inputs!C$13,0)</f>
        <v>0</v>
      </c>
      <c r="AD66" s="36">
        <f>IF(AND($I65&gt;=Inputs!C$13,$I65&lt;Inputs!D$13),Inputs!D$13,0)</f>
        <v>0</v>
      </c>
      <c r="AE66" s="36">
        <f t="shared" si="5"/>
        <v>185</v>
      </c>
      <c r="AF66" s="36">
        <f t="shared" si="6"/>
        <v>0</v>
      </c>
      <c r="AG66" s="36">
        <f t="shared" si="7"/>
        <v>0</v>
      </c>
      <c r="AH66" s="36">
        <f t="shared" si="8"/>
        <v>185</v>
      </c>
      <c r="AI66" s="36" t="str">
        <f t="shared" si="9"/>
        <v>No</v>
      </c>
      <c r="AJ66" s="36">
        <f t="shared" si="10"/>
        <v>5</v>
      </c>
      <c r="AK66" s="36">
        <f t="shared" si="11"/>
        <v>0</v>
      </c>
      <c r="AL66" s="36">
        <f t="shared" si="12"/>
        <v>0</v>
      </c>
      <c r="AM66" s="36">
        <f t="shared" si="13"/>
        <v>5</v>
      </c>
      <c r="AN66" s="36">
        <f t="shared" si="14"/>
        <v>0</v>
      </c>
      <c r="AO66" s="36">
        <f t="shared" si="15"/>
        <v>0</v>
      </c>
      <c r="AP66" s="36">
        <f t="shared" si="16"/>
        <v>5</v>
      </c>
      <c r="AQ66" s="36">
        <f t="shared" si="17"/>
        <v>5</v>
      </c>
      <c r="AR66" s="36">
        <f>IF(AND($AQ66&gt;=Inputs!B$13,$AQ66&lt;Inputs!C$13),Inputs!C$14,0)</f>
        <v>0</v>
      </c>
      <c r="AS66" s="36">
        <f>IF(AND($AQ66&gt;=Inputs!C$13,$AQ66&lt;Inputs!D$13),Inputs!D$14,0)</f>
        <v>0</v>
      </c>
      <c r="AT66" s="36">
        <f>IF(AND($AQ66&gt;=Inputs!B$13,$AQ66&lt;Inputs!C$13),Inputs!C$13,0)</f>
        <v>0</v>
      </c>
      <c r="AU66" s="36">
        <f>IF(AND($AQ66&gt;=Inputs!C$13,$AQ66&lt;Inputs!D$13),Inputs!D$13,0)</f>
        <v>0</v>
      </c>
      <c r="AV66" s="36">
        <f t="shared" si="18"/>
        <v>0</v>
      </c>
      <c r="AW66" s="36">
        <f>IFERROR((AU66-#REF!)/AS66,0)</f>
        <v>0</v>
      </c>
      <c r="AX66" s="36">
        <f t="shared" si="19"/>
        <v>0</v>
      </c>
      <c r="AY66" s="36" t="str">
        <f t="shared" si="20"/>
        <v>No</v>
      </c>
      <c r="AZ66" s="36">
        <f t="shared" si="21"/>
        <v>0</v>
      </c>
      <c r="BA66" s="36">
        <f t="shared" si="22"/>
        <v>0</v>
      </c>
      <c r="BB66" s="36">
        <f t="shared" si="23"/>
        <v>0</v>
      </c>
      <c r="BC66" s="36">
        <f t="shared" si="24"/>
        <v>0</v>
      </c>
      <c r="BD66" s="36">
        <f t="shared" si="25"/>
        <v>0</v>
      </c>
      <c r="BE66" s="37">
        <f t="shared" si="26"/>
        <v>5</v>
      </c>
      <c r="BF66" s="43">
        <f>IF($I65&lt;=Inputs!B$13,Inputs!B$14,0)</f>
        <v>1</v>
      </c>
      <c r="BG66" s="43">
        <f>IF(AND($I65&gt;Inputs!B$13,$I65&lt;=Inputs!C$13),Inputs!C$14,0)</f>
        <v>0</v>
      </c>
      <c r="BH66" s="43">
        <f>IF(AND($I65&gt;Inputs!C$13,$I65&lt;=Inputs!D$13),Inputs!D$14,0)</f>
        <v>0</v>
      </c>
      <c r="BI66" s="43">
        <f>IF(AND($I65&lt;Inputs!B$13),0,0)</f>
        <v>0</v>
      </c>
      <c r="BJ66" s="43">
        <f>IF(AND($I65&gt;=Inputs!B$13,$I65&lt;Inputs!C$13),Inputs!B$13,0)</f>
        <v>0</v>
      </c>
      <c r="BK66" s="43">
        <f>IF(AND($I65&gt;=Inputs!C$13,$I65&lt;Inputs!D$13),Inputs!C$13,0)</f>
        <v>0</v>
      </c>
      <c r="BL66" s="43">
        <f t="shared" si="27"/>
        <v>0</v>
      </c>
      <c r="BM66" s="43">
        <f t="shared" si="28"/>
        <v>0</v>
      </c>
      <c r="BN66" s="43">
        <f t="shared" si="29"/>
        <v>0</v>
      </c>
      <c r="BO66" s="43">
        <f t="shared" si="30"/>
        <v>0</v>
      </c>
      <c r="BP66" s="43" t="str">
        <f t="shared" si="31"/>
        <v>No</v>
      </c>
      <c r="BQ66" s="43">
        <f t="shared" si="32"/>
        <v>0</v>
      </c>
      <c r="BR66" s="43">
        <f t="shared" si="33"/>
        <v>0</v>
      </c>
      <c r="BS66" s="43">
        <f t="shared" si="34"/>
        <v>0</v>
      </c>
      <c r="BT66" s="43">
        <f t="shared" si="35"/>
        <v>0</v>
      </c>
      <c r="BU66" s="43">
        <f t="shared" si="36"/>
        <v>0</v>
      </c>
      <c r="BV66" s="43">
        <f t="shared" si="37"/>
        <v>0</v>
      </c>
      <c r="BW66" s="43">
        <f t="shared" si="38"/>
        <v>0</v>
      </c>
      <c r="BX66" s="43">
        <f t="shared" si="39"/>
        <v>0</v>
      </c>
      <c r="BY66" s="43">
        <f>IF(AND($BX66&gt;Inputs!B$13,$BX66&lt;=Inputs!C$13),Inputs!C$14,0)</f>
        <v>0</v>
      </c>
      <c r="BZ66" s="43">
        <f>IF(AND($BX66&gt;Inputs!C$13,$BX66&lt;=Inputs!D$13),Inputs!D$14,0)</f>
        <v>0</v>
      </c>
      <c r="CA66" s="43">
        <f>IF(AND($BX66&gt;Inputs!B$13,$BX66&lt;=Inputs!C$13),Inputs!B$13,0)</f>
        <v>0</v>
      </c>
      <c r="CB66" s="43">
        <f>IF(AND($BX66&gt;Inputs!C$13,$BX66&lt;=Inputs!D$13),Inputs!C$13,0)</f>
        <v>0</v>
      </c>
      <c r="CC66" s="43">
        <f t="shared" si="40"/>
        <v>0</v>
      </c>
      <c r="CD66" s="43">
        <f t="shared" si="41"/>
        <v>0</v>
      </c>
      <c r="CE66" s="43">
        <f t="shared" si="42"/>
        <v>0</v>
      </c>
      <c r="CF66" s="43" t="str">
        <f t="shared" si="43"/>
        <v>No</v>
      </c>
      <c r="CG66" s="43">
        <f t="shared" si="44"/>
        <v>0</v>
      </c>
      <c r="CH66" s="43">
        <f t="shared" si="45"/>
        <v>0</v>
      </c>
      <c r="CI66" s="43">
        <f t="shared" si="46"/>
        <v>0</v>
      </c>
      <c r="CJ66" s="43">
        <f t="shared" si="47"/>
        <v>0</v>
      </c>
      <c r="CK66" s="43">
        <f t="shared" si="48"/>
        <v>0</v>
      </c>
      <c r="CL66" s="44">
        <f t="shared" si="49"/>
        <v>0</v>
      </c>
      <c r="CM66" s="9">
        <f>IF(AND($F66&gt;=Inputs!B$3,$F66&lt;Inputs!C$3),FORECAST($F66,Inputs!B$4:C$4,Inputs!B$3:C$3),9999)</f>
        <v>9999</v>
      </c>
      <c r="CN66" s="9">
        <f>IF(AND($F66&gt;=Inputs!C$3,$F66&lt;Inputs!D$3),FORECAST($F66,Inputs!C$4:D$4,Inputs!C$3:D$3),9999)</f>
        <v>9999</v>
      </c>
      <c r="CO66" s="9">
        <f>IF(AND($F66&gt;=Inputs!D$3,$F66&lt;Inputs!E$3),FORECAST($F66,Inputs!D$4:E$4,Inputs!D$3:E$3),9999)</f>
        <v>9999</v>
      </c>
      <c r="CP66" s="9">
        <f>IF(AND($F66&gt;=Inputs!E$3,$F66&lt;Inputs!F$3),FORECAST($F66,Inputs!E$4:F$4,Inputs!E$3:F$3),9999)</f>
        <v>9999</v>
      </c>
      <c r="CQ66" s="9">
        <f>IF(AND($F66&gt;=Inputs!F$3,$F66&lt;Inputs!G$3),FORECAST($F66,Inputs!F$4:G$4,Inputs!F$3:G$3),9999)</f>
        <v>9999</v>
      </c>
      <c r="CR66" s="9">
        <f>IF(AND($F66&gt;=Inputs!G$3,$F66&lt;Inputs!H$3),FORECAST($F66,Inputs!G$4:H$4,Inputs!G$3:H$3),9999)</f>
        <v>9999</v>
      </c>
      <c r="CS66" s="9">
        <f>IF(AND($F66&gt;=Inputs!H$3,$F66&lt;Inputs!I$3),FORECAST($F66,Inputs!H$4:I$4,Inputs!H$3:I$3),9999)</f>
        <v>9999</v>
      </c>
      <c r="CT66" s="9">
        <f>IF(AND($F66&gt;=Inputs!I$3,$F66&lt;Inputs!J$3),FORECAST($F66,Inputs!I$4:J$4,Inputs!I$3:J$3),9999)</f>
        <v>9999</v>
      </c>
      <c r="CU66" s="9">
        <f>IF(AND($F66&gt;=Inputs!J$3,$F66&lt;Inputs!K$3),FORECAST($F66,Inputs!J$4:K$4,Inputs!J$3:K$3),9999)</f>
        <v>9999</v>
      </c>
      <c r="CV66" s="9">
        <f>IF(AND($F66&gt;=Inputs!K$3,$F66&lt;Inputs!L$3),FORECAST($F66,Inputs!K$4:L$4,Inputs!K$3:L$3),9999)</f>
        <v>9999</v>
      </c>
      <c r="CW66" s="9">
        <f>IF(AND($G66&gt;=Inputs!B$3,$G66&lt;Inputs!C$3),FORECAST($G66,Inputs!B$4:C$4,Inputs!B$3:C$3),-9999)</f>
        <v>-9999</v>
      </c>
      <c r="CX66" s="9">
        <f>IF(AND($G66&gt;=Inputs!C$3,$G66&lt;Inputs!D$3),FORECAST($G66,Inputs!C$4:D$4,Inputs!C$3:D$3),-9999)</f>
        <v>-9999</v>
      </c>
      <c r="CY66" s="9">
        <f>IF(AND($G66&gt;=Inputs!D$3,$G66&lt;Inputs!E$3),FORECAST($G66,Inputs!D$4:E$4,Inputs!D$3:E$3),-9999)</f>
        <v>-9999</v>
      </c>
      <c r="CZ66" s="9">
        <f>IF(AND($G66&gt;=Inputs!E$3,$G66&lt;Inputs!F$3),FORECAST($G66,Inputs!E$4:F$4,Inputs!E$3:F$3),-9999)</f>
        <v>-9999</v>
      </c>
      <c r="DA66" s="9">
        <f>IF(AND($G66&gt;=Inputs!F$3,$G66&lt;Inputs!G$3),FORECAST($G66,Inputs!F$4:G$4,Inputs!F$3:G$3),-9999)</f>
        <v>-9999</v>
      </c>
      <c r="DB66" s="9">
        <f>IF(AND($G66&gt;=Inputs!G$3,$G66&lt;Inputs!H$3),FORECAST($G66,Inputs!G$4:H$4,Inputs!G$3:H$3),-9999)</f>
        <v>25.2</v>
      </c>
      <c r="DC66" s="9">
        <f>IF(AND($G66&gt;=Inputs!H$3,$G66&lt;Inputs!I$3),FORECAST($G66,Inputs!H$4:I$4,Inputs!H$3:I$3),-9999)</f>
        <v>-9999</v>
      </c>
      <c r="DD66" s="9">
        <f>IF(AND($G66&gt;=Inputs!I$3,$G66&lt;Inputs!J$3),FORECAST($G66,Inputs!I$4:J$4,Inputs!I$3:J$3),-9999)</f>
        <v>-9999</v>
      </c>
      <c r="DE66" s="9">
        <f>IF(AND($G66&gt;=Inputs!J$3,$G66&lt;Inputs!K$3),FORECAST($G66,Inputs!J$4:K$4,Inputs!J$3:K$3),-9999)</f>
        <v>-9999</v>
      </c>
      <c r="DF66" s="9">
        <f>IF(AND($G66&gt;=Inputs!K$3,$G66&lt;Inputs!L$3),FORECAST($G66,Inputs!K$4:L$4,Inputs!K$3:L$3),-9999)</f>
        <v>-9999</v>
      </c>
    </row>
    <row r="67" spans="1:110" x14ac:dyDescent="0.25">
      <c r="A67" s="2">
        <f t="shared" si="51"/>
        <v>45474.222222222015</v>
      </c>
      <c r="B67" s="3" t="str">
        <f>IF(ROUND(A67,6)&lt;ROUND(Inputs!$B$7,6),"Pre t0",IF(ROUND(A67,6)=ROUND(Inputs!$B$7,6),"t0",IF(AND(A67&gt;Inputs!$B$7,A67&lt;Inputs!$B$8),"TRLD","Post t0")))</f>
        <v>Pre t0</v>
      </c>
      <c r="C67" s="17">
        <v>23.59</v>
      </c>
      <c r="D67" s="19">
        <v>0</v>
      </c>
      <c r="E67" s="19"/>
      <c r="F67" s="19">
        <v>200</v>
      </c>
      <c r="G67" s="19">
        <v>130</v>
      </c>
      <c r="H67" s="7">
        <f t="shared" si="50"/>
        <v>0</v>
      </c>
      <c r="I67" s="7">
        <f>IF(B67="Pre t0",0,IF(B67="t0",MAX(MIN(TRLD!N67,E67),G67),IF(B67="TRLD",I66+J67,IF(B67="Post t0",MAX(I66+M67,G67)))))</f>
        <v>0</v>
      </c>
      <c r="J67" s="7">
        <f t="shared" ref="J67:J76" si="52">MAX(MIN(K67,L67),M67)</f>
        <v>0</v>
      </c>
      <c r="K67" s="7">
        <f t="shared" ref="K67:K130" si="53">IF(N67&gt;I66,N67-I66,IF(N67&lt;I66,N67-I66,0))</f>
        <v>0</v>
      </c>
      <c r="L67" s="7">
        <f t="shared" ref="L67:L76" si="54">+BE67</f>
        <v>5</v>
      </c>
      <c r="M67" s="8">
        <f t="shared" ref="M67:M76" si="55">+CL67</f>
        <v>0</v>
      </c>
      <c r="N67" s="31">
        <f t="shared" ref="N67:N130" si="56">IF(OR(B67="Pre t0",B67="Post t0"),0,IF(C67&lt;MAX($CW67:$DF67),G67,IF(C67&gt;MIN($CM67:$CV67),F67,SUM(O67:X67))))</f>
        <v>0</v>
      </c>
      <c r="O67" s="31">
        <f>IF(AND($C67&gt;=Inputs!B$4,$C67&lt;Inputs!C$4),FORECAST($C67,Inputs!B$3:C$3,Inputs!B$4:C$4),0)</f>
        <v>0</v>
      </c>
      <c r="P67" s="31">
        <f>IF(AND($C67&gt;=Inputs!C$4,$C67&lt;Inputs!D$4),FORECAST($C67,Inputs!C$3:D$3,Inputs!C$4:D$4),0)</f>
        <v>0</v>
      </c>
      <c r="Q67" s="31">
        <f>IF(AND($C67&gt;=Inputs!D$4,$C67&lt;Inputs!E$4),FORECAST($C67,Inputs!D$3:E$3,Inputs!D$4:E$4),0)</f>
        <v>0</v>
      </c>
      <c r="R67" s="31">
        <f>IF(AND($C67&gt;=Inputs!E$4,$C67&lt;Inputs!F$4),FORECAST($C67,Inputs!E$3:F$3,Inputs!E$4:F$4),0)</f>
        <v>0</v>
      </c>
      <c r="S67" s="31">
        <f>IF(AND($C67&gt;=Inputs!F$4,$C67&lt;Inputs!G$4),FORECAST($C67,Inputs!F$3:G$3,Inputs!F$4:G$4),0)</f>
        <v>112.1875</v>
      </c>
      <c r="T67" s="31">
        <f>IF(AND($C67&gt;=Inputs!G$4,$C67&lt;Inputs!H$4),FORECAST($C67,Inputs!G$3:H$3,Inputs!G$4:H$4),0)</f>
        <v>0</v>
      </c>
      <c r="U67" s="31">
        <f>IF(AND($C67&gt;=Inputs!H$4,$C67&lt;Inputs!I$4),FORECAST($C67,Inputs!H$3:I$3,Inputs!H$4:I$4),0)</f>
        <v>0</v>
      </c>
      <c r="V67" s="31">
        <f>IF(AND($C67&gt;=Inputs!I$4,$C67&lt;Inputs!J$4),FORECAST($C67,Inputs!I$3:J$3,Inputs!I$4:J$4),0)</f>
        <v>0</v>
      </c>
      <c r="W67" s="31">
        <f>IF(AND($C67&gt;=Inputs!J$4,$C67&lt;Inputs!K$4),FORECAST($C67,Inputs!J$3:K$3,Inputs!J$4:K$4),0)</f>
        <v>0</v>
      </c>
      <c r="X67" s="31">
        <f>IF(AND($C67&gt;=Inputs!K$4,Inputs!K$4&lt;&gt;""),F67,0)</f>
        <v>0</v>
      </c>
      <c r="Y67" s="36">
        <f>IF($I66&lt;Inputs!B$13,Inputs!B$14,0)</f>
        <v>1</v>
      </c>
      <c r="Z67" s="36">
        <f>IF(AND($I66&gt;=Inputs!B$13,$I66&lt;Inputs!C$13),Inputs!C$14,0)</f>
        <v>0</v>
      </c>
      <c r="AA67" s="36">
        <f>IF(AND($I66&gt;=Inputs!C$13,$I66&lt;Inputs!D$13),Inputs!D$14,0)</f>
        <v>0</v>
      </c>
      <c r="AB67" s="36">
        <f>IF(AND($I66&lt;Inputs!B$13),Inputs!B$13,0)</f>
        <v>185</v>
      </c>
      <c r="AC67" s="36">
        <f>IF(AND($I66&gt;=Inputs!B$13,$I66&lt;Inputs!C$13),Inputs!C$13,0)</f>
        <v>0</v>
      </c>
      <c r="AD67" s="36">
        <f>IF(AND($I66&gt;=Inputs!C$13,$I66&lt;Inputs!D$13),Inputs!D$13,0)</f>
        <v>0</v>
      </c>
      <c r="AE67" s="36">
        <f t="shared" ref="AE67:AE99" si="57">IFERROR((AB67-$I66)/Y67,0)</f>
        <v>185</v>
      </c>
      <c r="AF67" s="36">
        <f t="shared" ref="AF67:AF99" si="58">IFERROR((AC67-$I66)/Z67,0)</f>
        <v>0</v>
      </c>
      <c r="AG67" s="36">
        <f t="shared" ref="AG67:AG99" si="59">IFERROR((AD67-$I66)/AA67,0)</f>
        <v>0</v>
      </c>
      <c r="AH67" s="36">
        <f t="shared" ref="AH67:AH99" si="60">SUM(AE67:AG67)</f>
        <v>185</v>
      </c>
      <c r="AI67" s="36" t="str">
        <f t="shared" ref="AI67:AI99" si="61">IF(AH67=0,"No",IF(AH67&gt;5,"No","Yes"))</f>
        <v>No</v>
      </c>
      <c r="AJ67" s="36">
        <f t="shared" ref="AJ67:AJ99" si="62">MIN(AE67,5)</f>
        <v>5</v>
      </c>
      <c r="AK67" s="36">
        <f t="shared" ref="AK67:AK99" si="63">MIN(AF67,5)</f>
        <v>0</v>
      </c>
      <c r="AL67" s="36">
        <f t="shared" ref="AL67:AL99" si="64">MIN(AG67,5)</f>
        <v>0</v>
      </c>
      <c r="AM67" s="36">
        <f t="shared" ref="AM67:AM99" si="65">+AJ67*Y67</f>
        <v>5</v>
      </c>
      <c r="AN67" s="36">
        <f t="shared" ref="AN67:AN99" si="66">+AK67*Z67</f>
        <v>0</v>
      </c>
      <c r="AO67" s="36">
        <f t="shared" ref="AO67:AO99" si="67">+AL67*AA67</f>
        <v>0</v>
      </c>
      <c r="AP67" s="36">
        <f t="shared" ref="AP67:AP99" si="68">SUM(AM67:AO67)</f>
        <v>5</v>
      </c>
      <c r="AQ67" s="36">
        <f t="shared" ref="AQ67:AQ130" si="69">+AP67+I66</f>
        <v>5</v>
      </c>
      <c r="AR67" s="36">
        <f>IF(AND($AQ67&gt;=Inputs!B$13,$AQ67&lt;Inputs!C$13),Inputs!C$14,0)</f>
        <v>0</v>
      </c>
      <c r="AS67" s="36">
        <f>IF(AND($AQ67&gt;=Inputs!C$13,$AQ67&lt;Inputs!D$13),Inputs!D$14,0)</f>
        <v>0</v>
      </c>
      <c r="AT67" s="36">
        <f>IF(AND($AQ67&gt;=Inputs!B$13,$AQ67&lt;Inputs!C$13),Inputs!C$13,0)</f>
        <v>0</v>
      </c>
      <c r="AU67" s="36">
        <f>IF(AND($AQ67&gt;=Inputs!C$13,$AQ67&lt;Inputs!D$13),Inputs!D$13,0)</f>
        <v>0</v>
      </c>
      <c r="AV67" s="36">
        <f t="shared" ref="AV67:AV99" si="70">IFERROR((AT67-AQ67)/AR67,0)</f>
        <v>0</v>
      </c>
      <c r="AW67" s="36">
        <f>IFERROR((AU67-#REF!)/AS67,0)</f>
        <v>0</v>
      </c>
      <c r="AX67" s="36">
        <f t="shared" ref="AX67:AX99" si="71">SUM(AV67:AW67)</f>
        <v>0</v>
      </c>
      <c r="AY67" s="36" t="str">
        <f t="shared" ref="AY67:AY99" si="72">IF(AX67=0,"No",IF(AX67&gt;5,"No","Yes"))</f>
        <v>No</v>
      </c>
      <c r="AZ67" s="36">
        <f t="shared" ref="AZ67:AZ99" si="73">MIN(AV67,MAX(5-$AH67,0))</f>
        <v>0</v>
      </c>
      <c r="BA67" s="36">
        <f t="shared" ref="BA67:BA99" si="74">MIN(AW67,MAX(5-$AH67,0))</f>
        <v>0</v>
      </c>
      <c r="BB67" s="36">
        <f t="shared" ref="BB67:BB99" si="75">+AZ67*AR67</f>
        <v>0</v>
      </c>
      <c r="BC67" s="36">
        <f t="shared" ref="BC67:BC99" si="76">+BA67*AS67</f>
        <v>0</v>
      </c>
      <c r="BD67" s="36">
        <f t="shared" ref="BD67:BD99" si="77">SUM(BB67:BC67)</f>
        <v>0</v>
      </c>
      <c r="BE67" s="37">
        <f t="shared" ref="BE67:BE99" si="78">+BD67+AP67</f>
        <v>5</v>
      </c>
      <c r="BF67" s="43">
        <f>IF($I66&lt;=Inputs!B$13,Inputs!B$14,0)</f>
        <v>1</v>
      </c>
      <c r="BG67" s="43">
        <f>IF(AND($I66&gt;Inputs!B$13,$I66&lt;=Inputs!C$13),Inputs!C$14,0)</f>
        <v>0</v>
      </c>
      <c r="BH67" s="43">
        <f>IF(AND($I66&gt;Inputs!C$13,$I66&lt;=Inputs!D$13),Inputs!D$14,0)</f>
        <v>0</v>
      </c>
      <c r="BI67" s="43">
        <f>IF(AND($I66&lt;Inputs!B$13),0,0)</f>
        <v>0</v>
      </c>
      <c r="BJ67" s="43">
        <f>IF(AND($I66&gt;=Inputs!B$13,$I66&lt;Inputs!C$13),Inputs!B$13,0)</f>
        <v>0</v>
      </c>
      <c r="BK67" s="43">
        <f>IF(AND($I66&gt;=Inputs!C$13,$I66&lt;Inputs!D$13),Inputs!C$13,0)</f>
        <v>0</v>
      </c>
      <c r="BL67" s="43">
        <f t="shared" ref="BL67:BL99" si="79">IFERROR(($I66-BI67)/BF67,0)</f>
        <v>0</v>
      </c>
      <c r="BM67" s="43">
        <f t="shared" ref="BM67:BM99" si="80">IFERROR(($I66-BJ67)/BG67,0)</f>
        <v>0</v>
      </c>
      <c r="BN67" s="43">
        <f t="shared" ref="BN67:BN99" si="81">IFERROR(($I66-BK67)/BH67,0)</f>
        <v>0</v>
      </c>
      <c r="BO67" s="43">
        <f t="shared" ref="BO67:BO99" si="82">SUM(BL67:BN67)</f>
        <v>0</v>
      </c>
      <c r="BP67" s="43" t="str">
        <f t="shared" ref="BP67:BP99" si="83">IF(BO67=0,"No",IF(BO67&gt;5,"No","Yes"))</f>
        <v>No</v>
      </c>
      <c r="BQ67" s="43">
        <f t="shared" ref="BQ67:BQ99" si="84">MIN(BL67,5)</f>
        <v>0</v>
      </c>
      <c r="BR67" s="43">
        <f t="shared" ref="BR67:BR99" si="85">MIN(BM67,5)</f>
        <v>0</v>
      </c>
      <c r="BS67" s="43">
        <f t="shared" ref="BS67:BS99" si="86">MIN(BN67,5)</f>
        <v>0</v>
      </c>
      <c r="BT67" s="43">
        <f t="shared" ref="BT67:BT99" si="87">-BQ67*BF67</f>
        <v>0</v>
      </c>
      <c r="BU67" s="43">
        <f t="shared" ref="BU67:BU99" si="88">-BR67*BG67</f>
        <v>0</v>
      </c>
      <c r="BV67" s="43">
        <f t="shared" ref="BV67:BV99" si="89">-BS67*BH67</f>
        <v>0</v>
      </c>
      <c r="BW67" s="43">
        <f t="shared" ref="BW67:BW99" si="90">SUM(BT67:BV67)</f>
        <v>0</v>
      </c>
      <c r="BX67" s="43">
        <f t="shared" ref="BX67:BX130" si="91">+BW67+I66</f>
        <v>0</v>
      </c>
      <c r="BY67" s="43">
        <f>IF(AND($BX67&gt;Inputs!B$13,$BX67&lt;=Inputs!C$13),Inputs!C$14,0)</f>
        <v>0</v>
      </c>
      <c r="BZ67" s="43">
        <f>IF(AND($BX67&gt;Inputs!C$13,$BX67&lt;=Inputs!D$13),Inputs!D$14,0)</f>
        <v>0</v>
      </c>
      <c r="CA67" s="43">
        <f>IF(AND($BX67&gt;Inputs!B$13,$BX67&lt;=Inputs!C$13),Inputs!B$13,0)</f>
        <v>0</v>
      </c>
      <c r="CB67" s="43">
        <f>IF(AND($BX67&gt;Inputs!C$13,$BX67&lt;=Inputs!D$13),Inputs!C$13,0)</f>
        <v>0</v>
      </c>
      <c r="CC67" s="43">
        <f t="shared" ref="CC67:CC99" si="92">IFERROR(($BX67-CA67)/BY67,0)</f>
        <v>0</v>
      </c>
      <c r="CD67" s="43">
        <f t="shared" ref="CD67:CD99" si="93">IFERROR(($BX67-CB67)/BZ67,0)</f>
        <v>0</v>
      </c>
      <c r="CE67" s="43">
        <f t="shared" ref="CE67:CE99" si="94">SUM(CC67:CD67)</f>
        <v>0</v>
      </c>
      <c r="CF67" s="43" t="str">
        <f t="shared" ref="CF67:CF99" si="95">IF(CE67=0,"No",IF(CE67&gt;5,"No","Yes"))</f>
        <v>No</v>
      </c>
      <c r="CG67" s="43">
        <f t="shared" ref="CG67:CG99" si="96">MIN(CC67,MAX(5-$BO67,0))</f>
        <v>0</v>
      </c>
      <c r="CH67" s="43">
        <f t="shared" ref="CH67:CH99" si="97">MIN(CD67,MAX(5-$BO67,0))</f>
        <v>0</v>
      </c>
      <c r="CI67" s="43">
        <f t="shared" ref="CI67:CI99" si="98">-CG67*BY67</f>
        <v>0</v>
      </c>
      <c r="CJ67" s="43">
        <f t="shared" ref="CJ67:CJ99" si="99">-CH67*BZ67</f>
        <v>0</v>
      </c>
      <c r="CK67" s="43">
        <f t="shared" ref="CK67:CK99" si="100">SUM(CI67:CJ67)</f>
        <v>0</v>
      </c>
      <c r="CL67" s="44">
        <f t="shared" ref="CL67:CL99" si="101">+CK67+BW67</f>
        <v>0</v>
      </c>
      <c r="CM67" s="9">
        <f>IF(AND($F67&gt;=Inputs!B$3,$F67&lt;Inputs!C$3),FORECAST($F67,Inputs!B$4:C$4,Inputs!B$3:C$3),9999)</f>
        <v>9999</v>
      </c>
      <c r="CN67" s="9">
        <f>IF(AND($F67&gt;=Inputs!C$3,$F67&lt;Inputs!D$3),FORECAST($F67,Inputs!C$4:D$4,Inputs!C$3:D$3),9999)</f>
        <v>9999</v>
      </c>
      <c r="CO67" s="9">
        <f>IF(AND($F67&gt;=Inputs!D$3,$F67&lt;Inputs!E$3),FORECAST($F67,Inputs!D$4:E$4,Inputs!D$3:E$3),9999)</f>
        <v>9999</v>
      </c>
      <c r="CP67" s="9">
        <f>IF(AND($F67&gt;=Inputs!E$3,$F67&lt;Inputs!F$3),FORECAST($F67,Inputs!E$4:F$4,Inputs!E$3:F$3),9999)</f>
        <v>9999</v>
      </c>
      <c r="CQ67" s="9">
        <f>IF(AND($F67&gt;=Inputs!F$3,$F67&lt;Inputs!G$3),FORECAST($F67,Inputs!F$4:G$4,Inputs!F$3:G$3),9999)</f>
        <v>9999</v>
      </c>
      <c r="CR67" s="9">
        <f>IF(AND($F67&gt;=Inputs!G$3,$F67&lt;Inputs!H$3),FORECAST($F67,Inputs!G$4:H$4,Inputs!G$3:H$3),9999)</f>
        <v>9999</v>
      </c>
      <c r="CS67" s="9">
        <f>IF(AND($F67&gt;=Inputs!H$3,$F67&lt;Inputs!I$3),FORECAST($F67,Inputs!H$4:I$4,Inputs!H$3:I$3),9999)</f>
        <v>9999</v>
      </c>
      <c r="CT67" s="9">
        <f>IF(AND($F67&gt;=Inputs!I$3,$F67&lt;Inputs!J$3),FORECAST($F67,Inputs!I$4:J$4,Inputs!I$3:J$3),9999)</f>
        <v>9999</v>
      </c>
      <c r="CU67" s="9">
        <f>IF(AND($F67&gt;=Inputs!J$3,$F67&lt;Inputs!K$3),FORECAST($F67,Inputs!J$4:K$4,Inputs!J$3:K$3),9999)</f>
        <v>9999</v>
      </c>
      <c r="CV67" s="9">
        <f>IF(AND($F67&gt;=Inputs!K$3,$F67&lt;Inputs!L$3),FORECAST($F67,Inputs!K$4:L$4,Inputs!K$3:L$3),9999)</f>
        <v>9999</v>
      </c>
      <c r="CW67" s="9">
        <f>IF(AND($G67&gt;=Inputs!B$3,$G67&lt;Inputs!C$3),FORECAST($G67,Inputs!B$4:C$4,Inputs!B$3:C$3),-9999)</f>
        <v>-9999</v>
      </c>
      <c r="CX67" s="9">
        <f>IF(AND($G67&gt;=Inputs!C$3,$G67&lt;Inputs!D$3),FORECAST($G67,Inputs!C$4:D$4,Inputs!C$3:D$3),-9999)</f>
        <v>-9999</v>
      </c>
      <c r="CY67" s="9">
        <f>IF(AND($G67&gt;=Inputs!D$3,$G67&lt;Inputs!E$3),FORECAST($G67,Inputs!D$4:E$4,Inputs!D$3:E$3),-9999)</f>
        <v>-9999</v>
      </c>
      <c r="CZ67" s="9">
        <f>IF(AND($G67&gt;=Inputs!E$3,$G67&lt;Inputs!F$3),FORECAST($G67,Inputs!E$4:F$4,Inputs!E$3:F$3),-9999)</f>
        <v>-9999</v>
      </c>
      <c r="DA67" s="9">
        <f>IF(AND($G67&gt;=Inputs!F$3,$G67&lt;Inputs!G$3),FORECAST($G67,Inputs!F$4:G$4,Inputs!F$3:G$3),-9999)</f>
        <v>-9999</v>
      </c>
      <c r="DB67" s="9">
        <f>IF(AND($G67&gt;=Inputs!G$3,$G67&lt;Inputs!H$3),FORECAST($G67,Inputs!G$4:H$4,Inputs!G$3:H$3),-9999)</f>
        <v>25.2</v>
      </c>
      <c r="DC67" s="9">
        <f>IF(AND($G67&gt;=Inputs!H$3,$G67&lt;Inputs!I$3),FORECAST($G67,Inputs!H$4:I$4,Inputs!H$3:I$3),-9999)</f>
        <v>-9999</v>
      </c>
      <c r="DD67" s="9">
        <f>IF(AND($G67&gt;=Inputs!I$3,$G67&lt;Inputs!J$3),FORECAST($G67,Inputs!I$4:J$4,Inputs!I$3:J$3),-9999)</f>
        <v>-9999</v>
      </c>
      <c r="DE67" s="9">
        <f>IF(AND($G67&gt;=Inputs!J$3,$G67&lt;Inputs!K$3),FORECAST($G67,Inputs!J$4:K$4,Inputs!J$3:K$3),-9999)</f>
        <v>-9999</v>
      </c>
      <c r="DF67" s="9">
        <f>IF(AND($G67&gt;=Inputs!K$3,$G67&lt;Inputs!L$3),FORECAST($G67,Inputs!K$4:L$4,Inputs!K$3:L$3),-9999)</f>
        <v>-9999</v>
      </c>
    </row>
    <row r="68" spans="1:110" x14ac:dyDescent="0.25">
      <c r="A68" s="2">
        <f t="shared" si="51"/>
        <v>45474.225694444234</v>
      </c>
      <c r="B68" s="3" t="str">
        <f>IF(ROUND(A68,6)&lt;ROUND(Inputs!$B$7,6),"Pre t0",IF(ROUND(A68,6)=ROUND(Inputs!$B$7,6),"t0",IF(AND(A68&gt;Inputs!$B$7,A68&lt;Inputs!$B$8),"TRLD","Post t0")))</f>
        <v>Pre t0</v>
      </c>
      <c r="C68" s="17">
        <v>20.48</v>
      </c>
      <c r="D68" s="19">
        <v>0</v>
      </c>
      <c r="E68" s="19"/>
      <c r="F68" s="19">
        <v>200</v>
      </c>
      <c r="G68" s="19">
        <v>130</v>
      </c>
      <c r="H68" s="7">
        <f t="shared" ref="H68:H131" si="102">IF(B68="Pre t0",D68,IF(B68="t0",AVERAGE(I68:I69),IF(B68="TRLD",AVERAGE(I68:I69),IF(B68="Post t0",MIN(AVERAGE(I68:I69),D68),0))))</f>
        <v>0</v>
      </c>
      <c r="I68" s="7">
        <f>IF(B68="Pre t0",0,IF(B68="t0",MAX(MIN(TRLD!N68,E68),G68),IF(B68="TRLD",I67+J68,IF(B68="Post t0",MAX(I67+M68,G68)))))</f>
        <v>0</v>
      </c>
      <c r="J68" s="7">
        <f t="shared" si="52"/>
        <v>0</v>
      </c>
      <c r="K68" s="7">
        <f t="shared" si="53"/>
        <v>0</v>
      </c>
      <c r="L68" s="7">
        <f t="shared" si="54"/>
        <v>5</v>
      </c>
      <c r="M68" s="8">
        <f t="shared" si="55"/>
        <v>0</v>
      </c>
      <c r="N68" s="31">
        <f t="shared" si="56"/>
        <v>0</v>
      </c>
      <c r="O68" s="31">
        <f>IF(AND($C68&gt;=Inputs!B$4,$C68&lt;Inputs!C$4),FORECAST($C68,Inputs!B$3:C$3,Inputs!B$4:C$4),0)</f>
        <v>15</v>
      </c>
      <c r="P68" s="31">
        <f>IF(AND($C68&gt;=Inputs!C$4,$C68&lt;Inputs!D$4),FORECAST($C68,Inputs!C$3:D$3,Inputs!C$4:D$4),0)</f>
        <v>0</v>
      </c>
      <c r="Q68" s="31">
        <f>IF(AND($C68&gt;=Inputs!D$4,$C68&lt;Inputs!E$4),FORECAST($C68,Inputs!D$3:E$3,Inputs!D$4:E$4),0)</f>
        <v>0</v>
      </c>
      <c r="R68" s="31">
        <f>IF(AND($C68&gt;=Inputs!E$4,$C68&lt;Inputs!F$4),FORECAST($C68,Inputs!E$3:F$3,Inputs!E$4:F$4),0)</f>
        <v>0</v>
      </c>
      <c r="S68" s="31">
        <f>IF(AND($C68&gt;=Inputs!F$4,$C68&lt;Inputs!G$4),FORECAST($C68,Inputs!F$3:G$3,Inputs!F$4:G$4),0)</f>
        <v>0</v>
      </c>
      <c r="T68" s="31">
        <f>IF(AND($C68&gt;=Inputs!G$4,$C68&lt;Inputs!H$4),FORECAST($C68,Inputs!G$3:H$3,Inputs!G$4:H$4),0)</f>
        <v>0</v>
      </c>
      <c r="U68" s="31">
        <f>IF(AND($C68&gt;=Inputs!H$4,$C68&lt;Inputs!I$4),FORECAST($C68,Inputs!H$3:I$3,Inputs!H$4:I$4),0)</f>
        <v>0</v>
      </c>
      <c r="V68" s="31">
        <f>IF(AND($C68&gt;=Inputs!I$4,$C68&lt;Inputs!J$4),FORECAST($C68,Inputs!I$3:J$3,Inputs!I$4:J$4),0)</f>
        <v>0</v>
      </c>
      <c r="W68" s="31">
        <f>IF(AND($C68&gt;=Inputs!J$4,$C68&lt;Inputs!K$4),FORECAST($C68,Inputs!J$3:K$3,Inputs!J$4:K$4),0)</f>
        <v>0</v>
      </c>
      <c r="X68" s="31">
        <f>IF(AND($C68&gt;=Inputs!K$4,Inputs!K$4&lt;&gt;""),F68,0)</f>
        <v>0</v>
      </c>
      <c r="Y68" s="36">
        <f>IF($I67&lt;Inputs!B$13,Inputs!B$14,0)</f>
        <v>1</v>
      </c>
      <c r="Z68" s="36">
        <f>IF(AND($I67&gt;=Inputs!B$13,$I67&lt;Inputs!C$13),Inputs!C$14,0)</f>
        <v>0</v>
      </c>
      <c r="AA68" s="36">
        <f>IF(AND($I67&gt;=Inputs!C$13,$I67&lt;Inputs!D$13),Inputs!D$14,0)</f>
        <v>0</v>
      </c>
      <c r="AB68" s="36">
        <f>IF(AND($I67&lt;Inputs!B$13),Inputs!B$13,0)</f>
        <v>185</v>
      </c>
      <c r="AC68" s="36">
        <f>IF(AND($I67&gt;=Inputs!B$13,$I67&lt;Inputs!C$13),Inputs!C$13,0)</f>
        <v>0</v>
      </c>
      <c r="AD68" s="36">
        <f>IF(AND($I67&gt;=Inputs!C$13,$I67&lt;Inputs!D$13),Inputs!D$13,0)</f>
        <v>0</v>
      </c>
      <c r="AE68" s="36">
        <f t="shared" si="57"/>
        <v>185</v>
      </c>
      <c r="AF68" s="36">
        <f t="shared" si="58"/>
        <v>0</v>
      </c>
      <c r="AG68" s="36">
        <f t="shared" si="59"/>
        <v>0</v>
      </c>
      <c r="AH68" s="36">
        <f t="shared" si="60"/>
        <v>185</v>
      </c>
      <c r="AI68" s="36" t="str">
        <f t="shared" si="61"/>
        <v>No</v>
      </c>
      <c r="AJ68" s="36">
        <f t="shared" si="62"/>
        <v>5</v>
      </c>
      <c r="AK68" s="36">
        <f t="shared" si="63"/>
        <v>0</v>
      </c>
      <c r="AL68" s="36">
        <f t="shared" si="64"/>
        <v>0</v>
      </c>
      <c r="AM68" s="36">
        <f t="shared" si="65"/>
        <v>5</v>
      </c>
      <c r="AN68" s="36">
        <f t="shared" si="66"/>
        <v>0</v>
      </c>
      <c r="AO68" s="36">
        <f t="shared" si="67"/>
        <v>0</v>
      </c>
      <c r="AP68" s="36">
        <f t="shared" si="68"/>
        <v>5</v>
      </c>
      <c r="AQ68" s="36">
        <f t="shared" si="69"/>
        <v>5</v>
      </c>
      <c r="AR68" s="36">
        <f>IF(AND($AQ68&gt;=Inputs!B$13,$AQ68&lt;Inputs!C$13),Inputs!C$14,0)</f>
        <v>0</v>
      </c>
      <c r="AS68" s="36">
        <f>IF(AND($AQ68&gt;=Inputs!C$13,$AQ68&lt;Inputs!D$13),Inputs!D$14,0)</f>
        <v>0</v>
      </c>
      <c r="AT68" s="36">
        <f>IF(AND($AQ68&gt;=Inputs!B$13,$AQ68&lt;Inputs!C$13),Inputs!C$13,0)</f>
        <v>0</v>
      </c>
      <c r="AU68" s="36">
        <f>IF(AND($AQ68&gt;=Inputs!C$13,$AQ68&lt;Inputs!D$13),Inputs!D$13,0)</f>
        <v>0</v>
      </c>
      <c r="AV68" s="36">
        <f t="shared" si="70"/>
        <v>0</v>
      </c>
      <c r="AW68" s="36">
        <f>IFERROR((AU68-#REF!)/AS68,0)</f>
        <v>0</v>
      </c>
      <c r="AX68" s="36">
        <f t="shared" si="71"/>
        <v>0</v>
      </c>
      <c r="AY68" s="36" t="str">
        <f t="shared" si="72"/>
        <v>No</v>
      </c>
      <c r="AZ68" s="36">
        <f t="shared" si="73"/>
        <v>0</v>
      </c>
      <c r="BA68" s="36">
        <f t="shared" si="74"/>
        <v>0</v>
      </c>
      <c r="BB68" s="36">
        <f t="shared" si="75"/>
        <v>0</v>
      </c>
      <c r="BC68" s="36">
        <f t="shared" si="76"/>
        <v>0</v>
      </c>
      <c r="BD68" s="36">
        <f t="shared" si="77"/>
        <v>0</v>
      </c>
      <c r="BE68" s="37">
        <f t="shared" si="78"/>
        <v>5</v>
      </c>
      <c r="BF68" s="43">
        <f>IF($I67&lt;=Inputs!B$13,Inputs!B$14,0)</f>
        <v>1</v>
      </c>
      <c r="BG68" s="43">
        <f>IF(AND($I67&gt;Inputs!B$13,$I67&lt;=Inputs!C$13),Inputs!C$14,0)</f>
        <v>0</v>
      </c>
      <c r="BH68" s="43">
        <f>IF(AND($I67&gt;Inputs!C$13,$I67&lt;=Inputs!D$13),Inputs!D$14,0)</f>
        <v>0</v>
      </c>
      <c r="BI68" s="43">
        <f>IF(AND($I67&lt;Inputs!B$13),0,0)</f>
        <v>0</v>
      </c>
      <c r="BJ68" s="43">
        <f>IF(AND($I67&gt;=Inputs!B$13,$I67&lt;Inputs!C$13),Inputs!B$13,0)</f>
        <v>0</v>
      </c>
      <c r="BK68" s="43">
        <f>IF(AND($I67&gt;=Inputs!C$13,$I67&lt;Inputs!D$13),Inputs!C$13,0)</f>
        <v>0</v>
      </c>
      <c r="BL68" s="43">
        <f t="shared" si="79"/>
        <v>0</v>
      </c>
      <c r="BM68" s="43">
        <f t="shared" si="80"/>
        <v>0</v>
      </c>
      <c r="BN68" s="43">
        <f t="shared" si="81"/>
        <v>0</v>
      </c>
      <c r="BO68" s="43">
        <f t="shared" si="82"/>
        <v>0</v>
      </c>
      <c r="BP68" s="43" t="str">
        <f t="shared" si="83"/>
        <v>No</v>
      </c>
      <c r="BQ68" s="43">
        <f t="shared" si="84"/>
        <v>0</v>
      </c>
      <c r="BR68" s="43">
        <f t="shared" si="85"/>
        <v>0</v>
      </c>
      <c r="BS68" s="43">
        <f t="shared" si="86"/>
        <v>0</v>
      </c>
      <c r="BT68" s="43">
        <f t="shared" si="87"/>
        <v>0</v>
      </c>
      <c r="BU68" s="43">
        <f t="shared" si="88"/>
        <v>0</v>
      </c>
      <c r="BV68" s="43">
        <f t="shared" si="89"/>
        <v>0</v>
      </c>
      <c r="BW68" s="43">
        <f t="shared" si="90"/>
        <v>0</v>
      </c>
      <c r="BX68" s="43">
        <f t="shared" si="91"/>
        <v>0</v>
      </c>
      <c r="BY68" s="43">
        <f>IF(AND($BX68&gt;Inputs!B$13,$BX68&lt;=Inputs!C$13),Inputs!C$14,0)</f>
        <v>0</v>
      </c>
      <c r="BZ68" s="43">
        <f>IF(AND($BX68&gt;Inputs!C$13,$BX68&lt;=Inputs!D$13),Inputs!D$14,0)</f>
        <v>0</v>
      </c>
      <c r="CA68" s="43">
        <f>IF(AND($BX68&gt;Inputs!B$13,$BX68&lt;=Inputs!C$13),Inputs!B$13,0)</f>
        <v>0</v>
      </c>
      <c r="CB68" s="43">
        <f>IF(AND($BX68&gt;Inputs!C$13,$BX68&lt;=Inputs!D$13),Inputs!C$13,0)</f>
        <v>0</v>
      </c>
      <c r="CC68" s="43">
        <f t="shared" si="92"/>
        <v>0</v>
      </c>
      <c r="CD68" s="43">
        <f t="shared" si="93"/>
        <v>0</v>
      </c>
      <c r="CE68" s="43">
        <f t="shared" si="94"/>
        <v>0</v>
      </c>
      <c r="CF68" s="43" t="str">
        <f t="shared" si="95"/>
        <v>No</v>
      </c>
      <c r="CG68" s="43">
        <f t="shared" si="96"/>
        <v>0</v>
      </c>
      <c r="CH68" s="43">
        <f t="shared" si="97"/>
        <v>0</v>
      </c>
      <c r="CI68" s="43">
        <f t="shared" si="98"/>
        <v>0</v>
      </c>
      <c r="CJ68" s="43">
        <f t="shared" si="99"/>
        <v>0</v>
      </c>
      <c r="CK68" s="43">
        <f t="shared" si="100"/>
        <v>0</v>
      </c>
      <c r="CL68" s="44">
        <f t="shared" si="101"/>
        <v>0</v>
      </c>
      <c r="CM68" s="9">
        <f>IF(AND($F68&gt;=Inputs!B$3,$F68&lt;Inputs!C$3),FORECAST($F68,Inputs!B$4:C$4,Inputs!B$3:C$3),9999)</f>
        <v>9999</v>
      </c>
      <c r="CN68" s="9">
        <f>IF(AND($F68&gt;=Inputs!C$3,$F68&lt;Inputs!D$3),FORECAST($F68,Inputs!C$4:D$4,Inputs!C$3:D$3),9999)</f>
        <v>9999</v>
      </c>
      <c r="CO68" s="9">
        <f>IF(AND($F68&gt;=Inputs!D$3,$F68&lt;Inputs!E$3),FORECAST($F68,Inputs!D$4:E$4,Inputs!D$3:E$3),9999)</f>
        <v>9999</v>
      </c>
      <c r="CP68" s="9">
        <f>IF(AND($F68&gt;=Inputs!E$3,$F68&lt;Inputs!F$3),FORECAST($F68,Inputs!E$4:F$4,Inputs!E$3:F$3),9999)</f>
        <v>9999</v>
      </c>
      <c r="CQ68" s="9">
        <f>IF(AND($F68&gt;=Inputs!F$3,$F68&lt;Inputs!G$3),FORECAST($F68,Inputs!F$4:G$4,Inputs!F$3:G$3),9999)</f>
        <v>9999</v>
      </c>
      <c r="CR68" s="9">
        <f>IF(AND($F68&gt;=Inputs!G$3,$F68&lt;Inputs!H$3),FORECAST($F68,Inputs!G$4:H$4,Inputs!G$3:H$3),9999)</f>
        <v>9999</v>
      </c>
      <c r="CS68" s="9">
        <f>IF(AND($F68&gt;=Inputs!H$3,$F68&lt;Inputs!I$3),FORECAST($F68,Inputs!H$4:I$4,Inputs!H$3:I$3),9999)</f>
        <v>9999</v>
      </c>
      <c r="CT68" s="9">
        <f>IF(AND($F68&gt;=Inputs!I$3,$F68&lt;Inputs!J$3),FORECAST($F68,Inputs!I$4:J$4,Inputs!I$3:J$3),9999)</f>
        <v>9999</v>
      </c>
      <c r="CU68" s="9">
        <f>IF(AND($F68&gt;=Inputs!J$3,$F68&lt;Inputs!K$3),FORECAST($F68,Inputs!J$4:K$4,Inputs!J$3:K$3),9999)</f>
        <v>9999</v>
      </c>
      <c r="CV68" s="9">
        <f>IF(AND($F68&gt;=Inputs!K$3,$F68&lt;Inputs!L$3),FORECAST($F68,Inputs!K$4:L$4,Inputs!K$3:L$3),9999)</f>
        <v>9999</v>
      </c>
      <c r="CW68" s="9">
        <f>IF(AND($G68&gt;=Inputs!B$3,$G68&lt;Inputs!C$3),FORECAST($G68,Inputs!B$4:C$4,Inputs!B$3:C$3),-9999)</f>
        <v>-9999</v>
      </c>
      <c r="CX68" s="9">
        <f>IF(AND($G68&gt;=Inputs!C$3,$G68&lt;Inputs!D$3),FORECAST($G68,Inputs!C$4:D$4,Inputs!C$3:D$3),-9999)</f>
        <v>-9999</v>
      </c>
      <c r="CY68" s="9">
        <f>IF(AND($G68&gt;=Inputs!D$3,$G68&lt;Inputs!E$3),FORECAST($G68,Inputs!D$4:E$4,Inputs!D$3:E$3),-9999)</f>
        <v>-9999</v>
      </c>
      <c r="CZ68" s="9">
        <f>IF(AND($G68&gt;=Inputs!E$3,$G68&lt;Inputs!F$3),FORECAST($G68,Inputs!E$4:F$4,Inputs!E$3:F$3),-9999)</f>
        <v>-9999</v>
      </c>
      <c r="DA68" s="9">
        <f>IF(AND($G68&gt;=Inputs!F$3,$G68&lt;Inputs!G$3),FORECAST($G68,Inputs!F$4:G$4,Inputs!F$3:G$3),-9999)</f>
        <v>-9999</v>
      </c>
      <c r="DB68" s="9">
        <f>IF(AND($G68&gt;=Inputs!G$3,$G68&lt;Inputs!H$3),FORECAST($G68,Inputs!G$4:H$4,Inputs!G$3:H$3),-9999)</f>
        <v>25.2</v>
      </c>
      <c r="DC68" s="9">
        <f>IF(AND($G68&gt;=Inputs!H$3,$G68&lt;Inputs!I$3),FORECAST($G68,Inputs!H$4:I$4,Inputs!H$3:I$3),-9999)</f>
        <v>-9999</v>
      </c>
      <c r="DD68" s="9">
        <f>IF(AND($G68&gt;=Inputs!I$3,$G68&lt;Inputs!J$3),FORECAST($G68,Inputs!I$4:J$4,Inputs!I$3:J$3),-9999)</f>
        <v>-9999</v>
      </c>
      <c r="DE68" s="9">
        <f>IF(AND($G68&gt;=Inputs!J$3,$G68&lt;Inputs!K$3),FORECAST($G68,Inputs!J$4:K$4,Inputs!J$3:K$3),-9999)</f>
        <v>-9999</v>
      </c>
      <c r="DF68" s="9">
        <f>IF(AND($G68&gt;=Inputs!K$3,$G68&lt;Inputs!L$3),FORECAST($G68,Inputs!K$4:L$4,Inputs!K$3:L$3),-9999)</f>
        <v>-9999</v>
      </c>
    </row>
    <row r="69" spans="1:110" x14ac:dyDescent="0.25">
      <c r="A69" s="2">
        <f t="shared" ref="A69:A132" si="103">A68+(5/(24*60))</f>
        <v>45474.229166666453</v>
      </c>
      <c r="B69" s="3" t="str">
        <f>IF(ROUND(A69,6)&lt;ROUND(Inputs!$B$7,6),"Pre t0",IF(ROUND(A69,6)=ROUND(Inputs!$B$7,6),"t0",IF(AND(A69&gt;Inputs!$B$7,A69&lt;Inputs!$B$8),"TRLD","Post t0")))</f>
        <v>Pre t0</v>
      </c>
      <c r="C69" s="17">
        <v>24.58</v>
      </c>
      <c r="D69" s="19">
        <v>0</v>
      </c>
      <c r="E69" s="19"/>
      <c r="F69" s="19">
        <v>200</v>
      </c>
      <c r="G69" s="19">
        <v>130</v>
      </c>
      <c r="H69" s="7">
        <f t="shared" si="102"/>
        <v>0</v>
      </c>
      <c r="I69" s="7">
        <f>IF(B69="Pre t0",0,IF(B69="t0",MAX(MIN(TRLD!N69,E69),G69),IF(B69="TRLD",I68+J69,IF(B69="Post t0",MAX(I68+M69,G69)))))</f>
        <v>0</v>
      </c>
      <c r="J69" s="7">
        <f t="shared" si="52"/>
        <v>0</v>
      </c>
      <c r="K69" s="7">
        <f t="shared" si="53"/>
        <v>0</v>
      </c>
      <c r="L69" s="7">
        <f t="shared" si="54"/>
        <v>5</v>
      </c>
      <c r="M69" s="8">
        <f t="shared" si="55"/>
        <v>0</v>
      </c>
      <c r="N69" s="31">
        <f t="shared" si="56"/>
        <v>0</v>
      </c>
      <c r="O69" s="31">
        <f>IF(AND($C69&gt;=Inputs!B$4,$C69&lt;Inputs!C$4),FORECAST($C69,Inputs!B$3:C$3,Inputs!B$4:C$4),0)</f>
        <v>0</v>
      </c>
      <c r="P69" s="31">
        <f>IF(AND($C69&gt;=Inputs!C$4,$C69&lt;Inputs!D$4),FORECAST($C69,Inputs!C$3:D$3,Inputs!C$4:D$4),0)</f>
        <v>0</v>
      </c>
      <c r="Q69" s="31">
        <f>IF(AND($C69&gt;=Inputs!D$4,$C69&lt;Inputs!E$4),FORECAST($C69,Inputs!D$3:E$3,Inputs!D$4:E$4),0)</f>
        <v>0</v>
      </c>
      <c r="R69" s="31">
        <f>IF(AND($C69&gt;=Inputs!E$4,$C69&lt;Inputs!F$4),FORECAST($C69,Inputs!E$3:F$3,Inputs!E$4:F$4),0)</f>
        <v>0</v>
      </c>
      <c r="S69" s="31">
        <f>IF(AND($C69&gt;=Inputs!F$4,$C69&lt;Inputs!G$4),FORECAST($C69,Inputs!F$3:G$3,Inputs!F$4:G$4),0)</f>
        <v>0</v>
      </c>
      <c r="T69" s="31">
        <f>IF(AND($C69&gt;=Inputs!G$4,$C69&lt;Inputs!H$4),FORECAST($C69,Inputs!G$3:H$3,Inputs!G$4:H$4),0)</f>
        <v>127.41666666666666</v>
      </c>
      <c r="U69" s="31">
        <f>IF(AND($C69&gt;=Inputs!H$4,$C69&lt;Inputs!I$4),FORECAST($C69,Inputs!H$3:I$3,Inputs!H$4:I$4),0)</f>
        <v>0</v>
      </c>
      <c r="V69" s="31">
        <f>IF(AND($C69&gt;=Inputs!I$4,$C69&lt;Inputs!J$4),FORECAST($C69,Inputs!I$3:J$3,Inputs!I$4:J$4),0)</f>
        <v>0</v>
      </c>
      <c r="W69" s="31">
        <f>IF(AND($C69&gt;=Inputs!J$4,$C69&lt;Inputs!K$4),FORECAST($C69,Inputs!J$3:K$3,Inputs!J$4:K$4),0)</f>
        <v>0</v>
      </c>
      <c r="X69" s="31">
        <f>IF(AND($C69&gt;=Inputs!K$4,Inputs!K$4&lt;&gt;""),F69,0)</f>
        <v>0</v>
      </c>
      <c r="Y69" s="36">
        <f>IF($I68&lt;Inputs!B$13,Inputs!B$14,0)</f>
        <v>1</v>
      </c>
      <c r="Z69" s="36">
        <f>IF(AND($I68&gt;=Inputs!B$13,$I68&lt;Inputs!C$13),Inputs!C$14,0)</f>
        <v>0</v>
      </c>
      <c r="AA69" s="36">
        <f>IF(AND($I68&gt;=Inputs!C$13,$I68&lt;Inputs!D$13),Inputs!D$14,0)</f>
        <v>0</v>
      </c>
      <c r="AB69" s="36">
        <f>IF(AND($I68&lt;Inputs!B$13),Inputs!B$13,0)</f>
        <v>185</v>
      </c>
      <c r="AC69" s="36">
        <f>IF(AND($I68&gt;=Inputs!B$13,$I68&lt;Inputs!C$13),Inputs!C$13,0)</f>
        <v>0</v>
      </c>
      <c r="AD69" s="36">
        <f>IF(AND($I68&gt;=Inputs!C$13,$I68&lt;Inputs!D$13),Inputs!D$13,0)</f>
        <v>0</v>
      </c>
      <c r="AE69" s="36">
        <f t="shared" si="57"/>
        <v>185</v>
      </c>
      <c r="AF69" s="36">
        <f t="shared" si="58"/>
        <v>0</v>
      </c>
      <c r="AG69" s="36">
        <f t="shared" si="59"/>
        <v>0</v>
      </c>
      <c r="AH69" s="36">
        <f t="shared" si="60"/>
        <v>185</v>
      </c>
      <c r="AI69" s="36" t="str">
        <f t="shared" si="61"/>
        <v>No</v>
      </c>
      <c r="AJ69" s="36">
        <f t="shared" si="62"/>
        <v>5</v>
      </c>
      <c r="AK69" s="36">
        <f t="shared" si="63"/>
        <v>0</v>
      </c>
      <c r="AL69" s="36">
        <f t="shared" si="64"/>
        <v>0</v>
      </c>
      <c r="AM69" s="36">
        <f t="shared" si="65"/>
        <v>5</v>
      </c>
      <c r="AN69" s="36">
        <f t="shared" si="66"/>
        <v>0</v>
      </c>
      <c r="AO69" s="36">
        <f t="shared" si="67"/>
        <v>0</v>
      </c>
      <c r="AP69" s="36">
        <f t="shared" si="68"/>
        <v>5</v>
      </c>
      <c r="AQ69" s="36">
        <f t="shared" si="69"/>
        <v>5</v>
      </c>
      <c r="AR69" s="36">
        <f>IF(AND($AQ69&gt;=Inputs!B$13,$AQ69&lt;Inputs!C$13),Inputs!C$14,0)</f>
        <v>0</v>
      </c>
      <c r="AS69" s="36">
        <f>IF(AND($AQ69&gt;=Inputs!C$13,$AQ69&lt;Inputs!D$13),Inputs!D$14,0)</f>
        <v>0</v>
      </c>
      <c r="AT69" s="36">
        <f>IF(AND($AQ69&gt;=Inputs!B$13,$AQ69&lt;Inputs!C$13),Inputs!C$13,0)</f>
        <v>0</v>
      </c>
      <c r="AU69" s="36">
        <f>IF(AND($AQ69&gt;=Inputs!C$13,$AQ69&lt;Inputs!D$13),Inputs!D$13,0)</f>
        <v>0</v>
      </c>
      <c r="AV69" s="36">
        <f t="shared" si="70"/>
        <v>0</v>
      </c>
      <c r="AW69" s="36">
        <f>IFERROR((AU69-#REF!)/AS69,0)</f>
        <v>0</v>
      </c>
      <c r="AX69" s="36">
        <f t="shared" si="71"/>
        <v>0</v>
      </c>
      <c r="AY69" s="36" t="str">
        <f t="shared" si="72"/>
        <v>No</v>
      </c>
      <c r="AZ69" s="36">
        <f t="shared" si="73"/>
        <v>0</v>
      </c>
      <c r="BA69" s="36">
        <f t="shared" si="74"/>
        <v>0</v>
      </c>
      <c r="BB69" s="36">
        <f t="shared" si="75"/>
        <v>0</v>
      </c>
      <c r="BC69" s="36">
        <f t="shared" si="76"/>
        <v>0</v>
      </c>
      <c r="BD69" s="36">
        <f t="shared" si="77"/>
        <v>0</v>
      </c>
      <c r="BE69" s="37">
        <f t="shared" si="78"/>
        <v>5</v>
      </c>
      <c r="BF69" s="43">
        <f>IF($I68&lt;=Inputs!B$13,Inputs!B$14,0)</f>
        <v>1</v>
      </c>
      <c r="BG69" s="43">
        <f>IF(AND($I68&gt;Inputs!B$13,$I68&lt;=Inputs!C$13),Inputs!C$14,0)</f>
        <v>0</v>
      </c>
      <c r="BH69" s="43">
        <f>IF(AND($I68&gt;Inputs!C$13,$I68&lt;=Inputs!D$13),Inputs!D$14,0)</f>
        <v>0</v>
      </c>
      <c r="BI69" s="43">
        <f>IF(AND($I68&lt;Inputs!B$13),0,0)</f>
        <v>0</v>
      </c>
      <c r="BJ69" s="43">
        <f>IF(AND($I68&gt;=Inputs!B$13,$I68&lt;Inputs!C$13),Inputs!B$13,0)</f>
        <v>0</v>
      </c>
      <c r="BK69" s="43">
        <f>IF(AND($I68&gt;=Inputs!C$13,$I68&lt;Inputs!D$13),Inputs!C$13,0)</f>
        <v>0</v>
      </c>
      <c r="BL69" s="43">
        <f t="shared" si="79"/>
        <v>0</v>
      </c>
      <c r="BM69" s="43">
        <f t="shared" si="80"/>
        <v>0</v>
      </c>
      <c r="BN69" s="43">
        <f t="shared" si="81"/>
        <v>0</v>
      </c>
      <c r="BO69" s="43">
        <f t="shared" si="82"/>
        <v>0</v>
      </c>
      <c r="BP69" s="43" t="str">
        <f t="shared" si="83"/>
        <v>No</v>
      </c>
      <c r="BQ69" s="43">
        <f t="shared" si="84"/>
        <v>0</v>
      </c>
      <c r="BR69" s="43">
        <f t="shared" si="85"/>
        <v>0</v>
      </c>
      <c r="BS69" s="43">
        <f t="shared" si="86"/>
        <v>0</v>
      </c>
      <c r="BT69" s="43">
        <f t="shared" si="87"/>
        <v>0</v>
      </c>
      <c r="BU69" s="43">
        <f t="shared" si="88"/>
        <v>0</v>
      </c>
      <c r="BV69" s="43">
        <f t="shared" si="89"/>
        <v>0</v>
      </c>
      <c r="BW69" s="43">
        <f t="shared" si="90"/>
        <v>0</v>
      </c>
      <c r="BX69" s="43">
        <f t="shared" si="91"/>
        <v>0</v>
      </c>
      <c r="BY69" s="43">
        <f>IF(AND($BX69&gt;Inputs!B$13,$BX69&lt;=Inputs!C$13),Inputs!C$14,0)</f>
        <v>0</v>
      </c>
      <c r="BZ69" s="43">
        <f>IF(AND($BX69&gt;Inputs!C$13,$BX69&lt;=Inputs!D$13),Inputs!D$14,0)</f>
        <v>0</v>
      </c>
      <c r="CA69" s="43">
        <f>IF(AND($BX69&gt;Inputs!B$13,$BX69&lt;=Inputs!C$13),Inputs!B$13,0)</f>
        <v>0</v>
      </c>
      <c r="CB69" s="43">
        <f>IF(AND($BX69&gt;Inputs!C$13,$BX69&lt;=Inputs!D$13),Inputs!C$13,0)</f>
        <v>0</v>
      </c>
      <c r="CC69" s="43">
        <f t="shared" si="92"/>
        <v>0</v>
      </c>
      <c r="CD69" s="43">
        <f t="shared" si="93"/>
        <v>0</v>
      </c>
      <c r="CE69" s="43">
        <f t="shared" si="94"/>
        <v>0</v>
      </c>
      <c r="CF69" s="43" t="str">
        <f t="shared" si="95"/>
        <v>No</v>
      </c>
      <c r="CG69" s="43">
        <f t="shared" si="96"/>
        <v>0</v>
      </c>
      <c r="CH69" s="43">
        <f t="shared" si="97"/>
        <v>0</v>
      </c>
      <c r="CI69" s="43">
        <f t="shared" si="98"/>
        <v>0</v>
      </c>
      <c r="CJ69" s="43">
        <f t="shared" si="99"/>
        <v>0</v>
      </c>
      <c r="CK69" s="43">
        <f t="shared" si="100"/>
        <v>0</v>
      </c>
      <c r="CL69" s="44">
        <f t="shared" si="101"/>
        <v>0</v>
      </c>
      <c r="CM69" s="9">
        <f>IF(AND($F69&gt;=Inputs!B$3,$F69&lt;Inputs!C$3),FORECAST($F69,Inputs!B$4:C$4,Inputs!B$3:C$3),9999)</f>
        <v>9999</v>
      </c>
      <c r="CN69" s="9">
        <f>IF(AND($F69&gt;=Inputs!C$3,$F69&lt;Inputs!D$3),FORECAST($F69,Inputs!C$4:D$4,Inputs!C$3:D$3),9999)</f>
        <v>9999</v>
      </c>
      <c r="CO69" s="9">
        <f>IF(AND($F69&gt;=Inputs!D$3,$F69&lt;Inputs!E$3),FORECAST($F69,Inputs!D$4:E$4,Inputs!D$3:E$3),9999)</f>
        <v>9999</v>
      </c>
      <c r="CP69" s="9">
        <f>IF(AND($F69&gt;=Inputs!E$3,$F69&lt;Inputs!F$3),FORECAST($F69,Inputs!E$4:F$4,Inputs!E$3:F$3),9999)</f>
        <v>9999</v>
      </c>
      <c r="CQ69" s="9">
        <f>IF(AND($F69&gt;=Inputs!F$3,$F69&lt;Inputs!G$3),FORECAST($F69,Inputs!F$4:G$4,Inputs!F$3:G$3),9999)</f>
        <v>9999</v>
      </c>
      <c r="CR69" s="9">
        <f>IF(AND($F69&gt;=Inputs!G$3,$F69&lt;Inputs!H$3),FORECAST($F69,Inputs!G$4:H$4,Inputs!G$3:H$3),9999)</f>
        <v>9999</v>
      </c>
      <c r="CS69" s="9">
        <f>IF(AND($F69&gt;=Inputs!H$3,$F69&lt;Inputs!I$3),FORECAST($F69,Inputs!H$4:I$4,Inputs!H$3:I$3),9999)</f>
        <v>9999</v>
      </c>
      <c r="CT69" s="9">
        <f>IF(AND($F69&gt;=Inputs!I$3,$F69&lt;Inputs!J$3),FORECAST($F69,Inputs!I$4:J$4,Inputs!I$3:J$3),9999)</f>
        <v>9999</v>
      </c>
      <c r="CU69" s="9">
        <f>IF(AND($F69&gt;=Inputs!J$3,$F69&lt;Inputs!K$3),FORECAST($F69,Inputs!J$4:K$4,Inputs!J$3:K$3),9999)</f>
        <v>9999</v>
      </c>
      <c r="CV69" s="9">
        <f>IF(AND($F69&gt;=Inputs!K$3,$F69&lt;Inputs!L$3),FORECAST($F69,Inputs!K$4:L$4,Inputs!K$3:L$3),9999)</f>
        <v>9999</v>
      </c>
      <c r="CW69" s="9">
        <f>IF(AND($G69&gt;=Inputs!B$3,$G69&lt;Inputs!C$3),FORECAST($G69,Inputs!B$4:C$4,Inputs!B$3:C$3),-9999)</f>
        <v>-9999</v>
      </c>
      <c r="CX69" s="9">
        <f>IF(AND($G69&gt;=Inputs!C$3,$G69&lt;Inputs!D$3),FORECAST($G69,Inputs!C$4:D$4,Inputs!C$3:D$3),-9999)</f>
        <v>-9999</v>
      </c>
      <c r="CY69" s="9">
        <f>IF(AND($G69&gt;=Inputs!D$3,$G69&lt;Inputs!E$3),FORECAST($G69,Inputs!D$4:E$4,Inputs!D$3:E$3),-9999)</f>
        <v>-9999</v>
      </c>
      <c r="CZ69" s="9">
        <f>IF(AND($G69&gt;=Inputs!E$3,$G69&lt;Inputs!F$3),FORECAST($G69,Inputs!E$4:F$4,Inputs!E$3:F$3),-9999)</f>
        <v>-9999</v>
      </c>
      <c r="DA69" s="9">
        <f>IF(AND($G69&gt;=Inputs!F$3,$G69&lt;Inputs!G$3),FORECAST($G69,Inputs!F$4:G$4,Inputs!F$3:G$3),-9999)</f>
        <v>-9999</v>
      </c>
      <c r="DB69" s="9">
        <f>IF(AND($G69&gt;=Inputs!G$3,$G69&lt;Inputs!H$3),FORECAST($G69,Inputs!G$4:H$4,Inputs!G$3:H$3),-9999)</f>
        <v>25.2</v>
      </c>
      <c r="DC69" s="9">
        <f>IF(AND($G69&gt;=Inputs!H$3,$G69&lt;Inputs!I$3),FORECAST($G69,Inputs!H$4:I$4,Inputs!H$3:I$3),-9999)</f>
        <v>-9999</v>
      </c>
      <c r="DD69" s="9">
        <f>IF(AND($G69&gt;=Inputs!I$3,$G69&lt;Inputs!J$3),FORECAST($G69,Inputs!I$4:J$4,Inputs!I$3:J$3),-9999)</f>
        <v>-9999</v>
      </c>
      <c r="DE69" s="9">
        <f>IF(AND($G69&gt;=Inputs!J$3,$G69&lt;Inputs!K$3),FORECAST($G69,Inputs!J$4:K$4,Inputs!J$3:K$3),-9999)</f>
        <v>-9999</v>
      </c>
      <c r="DF69" s="9">
        <f>IF(AND($G69&gt;=Inputs!K$3,$G69&lt;Inputs!L$3),FORECAST($G69,Inputs!K$4:L$4,Inputs!K$3:L$3),-9999)</f>
        <v>-9999</v>
      </c>
    </row>
    <row r="70" spans="1:110" x14ac:dyDescent="0.25">
      <c r="A70" s="2">
        <f t="shared" si="103"/>
        <v>45474.232638888672</v>
      </c>
      <c r="B70" s="3" t="str">
        <f>IF(ROUND(A70,6)&lt;ROUND(Inputs!$B$7,6),"Pre t0",IF(ROUND(A70,6)=ROUND(Inputs!$B$7,6),"t0",IF(AND(A70&gt;Inputs!$B$7,A70&lt;Inputs!$B$8),"TRLD","Post t0")))</f>
        <v>Pre t0</v>
      </c>
      <c r="C70" s="17">
        <v>24.06</v>
      </c>
      <c r="D70" s="19">
        <v>0</v>
      </c>
      <c r="E70" s="19"/>
      <c r="F70" s="19">
        <v>200</v>
      </c>
      <c r="G70" s="19">
        <v>130</v>
      </c>
      <c r="H70" s="7">
        <f t="shared" si="102"/>
        <v>0</v>
      </c>
      <c r="I70" s="7">
        <f>IF(B70="Pre t0",0,IF(B70="t0",MAX(MIN(TRLD!N70,E70),G70),IF(B70="TRLD",I69+J70,IF(B70="Post t0",MAX(I69+M70,G70)))))</f>
        <v>0</v>
      </c>
      <c r="J70" s="7">
        <f t="shared" si="52"/>
        <v>0</v>
      </c>
      <c r="K70" s="7">
        <f t="shared" si="53"/>
        <v>0</v>
      </c>
      <c r="L70" s="7">
        <f t="shared" si="54"/>
        <v>5</v>
      </c>
      <c r="M70" s="8">
        <f t="shared" si="55"/>
        <v>0</v>
      </c>
      <c r="N70" s="31">
        <f t="shared" si="56"/>
        <v>0</v>
      </c>
      <c r="O70" s="31">
        <f>IF(AND($C70&gt;=Inputs!B$4,$C70&lt;Inputs!C$4),FORECAST($C70,Inputs!B$3:C$3,Inputs!B$4:C$4),0)</f>
        <v>0</v>
      </c>
      <c r="P70" s="31">
        <f>IF(AND($C70&gt;=Inputs!C$4,$C70&lt;Inputs!D$4),FORECAST($C70,Inputs!C$3:D$3,Inputs!C$4:D$4),0)</f>
        <v>0</v>
      </c>
      <c r="Q70" s="31">
        <f>IF(AND($C70&gt;=Inputs!D$4,$C70&lt;Inputs!E$4),FORECAST($C70,Inputs!D$3:E$3,Inputs!D$4:E$4),0)</f>
        <v>0</v>
      </c>
      <c r="R70" s="31">
        <f>IF(AND($C70&gt;=Inputs!E$4,$C70&lt;Inputs!F$4),FORECAST($C70,Inputs!E$3:F$3,Inputs!E$4:F$4),0)</f>
        <v>0</v>
      </c>
      <c r="S70" s="31">
        <f>IF(AND($C70&gt;=Inputs!F$4,$C70&lt;Inputs!G$4),FORECAST($C70,Inputs!F$3:G$3,Inputs!F$4:G$4),0)</f>
        <v>0</v>
      </c>
      <c r="T70" s="31">
        <f>IF(AND($C70&gt;=Inputs!G$4,$C70&lt;Inputs!H$4),FORECAST($C70,Inputs!G$3:H$3,Inputs!G$4:H$4),0)</f>
        <v>125.24999999999999</v>
      </c>
      <c r="U70" s="31">
        <f>IF(AND($C70&gt;=Inputs!H$4,$C70&lt;Inputs!I$4),FORECAST($C70,Inputs!H$3:I$3,Inputs!H$4:I$4),0)</f>
        <v>0</v>
      </c>
      <c r="V70" s="31">
        <f>IF(AND($C70&gt;=Inputs!I$4,$C70&lt;Inputs!J$4),FORECAST($C70,Inputs!I$3:J$3,Inputs!I$4:J$4),0)</f>
        <v>0</v>
      </c>
      <c r="W70" s="31">
        <f>IF(AND($C70&gt;=Inputs!J$4,$C70&lt;Inputs!K$4),FORECAST($C70,Inputs!J$3:K$3,Inputs!J$4:K$4),0)</f>
        <v>0</v>
      </c>
      <c r="X70" s="31">
        <f>IF(AND($C70&gt;=Inputs!K$4,Inputs!K$4&lt;&gt;""),F70,0)</f>
        <v>0</v>
      </c>
      <c r="Y70" s="36">
        <f>IF($I69&lt;Inputs!B$13,Inputs!B$14,0)</f>
        <v>1</v>
      </c>
      <c r="Z70" s="36">
        <f>IF(AND($I69&gt;=Inputs!B$13,$I69&lt;Inputs!C$13),Inputs!C$14,0)</f>
        <v>0</v>
      </c>
      <c r="AA70" s="36">
        <f>IF(AND($I69&gt;=Inputs!C$13,$I69&lt;Inputs!D$13),Inputs!D$14,0)</f>
        <v>0</v>
      </c>
      <c r="AB70" s="36">
        <f>IF(AND($I69&lt;Inputs!B$13),Inputs!B$13,0)</f>
        <v>185</v>
      </c>
      <c r="AC70" s="36">
        <f>IF(AND($I69&gt;=Inputs!B$13,$I69&lt;Inputs!C$13),Inputs!C$13,0)</f>
        <v>0</v>
      </c>
      <c r="AD70" s="36">
        <f>IF(AND($I69&gt;=Inputs!C$13,$I69&lt;Inputs!D$13),Inputs!D$13,0)</f>
        <v>0</v>
      </c>
      <c r="AE70" s="36">
        <f t="shared" si="57"/>
        <v>185</v>
      </c>
      <c r="AF70" s="36">
        <f t="shared" si="58"/>
        <v>0</v>
      </c>
      <c r="AG70" s="36">
        <f t="shared" si="59"/>
        <v>0</v>
      </c>
      <c r="AH70" s="36">
        <f t="shared" si="60"/>
        <v>185</v>
      </c>
      <c r="AI70" s="36" t="str">
        <f t="shared" si="61"/>
        <v>No</v>
      </c>
      <c r="AJ70" s="36">
        <f t="shared" si="62"/>
        <v>5</v>
      </c>
      <c r="AK70" s="36">
        <f t="shared" si="63"/>
        <v>0</v>
      </c>
      <c r="AL70" s="36">
        <f t="shared" si="64"/>
        <v>0</v>
      </c>
      <c r="AM70" s="36">
        <f t="shared" si="65"/>
        <v>5</v>
      </c>
      <c r="AN70" s="36">
        <f t="shared" si="66"/>
        <v>0</v>
      </c>
      <c r="AO70" s="36">
        <f t="shared" si="67"/>
        <v>0</v>
      </c>
      <c r="AP70" s="36">
        <f t="shared" si="68"/>
        <v>5</v>
      </c>
      <c r="AQ70" s="36">
        <f t="shared" si="69"/>
        <v>5</v>
      </c>
      <c r="AR70" s="36">
        <f>IF(AND($AQ70&gt;=Inputs!B$13,$AQ70&lt;Inputs!C$13),Inputs!C$14,0)</f>
        <v>0</v>
      </c>
      <c r="AS70" s="36">
        <f>IF(AND($AQ70&gt;=Inputs!C$13,$AQ70&lt;Inputs!D$13),Inputs!D$14,0)</f>
        <v>0</v>
      </c>
      <c r="AT70" s="36">
        <f>IF(AND($AQ70&gt;=Inputs!B$13,$AQ70&lt;Inputs!C$13),Inputs!C$13,0)</f>
        <v>0</v>
      </c>
      <c r="AU70" s="36">
        <f>IF(AND($AQ70&gt;=Inputs!C$13,$AQ70&lt;Inputs!D$13),Inputs!D$13,0)</f>
        <v>0</v>
      </c>
      <c r="AV70" s="36">
        <f t="shared" si="70"/>
        <v>0</v>
      </c>
      <c r="AW70" s="36">
        <f>IFERROR((AU70-#REF!)/AS70,0)</f>
        <v>0</v>
      </c>
      <c r="AX70" s="36">
        <f t="shared" si="71"/>
        <v>0</v>
      </c>
      <c r="AY70" s="36" t="str">
        <f t="shared" si="72"/>
        <v>No</v>
      </c>
      <c r="AZ70" s="36">
        <f t="shared" si="73"/>
        <v>0</v>
      </c>
      <c r="BA70" s="36">
        <f t="shared" si="74"/>
        <v>0</v>
      </c>
      <c r="BB70" s="36">
        <f t="shared" si="75"/>
        <v>0</v>
      </c>
      <c r="BC70" s="36">
        <f t="shared" si="76"/>
        <v>0</v>
      </c>
      <c r="BD70" s="36">
        <f t="shared" si="77"/>
        <v>0</v>
      </c>
      <c r="BE70" s="37">
        <f t="shared" si="78"/>
        <v>5</v>
      </c>
      <c r="BF70" s="43">
        <f>IF($I69&lt;=Inputs!B$13,Inputs!B$14,0)</f>
        <v>1</v>
      </c>
      <c r="BG70" s="43">
        <f>IF(AND($I69&gt;Inputs!B$13,$I69&lt;=Inputs!C$13),Inputs!C$14,0)</f>
        <v>0</v>
      </c>
      <c r="BH70" s="43">
        <f>IF(AND($I69&gt;Inputs!C$13,$I69&lt;=Inputs!D$13),Inputs!D$14,0)</f>
        <v>0</v>
      </c>
      <c r="BI70" s="43">
        <f>IF(AND($I69&lt;Inputs!B$13),0,0)</f>
        <v>0</v>
      </c>
      <c r="BJ70" s="43">
        <f>IF(AND($I69&gt;=Inputs!B$13,$I69&lt;Inputs!C$13),Inputs!B$13,0)</f>
        <v>0</v>
      </c>
      <c r="BK70" s="43">
        <f>IF(AND($I69&gt;=Inputs!C$13,$I69&lt;Inputs!D$13),Inputs!C$13,0)</f>
        <v>0</v>
      </c>
      <c r="BL70" s="43">
        <f t="shared" si="79"/>
        <v>0</v>
      </c>
      <c r="BM70" s="43">
        <f t="shared" si="80"/>
        <v>0</v>
      </c>
      <c r="BN70" s="43">
        <f t="shared" si="81"/>
        <v>0</v>
      </c>
      <c r="BO70" s="43">
        <f t="shared" si="82"/>
        <v>0</v>
      </c>
      <c r="BP70" s="43" t="str">
        <f t="shared" si="83"/>
        <v>No</v>
      </c>
      <c r="BQ70" s="43">
        <f t="shared" si="84"/>
        <v>0</v>
      </c>
      <c r="BR70" s="43">
        <f t="shared" si="85"/>
        <v>0</v>
      </c>
      <c r="BS70" s="43">
        <f t="shared" si="86"/>
        <v>0</v>
      </c>
      <c r="BT70" s="43">
        <f t="shared" si="87"/>
        <v>0</v>
      </c>
      <c r="BU70" s="43">
        <f t="shared" si="88"/>
        <v>0</v>
      </c>
      <c r="BV70" s="43">
        <f t="shared" si="89"/>
        <v>0</v>
      </c>
      <c r="BW70" s="43">
        <f t="shared" si="90"/>
        <v>0</v>
      </c>
      <c r="BX70" s="43">
        <f t="shared" si="91"/>
        <v>0</v>
      </c>
      <c r="BY70" s="43">
        <f>IF(AND($BX70&gt;Inputs!B$13,$BX70&lt;=Inputs!C$13),Inputs!C$14,0)</f>
        <v>0</v>
      </c>
      <c r="BZ70" s="43">
        <f>IF(AND($BX70&gt;Inputs!C$13,$BX70&lt;=Inputs!D$13),Inputs!D$14,0)</f>
        <v>0</v>
      </c>
      <c r="CA70" s="43">
        <f>IF(AND($BX70&gt;Inputs!B$13,$BX70&lt;=Inputs!C$13),Inputs!B$13,0)</f>
        <v>0</v>
      </c>
      <c r="CB70" s="43">
        <f>IF(AND($BX70&gt;Inputs!C$13,$BX70&lt;=Inputs!D$13),Inputs!C$13,0)</f>
        <v>0</v>
      </c>
      <c r="CC70" s="43">
        <f t="shared" si="92"/>
        <v>0</v>
      </c>
      <c r="CD70" s="43">
        <f t="shared" si="93"/>
        <v>0</v>
      </c>
      <c r="CE70" s="43">
        <f t="shared" si="94"/>
        <v>0</v>
      </c>
      <c r="CF70" s="43" t="str">
        <f t="shared" si="95"/>
        <v>No</v>
      </c>
      <c r="CG70" s="43">
        <f t="shared" si="96"/>
        <v>0</v>
      </c>
      <c r="CH70" s="43">
        <f t="shared" si="97"/>
        <v>0</v>
      </c>
      <c r="CI70" s="43">
        <f t="shared" si="98"/>
        <v>0</v>
      </c>
      <c r="CJ70" s="43">
        <f t="shared" si="99"/>
        <v>0</v>
      </c>
      <c r="CK70" s="43">
        <f t="shared" si="100"/>
        <v>0</v>
      </c>
      <c r="CL70" s="44">
        <f t="shared" si="101"/>
        <v>0</v>
      </c>
      <c r="CM70" s="9">
        <f>IF(AND($F70&gt;=Inputs!B$3,$F70&lt;Inputs!C$3),FORECAST($F70,Inputs!B$4:C$4,Inputs!B$3:C$3),9999)</f>
        <v>9999</v>
      </c>
      <c r="CN70" s="9">
        <f>IF(AND($F70&gt;=Inputs!C$3,$F70&lt;Inputs!D$3),FORECAST($F70,Inputs!C$4:D$4,Inputs!C$3:D$3),9999)</f>
        <v>9999</v>
      </c>
      <c r="CO70" s="9">
        <f>IF(AND($F70&gt;=Inputs!D$3,$F70&lt;Inputs!E$3),FORECAST($F70,Inputs!D$4:E$4,Inputs!D$3:E$3),9999)</f>
        <v>9999</v>
      </c>
      <c r="CP70" s="9">
        <f>IF(AND($F70&gt;=Inputs!E$3,$F70&lt;Inputs!F$3),FORECAST($F70,Inputs!E$4:F$4,Inputs!E$3:F$3),9999)</f>
        <v>9999</v>
      </c>
      <c r="CQ70" s="9">
        <f>IF(AND($F70&gt;=Inputs!F$3,$F70&lt;Inputs!G$3),FORECAST($F70,Inputs!F$4:G$4,Inputs!F$3:G$3),9999)</f>
        <v>9999</v>
      </c>
      <c r="CR70" s="9">
        <f>IF(AND($F70&gt;=Inputs!G$3,$F70&lt;Inputs!H$3),FORECAST($F70,Inputs!G$4:H$4,Inputs!G$3:H$3),9999)</f>
        <v>9999</v>
      </c>
      <c r="CS70" s="9">
        <f>IF(AND($F70&gt;=Inputs!H$3,$F70&lt;Inputs!I$3),FORECAST($F70,Inputs!H$4:I$4,Inputs!H$3:I$3),9999)</f>
        <v>9999</v>
      </c>
      <c r="CT70" s="9">
        <f>IF(AND($F70&gt;=Inputs!I$3,$F70&lt;Inputs!J$3),FORECAST($F70,Inputs!I$4:J$4,Inputs!I$3:J$3),9999)</f>
        <v>9999</v>
      </c>
      <c r="CU70" s="9">
        <f>IF(AND($F70&gt;=Inputs!J$3,$F70&lt;Inputs!K$3),FORECAST($F70,Inputs!J$4:K$4,Inputs!J$3:K$3),9999)</f>
        <v>9999</v>
      </c>
      <c r="CV70" s="9">
        <f>IF(AND($F70&gt;=Inputs!K$3,$F70&lt;Inputs!L$3),FORECAST($F70,Inputs!K$4:L$4,Inputs!K$3:L$3),9999)</f>
        <v>9999</v>
      </c>
      <c r="CW70" s="9">
        <f>IF(AND($G70&gt;=Inputs!B$3,$G70&lt;Inputs!C$3),FORECAST($G70,Inputs!B$4:C$4,Inputs!B$3:C$3),-9999)</f>
        <v>-9999</v>
      </c>
      <c r="CX70" s="9">
        <f>IF(AND($G70&gt;=Inputs!C$3,$G70&lt;Inputs!D$3),FORECAST($G70,Inputs!C$4:D$4,Inputs!C$3:D$3),-9999)</f>
        <v>-9999</v>
      </c>
      <c r="CY70" s="9">
        <f>IF(AND($G70&gt;=Inputs!D$3,$G70&lt;Inputs!E$3),FORECAST($G70,Inputs!D$4:E$4,Inputs!D$3:E$3),-9999)</f>
        <v>-9999</v>
      </c>
      <c r="CZ70" s="9">
        <f>IF(AND($G70&gt;=Inputs!E$3,$G70&lt;Inputs!F$3),FORECAST($G70,Inputs!E$4:F$4,Inputs!E$3:F$3),-9999)</f>
        <v>-9999</v>
      </c>
      <c r="DA70" s="9">
        <f>IF(AND($G70&gt;=Inputs!F$3,$G70&lt;Inputs!G$3),FORECAST($G70,Inputs!F$4:G$4,Inputs!F$3:G$3),-9999)</f>
        <v>-9999</v>
      </c>
      <c r="DB70" s="9">
        <f>IF(AND($G70&gt;=Inputs!G$3,$G70&lt;Inputs!H$3),FORECAST($G70,Inputs!G$4:H$4,Inputs!G$3:H$3),-9999)</f>
        <v>25.2</v>
      </c>
      <c r="DC70" s="9">
        <f>IF(AND($G70&gt;=Inputs!H$3,$G70&lt;Inputs!I$3),FORECAST($G70,Inputs!H$4:I$4,Inputs!H$3:I$3),-9999)</f>
        <v>-9999</v>
      </c>
      <c r="DD70" s="9">
        <f>IF(AND($G70&gt;=Inputs!I$3,$G70&lt;Inputs!J$3),FORECAST($G70,Inputs!I$4:J$4,Inputs!I$3:J$3),-9999)</f>
        <v>-9999</v>
      </c>
      <c r="DE70" s="9">
        <f>IF(AND($G70&gt;=Inputs!J$3,$G70&lt;Inputs!K$3),FORECAST($G70,Inputs!J$4:K$4,Inputs!J$3:K$3),-9999)</f>
        <v>-9999</v>
      </c>
      <c r="DF70" s="9">
        <f>IF(AND($G70&gt;=Inputs!K$3,$G70&lt;Inputs!L$3),FORECAST($G70,Inputs!K$4:L$4,Inputs!K$3:L$3),-9999)</f>
        <v>-9999</v>
      </c>
    </row>
    <row r="71" spans="1:110" x14ac:dyDescent="0.25">
      <c r="A71" s="2">
        <f t="shared" si="103"/>
        <v>45474.236111110891</v>
      </c>
      <c r="B71" s="3" t="str">
        <f>IF(ROUND(A71,6)&lt;ROUND(Inputs!$B$7,6),"Pre t0",IF(ROUND(A71,6)=ROUND(Inputs!$B$7,6),"t0",IF(AND(A71&gt;Inputs!$B$7,A71&lt;Inputs!$B$8),"TRLD","Post t0")))</f>
        <v>Pre t0</v>
      </c>
      <c r="C71" s="17">
        <v>24.09</v>
      </c>
      <c r="D71" s="19">
        <v>0</v>
      </c>
      <c r="E71" s="19"/>
      <c r="F71" s="19">
        <v>200</v>
      </c>
      <c r="G71" s="19">
        <v>130</v>
      </c>
      <c r="H71" s="7">
        <f t="shared" si="102"/>
        <v>0</v>
      </c>
      <c r="I71" s="7">
        <f>IF(B71="Pre t0",0,IF(B71="t0",MAX(MIN(TRLD!N71,E71),G71),IF(B71="TRLD",I70+J71,IF(B71="Post t0",MAX(I70+M71,G71)))))</f>
        <v>0</v>
      </c>
      <c r="J71" s="7">
        <f t="shared" si="52"/>
        <v>0</v>
      </c>
      <c r="K71" s="7">
        <f t="shared" si="53"/>
        <v>0</v>
      </c>
      <c r="L71" s="7">
        <f t="shared" si="54"/>
        <v>5</v>
      </c>
      <c r="M71" s="8">
        <f t="shared" si="55"/>
        <v>0</v>
      </c>
      <c r="N71" s="31">
        <f t="shared" si="56"/>
        <v>0</v>
      </c>
      <c r="O71" s="31">
        <f>IF(AND($C71&gt;=Inputs!B$4,$C71&lt;Inputs!C$4),FORECAST($C71,Inputs!B$3:C$3,Inputs!B$4:C$4),0)</f>
        <v>0</v>
      </c>
      <c r="P71" s="31">
        <f>IF(AND($C71&gt;=Inputs!C$4,$C71&lt;Inputs!D$4),FORECAST($C71,Inputs!C$3:D$3,Inputs!C$4:D$4),0)</f>
        <v>0</v>
      </c>
      <c r="Q71" s="31">
        <f>IF(AND($C71&gt;=Inputs!D$4,$C71&lt;Inputs!E$4),FORECAST($C71,Inputs!D$3:E$3,Inputs!D$4:E$4),0)</f>
        <v>0</v>
      </c>
      <c r="R71" s="31">
        <f>IF(AND($C71&gt;=Inputs!E$4,$C71&lt;Inputs!F$4),FORECAST($C71,Inputs!E$3:F$3,Inputs!E$4:F$4),0)</f>
        <v>0</v>
      </c>
      <c r="S71" s="31">
        <f>IF(AND($C71&gt;=Inputs!F$4,$C71&lt;Inputs!G$4),FORECAST($C71,Inputs!F$3:G$3,Inputs!F$4:G$4),0)</f>
        <v>0</v>
      </c>
      <c r="T71" s="31">
        <f>IF(AND($C71&gt;=Inputs!G$4,$C71&lt;Inputs!H$4),FORECAST($C71,Inputs!G$3:H$3,Inputs!G$4:H$4),0)</f>
        <v>125.37499999999999</v>
      </c>
      <c r="U71" s="31">
        <f>IF(AND($C71&gt;=Inputs!H$4,$C71&lt;Inputs!I$4),FORECAST($C71,Inputs!H$3:I$3,Inputs!H$4:I$4),0)</f>
        <v>0</v>
      </c>
      <c r="V71" s="31">
        <f>IF(AND($C71&gt;=Inputs!I$4,$C71&lt;Inputs!J$4),FORECAST($C71,Inputs!I$3:J$3,Inputs!I$4:J$4),0)</f>
        <v>0</v>
      </c>
      <c r="W71" s="31">
        <f>IF(AND($C71&gt;=Inputs!J$4,$C71&lt;Inputs!K$4),FORECAST($C71,Inputs!J$3:K$3,Inputs!J$4:K$4),0)</f>
        <v>0</v>
      </c>
      <c r="X71" s="31">
        <f>IF(AND($C71&gt;=Inputs!K$4,Inputs!K$4&lt;&gt;""),F71,0)</f>
        <v>0</v>
      </c>
      <c r="Y71" s="36">
        <f>IF($I70&lt;Inputs!B$13,Inputs!B$14,0)</f>
        <v>1</v>
      </c>
      <c r="Z71" s="36">
        <f>IF(AND($I70&gt;=Inputs!B$13,$I70&lt;Inputs!C$13),Inputs!C$14,0)</f>
        <v>0</v>
      </c>
      <c r="AA71" s="36">
        <f>IF(AND($I70&gt;=Inputs!C$13,$I70&lt;Inputs!D$13),Inputs!D$14,0)</f>
        <v>0</v>
      </c>
      <c r="AB71" s="36">
        <f>IF(AND($I70&lt;Inputs!B$13),Inputs!B$13,0)</f>
        <v>185</v>
      </c>
      <c r="AC71" s="36">
        <f>IF(AND($I70&gt;=Inputs!B$13,$I70&lt;Inputs!C$13),Inputs!C$13,0)</f>
        <v>0</v>
      </c>
      <c r="AD71" s="36">
        <f>IF(AND($I70&gt;=Inputs!C$13,$I70&lt;Inputs!D$13),Inputs!D$13,0)</f>
        <v>0</v>
      </c>
      <c r="AE71" s="36">
        <f t="shared" si="57"/>
        <v>185</v>
      </c>
      <c r="AF71" s="36">
        <f t="shared" si="58"/>
        <v>0</v>
      </c>
      <c r="AG71" s="36">
        <f t="shared" si="59"/>
        <v>0</v>
      </c>
      <c r="AH71" s="36">
        <f t="shared" si="60"/>
        <v>185</v>
      </c>
      <c r="AI71" s="36" t="str">
        <f t="shared" si="61"/>
        <v>No</v>
      </c>
      <c r="AJ71" s="36">
        <f t="shared" si="62"/>
        <v>5</v>
      </c>
      <c r="AK71" s="36">
        <f t="shared" si="63"/>
        <v>0</v>
      </c>
      <c r="AL71" s="36">
        <f t="shared" si="64"/>
        <v>0</v>
      </c>
      <c r="AM71" s="36">
        <f t="shared" si="65"/>
        <v>5</v>
      </c>
      <c r="AN71" s="36">
        <f t="shared" si="66"/>
        <v>0</v>
      </c>
      <c r="AO71" s="36">
        <f t="shared" si="67"/>
        <v>0</v>
      </c>
      <c r="AP71" s="36">
        <f t="shared" si="68"/>
        <v>5</v>
      </c>
      <c r="AQ71" s="36">
        <f t="shared" si="69"/>
        <v>5</v>
      </c>
      <c r="AR71" s="36">
        <f>IF(AND($AQ71&gt;=Inputs!B$13,$AQ71&lt;Inputs!C$13),Inputs!C$14,0)</f>
        <v>0</v>
      </c>
      <c r="AS71" s="36">
        <f>IF(AND($AQ71&gt;=Inputs!C$13,$AQ71&lt;Inputs!D$13),Inputs!D$14,0)</f>
        <v>0</v>
      </c>
      <c r="AT71" s="36">
        <f>IF(AND($AQ71&gt;=Inputs!B$13,$AQ71&lt;Inputs!C$13),Inputs!C$13,0)</f>
        <v>0</v>
      </c>
      <c r="AU71" s="36">
        <f>IF(AND($AQ71&gt;=Inputs!C$13,$AQ71&lt;Inputs!D$13),Inputs!D$13,0)</f>
        <v>0</v>
      </c>
      <c r="AV71" s="36">
        <f t="shared" si="70"/>
        <v>0</v>
      </c>
      <c r="AW71" s="36">
        <f>IFERROR((AU71-#REF!)/AS71,0)</f>
        <v>0</v>
      </c>
      <c r="AX71" s="36">
        <f t="shared" si="71"/>
        <v>0</v>
      </c>
      <c r="AY71" s="36" t="str">
        <f t="shared" si="72"/>
        <v>No</v>
      </c>
      <c r="AZ71" s="36">
        <f t="shared" si="73"/>
        <v>0</v>
      </c>
      <c r="BA71" s="36">
        <f t="shared" si="74"/>
        <v>0</v>
      </c>
      <c r="BB71" s="36">
        <f t="shared" si="75"/>
        <v>0</v>
      </c>
      <c r="BC71" s="36">
        <f t="shared" si="76"/>
        <v>0</v>
      </c>
      <c r="BD71" s="36">
        <f t="shared" si="77"/>
        <v>0</v>
      </c>
      <c r="BE71" s="37">
        <f t="shared" si="78"/>
        <v>5</v>
      </c>
      <c r="BF71" s="43">
        <f>IF($I70&lt;=Inputs!B$13,Inputs!B$14,0)</f>
        <v>1</v>
      </c>
      <c r="BG71" s="43">
        <f>IF(AND($I70&gt;Inputs!B$13,$I70&lt;=Inputs!C$13),Inputs!C$14,0)</f>
        <v>0</v>
      </c>
      <c r="BH71" s="43">
        <f>IF(AND($I70&gt;Inputs!C$13,$I70&lt;=Inputs!D$13),Inputs!D$14,0)</f>
        <v>0</v>
      </c>
      <c r="BI71" s="43">
        <f>IF(AND($I70&lt;Inputs!B$13),0,0)</f>
        <v>0</v>
      </c>
      <c r="BJ71" s="43">
        <f>IF(AND($I70&gt;=Inputs!B$13,$I70&lt;Inputs!C$13),Inputs!B$13,0)</f>
        <v>0</v>
      </c>
      <c r="BK71" s="43">
        <f>IF(AND($I70&gt;=Inputs!C$13,$I70&lt;Inputs!D$13),Inputs!C$13,0)</f>
        <v>0</v>
      </c>
      <c r="BL71" s="43">
        <f t="shared" si="79"/>
        <v>0</v>
      </c>
      <c r="BM71" s="43">
        <f t="shared" si="80"/>
        <v>0</v>
      </c>
      <c r="BN71" s="43">
        <f t="shared" si="81"/>
        <v>0</v>
      </c>
      <c r="BO71" s="43">
        <f t="shared" si="82"/>
        <v>0</v>
      </c>
      <c r="BP71" s="43" t="str">
        <f t="shared" si="83"/>
        <v>No</v>
      </c>
      <c r="BQ71" s="43">
        <f t="shared" si="84"/>
        <v>0</v>
      </c>
      <c r="BR71" s="43">
        <f t="shared" si="85"/>
        <v>0</v>
      </c>
      <c r="BS71" s="43">
        <f t="shared" si="86"/>
        <v>0</v>
      </c>
      <c r="BT71" s="43">
        <f t="shared" si="87"/>
        <v>0</v>
      </c>
      <c r="BU71" s="43">
        <f t="shared" si="88"/>
        <v>0</v>
      </c>
      <c r="BV71" s="43">
        <f t="shared" si="89"/>
        <v>0</v>
      </c>
      <c r="BW71" s="43">
        <f t="shared" si="90"/>
        <v>0</v>
      </c>
      <c r="BX71" s="43">
        <f t="shared" si="91"/>
        <v>0</v>
      </c>
      <c r="BY71" s="43">
        <f>IF(AND($BX71&gt;Inputs!B$13,$BX71&lt;=Inputs!C$13),Inputs!C$14,0)</f>
        <v>0</v>
      </c>
      <c r="BZ71" s="43">
        <f>IF(AND($BX71&gt;Inputs!C$13,$BX71&lt;=Inputs!D$13),Inputs!D$14,0)</f>
        <v>0</v>
      </c>
      <c r="CA71" s="43">
        <f>IF(AND($BX71&gt;Inputs!B$13,$BX71&lt;=Inputs!C$13),Inputs!B$13,0)</f>
        <v>0</v>
      </c>
      <c r="CB71" s="43">
        <f>IF(AND($BX71&gt;Inputs!C$13,$BX71&lt;=Inputs!D$13),Inputs!C$13,0)</f>
        <v>0</v>
      </c>
      <c r="CC71" s="43">
        <f t="shared" si="92"/>
        <v>0</v>
      </c>
      <c r="CD71" s="43">
        <f t="shared" si="93"/>
        <v>0</v>
      </c>
      <c r="CE71" s="43">
        <f t="shared" si="94"/>
        <v>0</v>
      </c>
      <c r="CF71" s="43" t="str">
        <f t="shared" si="95"/>
        <v>No</v>
      </c>
      <c r="CG71" s="43">
        <f t="shared" si="96"/>
        <v>0</v>
      </c>
      <c r="CH71" s="43">
        <f t="shared" si="97"/>
        <v>0</v>
      </c>
      <c r="CI71" s="43">
        <f t="shared" si="98"/>
        <v>0</v>
      </c>
      <c r="CJ71" s="43">
        <f t="shared" si="99"/>
        <v>0</v>
      </c>
      <c r="CK71" s="43">
        <f t="shared" si="100"/>
        <v>0</v>
      </c>
      <c r="CL71" s="44">
        <f t="shared" si="101"/>
        <v>0</v>
      </c>
      <c r="CM71" s="9">
        <f>IF(AND($F71&gt;=Inputs!B$3,$F71&lt;Inputs!C$3),FORECAST($F71,Inputs!B$4:C$4,Inputs!B$3:C$3),9999)</f>
        <v>9999</v>
      </c>
      <c r="CN71" s="9">
        <f>IF(AND($F71&gt;=Inputs!C$3,$F71&lt;Inputs!D$3),FORECAST($F71,Inputs!C$4:D$4,Inputs!C$3:D$3),9999)</f>
        <v>9999</v>
      </c>
      <c r="CO71" s="9">
        <f>IF(AND($F71&gt;=Inputs!D$3,$F71&lt;Inputs!E$3),FORECAST($F71,Inputs!D$4:E$4,Inputs!D$3:E$3),9999)</f>
        <v>9999</v>
      </c>
      <c r="CP71" s="9">
        <f>IF(AND($F71&gt;=Inputs!E$3,$F71&lt;Inputs!F$3),FORECAST($F71,Inputs!E$4:F$4,Inputs!E$3:F$3),9999)</f>
        <v>9999</v>
      </c>
      <c r="CQ71" s="9">
        <f>IF(AND($F71&gt;=Inputs!F$3,$F71&lt;Inputs!G$3),FORECAST($F71,Inputs!F$4:G$4,Inputs!F$3:G$3),9999)</f>
        <v>9999</v>
      </c>
      <c r="CR71" s="9">
        <f>IF(AND($F71&gt;=Inputs!G$3,$F71&lt;Inputs!H$3),FORECAST($F71,Inputs!G$4:H$4,Inputs!G$3:H$3),9999)</f>
        <v>9999</v>
      </c>
      <c r="CS71" s="9">
        <f>IF(AND($F71&gt;=Inputs!H$3,$F71&lt;Inputs!I$3),FORECAST($F71,Inputs!H$4:I$4,Inputs!H$3:I$3),9999)</f>
        <v>9999</v>
      </c>
      <c r="CT71" s="9">
        <f>IF(AND($F71&gt;=Inputs!I$3,$F71&lt;Inputs!J$3),FORECAST($F71,Inputs!I$4:J$4,Inputs!I$3:J$3),9999)</f>
        <v>9999</v>
      </c>
      <c r="CU71" s="9">
        <f>IF(AND($F71&gt;=Inputs!J$3,$F71&lt;Inputs!K$3),FORECAST($F71,Inputs!J$4:K$4,Inputs!J$3:K$3),9999)</f>
        <v>9999</v>
      </c>
      <c r="CV71" s="9">
        <f>IF(AND($F71&gt;=Inputs!K$3,$F71&lt;Inputs!L$3),FORECAST($F71,Inputs!K$4:L$4,Inputs!K$3:L$3),9999)</f>
        <v>9999</v>
      </c>
      <c r="CW71" s="9">
        <f>IF(AND($G71&gt;=Inputs!B$3,$G71&lt;Inputs!C$3),FORECAST($G71,Inputs!B$4:C$4,Inputs!B$3:C$3),-9999)</f>
        <v>-9999</v>
      </c>
      <c r="CX71" s="9">
        <f>IF(AND($G71&gt;=Inputs!C$3,$G71&lt;Inputs!D$3),FORECAST($G71,Inputs!C$4:D$4,Inputs!C$3:D$3),-9999)</f>
        <v>-9999</v>
      </c>
      <c r="CY71" s="9">
        <f>IF(AND($G71&gt;=Inputs!D$3,$G71&lt;Inputs!E$3),FORECAST($G71,Inputs!D$4:E$4,Inputs!D$3:E$3),-9999)</f>
        <v>-9999</v>
      </c>
      <c r="CZ71" s="9">
        <f>IF(AND($G71&gt;=Inputs!E$3,$G71&lt;Inputs!F$3),FORECAST($G71,Inputs!E$4:F$4,Inputs!E$3:F$3),-9999)</f>
        <v>-9999</v>
      </c>
      <c r="DA71" s="9">
        <f>IF(AND($G71&gt;=Inputs!F$3,$G71&lt;Inputs!G$3),FORECAST($G71,Inputs!F$4:G$4,Inputs!F$3:G$3),-9999)</f>
        <v>-9999</v>
      </c>
      <c r="DB71" s="9">
        <f>IF(AND($G71&gt;=Inputs!G$3,$G71&lt;Inputs!H$3),FORECAST($G71,Inputs!G$4:H$4,Inputs!G$3:H$3),-9999)</f>
        <v>25.2</v>
      </c>
      <c r="DC71" s="9">
        <f>IF(AND($G71&gt;=Inputs!H$3,$G71&lt;Inputs!I$3),FORECAST($G71,Inputs!H$4:I$4,Inputs!H$3:I$3),-9999)</f>
        <v>-9999</v>
      </c>
      <c r="DD71" s="9">
        <f>IF(AND($G71&gt;=Inputs!I$3,$G71&lt;Inputs!J$3),FORECAST($G71,Inputs!I$4:J$4,Inputs!I$3:J$3),-9999)</f>
        <v>-9999</v>
      </c>
      <c r="DE71" s="9">
        <f>IF(AND($G71&gt;=Inputs!J$3,$G71&lt;Inputs!K$3),FORECAST($G71,Inputs!J$4:K$4,Inputs!J$3:K$3),-9999)</f>
        <v>-9999</v>
      </c>
      <c r="DF71" s="9">
        <f>IF(AND($G71&gt;=Inputs!K$3,$G71&lt;Inputs!L$3),FORECAST($G71,Inputs!K$4:L$4,Inputs!K$3:L$3),-9999)</f>
        <v>-9999</v>
      </c>
    </row>
    <row r="72" spans="1:110" x14ac:dyDescent="0.25">
      <c r="A72" s="2">
        <f t="shared" si="103"/>
        <v>45474.23958333311</v>
      </c>
      <c r="B72" s="3" t="str">
        <f>IF(ROUND(A72,6)&lt;ROUND(Inputs!$B$7,6),"Pre t0",IF(ROUND(A72,6)=ROUND(Inputs!$B$7,6),"t0",IF(AND(A72&gt;Inputs!$B$7,A72&lt;Inputs!$B$8),"TRLD","Post t0")))</f>
        <v>Pre t0</v>
      </c>
      <c r="C72" s="17">
        <v>23.03</v>
      </c>
      <c r="D72" s="19">
        <v>0</v>
      </c>
      <c r="E72" s="19"/>
      <c r="F72" s="19">
        <v>200</v>
      </c>
      <c r="G72" s="19">
        <v>130</v>
      </c>
      <c r="H72" s="7">
        <f t="shared" si="102"/>
        <v>0</v>
      </c>
      <c r="I72" s="7">
        <f>IF(B72="Pre t0",0,IF(B72="t0",MAX(MIN(TRLD!N72,E72),G72),IF(B72="TRLD",I71+J72,IF(B72="Post t0",MAX(I71+M72,G72)))))</f>
        <v>0</v>
      </c>
      <c r="J72" s="7">
        <f t="shared" si="52"/>
        <v>0</v>
      </c>
      <c r="K72" s="7">
        <f t="shared" si="53"/>
        <v>0</v>
      </c>
      <c r="L72" s="7">
        <f t="shared" si="54"/>
        <v>5</v>
      </c>
      <c r="M72" s="8">
        <f t="shared" si="55"/>
        <v>0</v>
      </c>
      <c r="N72" s="31">
        <f t="shared" si="56"/>
        <v>0</v>
      </c>
      <c r="O72" s="31">
        <f>IF(AND($C72&gt;=Inputs!B$4,$C72&lt;Inputs!C$4),FORECAST($C72,Inputs!B$3:C$3,Inputs!B$4:C$4),0)</f>
        <v>0</v>
      </c>
      <c r="P72" s="31">
        <f>IF(AND($C72&gt;=Inputs!C$4,$C72&lt;Inputs!D$4),FORECAST($C72,Inputs!C$3:D$3,Inputs!C$4:D$4),0)</f>
        <v>0</v>
      </c>
      <c r="Q72" s="31">
        <f>IF(AND($C72&gt;=Inputs!D$4,$C72&lt;Inputs!E$4),FORECAST($C72,Inputs!D$3:E$3,Inputs!D$4:E$4),0)</f>
        <v>0</v>
      </c>
      <c r="R72" s="31">
        <f>IF(AND($C72&gt;=Inputs!E$4,$C72&lt;Inputs!F$4),FORECAST($C72,Inputs!E$3:F$3,Inputs!E$4:F$4),0)</f>
        <v>94.687500000000114</v>
      </c>
      <c r="S72" s="31">
        <f>IF(AND($C72&gt;=Inputs!F$4,$C72&lt;Inputs!G$4),FORECAST($C72,Inputs!F$3:G$3,Inputs!F$4:G$4),0)</f>
        <v>0</v>
      </c>
      <c r="T72" s="31">
        <f>IF(AND($C72&gt;=Inputs!G$4,$C72&lt;Inputs!H$4),FORECAST($C72,Inputs!G$3:H$3,Inputs!G$4:H$4),0)</f>
        <v>0</v>
      </c>
      <c r="U72" s="31">
        <f>IF(AND($C72&gt;=Inputs!H$4,$C72&lt;Inputs!I$4),FORECAST($C72,Inputs!H$3:I$3,Inputs!H$4:I$4),0)</f>
        <v>0</v>
      </c>
      <c r="V72" s="31">
        <f>IF(AND($C72&gt;=Inputs!I$4,$C72&lt;Inputs!J$4),FORECAST($C72,Inputs!I$3:J$3,Inputs!I$4:J$4),0)</f>
        <v>0</v>
      </c>
      <c r="W72" s="31">
        <f>IF(AND($C72&gt;=Inputs!J$4,$C72&lt;Inputs!K$4),FORECAST($C72,Inputs!J$3:K$3,Inputs!J$4:K$4),0)</f>
        <v>0</v>
      </c>
      <c r="X72" s="31">
        <f>IF(AND($C72&gt;=Inputs!K$4,Inputs!K$4&lt;&gt;""),F72,0)</f>
        <v>0</v>
      </c>
      <c r="Y72" s="36">
        <f>IF($I71&lt;Inputs!B$13,Inputs!B$14,0)</f>
        <v>1</v>
      </c>
      <c r="Z72" s="36">
        <f>IF(AND($I71&gt;=Inputs!B$13,$I71&lt;Inputs!C$13),Inputs!C$14,0)</f>
        <v>0</v>
      </c>
      <c r="AA72" s="36">
        <f>IF(AND($I71&gt;=Inputs!C$13,$I71&lt;Inputs!D$13),Inputs!D$14,0)</f>
        <v>0</v>
      </c>
      <c r="AB72" s="36">
        <f>IF(AND($I71&lt;Inputs!B$13),Inputs!B$13,0)</f>
        <v>185</v>
      </c>
      <c r="AC72" s="36">
        <f>IF(AND($I71&gt;=Inputs!B$13,$I71&lt;Inputs!C$13),Inputs!C$13,0)</f>
        <v>0</v>
      </c>
      <c r="AD72" s="36">
        <f>IF(AND($I71&gt;=Inputs!C$13,$I71&lt;Inputs!D$13),Inputs!D$13,0)</f>
        <v>0</v>
      </c>
      <c r="AE72" s="36">
        <f t="shared" si="57"/>
        <v>185</v>
      </c>
      <c r="AF72" s="36">
        <f t="shared" si="58"/>
        <v>0</v>
      </c>
      <c r="AG72" s="36">
        <f t="shared" si="59"/>
        <v>0</v>
      </c>
      <c r="AH72" s="36">
        <f t="shared" si="60"/>
        <v>185</v>
      </c>
      <c r="AI72" s="36" t="str">
        <f t="shared" si="61"/>
        <v>No</v>
      </c>
      <c r="AJ72" s="36">
        <f t="shared" si="62"/>
        <v>5</v>
      </c>
      <c r="AK72" s="36">
        <f t="shared" si="63"/>
        <v>0</v>
      </c>
      <c r="AL72" s="36">
        <f t="shared" si="64"/>
        <v>0</v>
      </c>
      <c r="AM72" s="36">
        <f t="shared" si="65"/>
        <v>5</v>
      </c>
      <c r="AN72" s="36">
        <f t="shared" si="66"/>
        <v>0</v>
      </c>
      <c r="AO72" s="36">
        <f t="shared" si="67"/>
        <v>0</v>
      </c>
      <c r="AP72" s="36">
        <f t="shared" si="68"/>
        <v>5</v>
      </c>
      <c r="AQ72" s="36">
        <f t="shared" si="69"/>
        <v>5</v>
      </c>
      <c r="AR72" s="36">
        <f>IF(AND($AQ72&gt;=Inputs!B$13,$AQ72&lt;Inputs!C$13),Inputs!C$14,0)</f>
        <v>0</v>
      </c>
      <c r="AS72" s="36">
        <f>IF(AND($AQ72&gt;=Inputs!C$13,$AQ72&lt;Inputs!D$13),Inputs!D$14,0)</f>
        <v>0</v>
      </c>
      <c r="AT72" s="36">
        <f>IF(AND($AQ72&gt;=Inputs!B$13,$AQ72&lt;Inputs!C$13),Inputs!C$13,0)</f>
        <v>0</v>
      </c>
      <c r="AU72" s="36">
        <f>IF(AND($AQ72&gt;=Inputs!C$13,$AQ72&lt;Inputs!D$13),Inputs!D$13,0)</f>
        <v>0</v>
      </c>
      <c r="AV72" s="36">
        <f t="shared" si="70"/>
        <v>0</v>
      </c>
      <c r="AW72" s="36">
        <f>IFERROR((AU72-#REF!)/AS72,0)</f>
        <v>0</v>
      </c>
      <c r="AX72" s="36">
        <f t="shared" si="71"/>
        <v>0</v>
      </c>
      <c r="AY72" s="36" t="str">
        <f t="shared" si="72"/>
        <v>No</v>
      </c>
      <c r="AZ72" s="36">
        <f t="shared" si="73"/>
        <v>0</v>
      </c>
      <c r="BA72" s="36">
        <f t="shared" si="74"/>
        <v>0</v>
      </c>
      <c r="BB72" s="36">
        <f t="shared" si="75"/>
        <v>0</v>
      </c>
      <c r="BC72" s="36">
        <f t="shared" si="76"/>
        <v>0</v>
      </c>
      <c r="BD72" s="36">
        <f t="shared" si="77"/>
        <v>0</v>
      </c>
      <c r="BE72" s="37">
        <f t="shared" si="78"/>
        <v>5</v>
      </c>
      <c r="BF72" s="43">
        <f>IF($I71&lt;=Inputs!B$13,Inputs!B$14,0)</f>
        <v>1</v>
      </c>
      <c r="BG72" s="43">
        <f>IF(AND($I71&gt;Inputs!B$13,$I71&lt;=Inputs!C$13),Inputs!C$14,0)</f>
        <v>0</v>
      </c>
      <c r="BH72" s="43">
        <f>IF(AND($I71&gt;Inputs!C$13,$I71&lt;=Inputs!D$13),Inputs!D$14,0)</f>
        <v>0</v>
      </c>
      <c r="BI72" s="43">
        <f>IF(AND($I71&lt;Inputs!B$13),0,0)</f>
        <v>0</v>
      </c>
      <c r="BJ72" s="43">
        <f>IF(AND($I71&gt;=Inputs!B$13,$I71&lt;Inputs!C$13),Inputs!B$13,0)</f>
        <v>0</v>
      </c>
      <c r="BK72" s="43">
        <f>IF(AND($I71&gt;=Inputs!C$13,$I71&lt;Inputs!D$13),Inputs!C$13,0)</f>
        <v>0</v>
      </c>
      <c r="BL72" s="43">
        <f t="shared" si="79"/>
        <v>0</v>
      </c>
      <c r="BM72" s="43">
        <f t="shared" si="80"/>
        <v>0</v>
      </c>
      <c r="BN72" s="43">
        <f t="shared" si="81"/>
        <v>0</v>
      </c>
      <c r="BO72" s="43">
        <f t="shared" si="82"/>
        <v>0</v>
      </c>
      <c r="BP72" s="43" t="str">
        <f t="shared" si="83"/>
        <v>No</v>
      </c>
      <c r="BQ72" s="43">
        <f t="shared" si="84"/>
        <v>0</v>
      </c>
      <c r="BR72" s="43">
        <f t="shared" si="85"/>
        <v>0</v>
      </c>
      <c r="BS72" s="43">
        <f t="shared" si="86"/>
        <v>0</v>
      </c>
      <c r="BT72" s="43">
        <f t="shared" si="87"/>
        <v>0</v>
      </c>
      <c r="BU72" s="43">
        <f t="shared" si="88"/>
        <v>0</v>
      </c>
      <c r="BV72" s="43">
        <f t="shared" si="89"/>
        <v>0</v>
      </c>
      <c r="BW72" s="43">
        <f t="shared" si="90"/>
        <v>0</v>
      </c>
      <c r="BX72" s="43">
        <f t="shared" si="91"/>
        <v>0</v>
      </c>
      <c r="BY72" s="43">
        <f>IF(AND($BX72&gt;Inputs!B$13,$BX72&lt;=Inputs!C$13),Inputs!C$14,0)</f>
        <v>0</v>
      </c>
      <c r="BZ72" s="43">
        <f>IF(AND($BX72&gt;Inputs!C$13,$BX72&lt;=Inputs!D$13),Inputs!D$14,0)</f>
        <v>0</v>
      </c>
      <c r="CA72" s="43">
        <f>IF(AND($BX72&gt;Inputs!B$13,$BX72&lt;=Inputs!C$13),Inputs!B$13,0)</f>
        <v>0</v>
      </c>
      <c r="CB72" s="43">
        <f>IF(AND($BX72&gt;Inputs!C$13,$BX72&lt;=Inputs!D$13),Inputs!C$13,0)</f>
        <v>0</v>
      </c>
      <c r="CC72" s="43">
        <f t="shared" si="92"/>
        <v>0</v>
      </c>
      <c r="CD72" s="43">
        <f t="shared" si="93"/>
        <v>0</v>
      </c>
      <c r="CE72" s="43">
        <f t="shared" si="94"/>
        <v>0</v>
      </c>
      <c r="CF72" s="43" t="str">
        <f t="shared" si="95"/>
        <v>No</v>
      </c>
      <c r="CG72" s="43">
        <f t="shared" si="96"/>
        <v>0</v>
      </c>
      <c r="CH72" s="43">
        <f t="shared" si="97"/>
        <v>0</v>
      </c>
      <c r="CI72" s="43">
        <f t="shared" si="98"/>
        <v>0</v>
      </c>
      <c r="CJ72" s="43">
        <f t="shared" si="99"/>
        <v>0</v>
      </c>
      <c r="CK72" s="43">
        <f t="shared" si="100"/>
        <v>0</v>
      </c>
      <c r="CL72" s="44">
        <f t="shared" si="101"/>
        <v>0</v>
      </c>
      <c r="CM72" s="9">
        <f>IF(AND($F72&gt;=Inputs!B$3,$F72&lt;Inputs!C$3),FORECAST($F72,Inputs!B$4:C$4,Inputs!B$3:C$3),9999)</f>
        <v>9999</v>
      </c>
      <c r="CN72" s="9">
        <f>IF(AND($F72&gt;=Inputs!C$3,$F72&lt;Inputs!D$3),FORECAST($F72,Inputs!C$4:D$4,Inputs!C$3:D$3),9999)</f>
        <v>9999</v>
      </c>
      <c r="CO72" s="9">
        <f>IF(AND($F72&gt;=Inputs!D$3,$F72&lt;Inputs!E$3),FORECAST($F72,Inputs!D$4:E$4,Inputs!D$3:E$3),9999)</f>
        <v>9999</v>
      </c>
      <c r="CP72" s="9">
        <f>IF(AND($F72&gt;=Inputs!E$3,$F72&lt;Inputs!F$3),FORECAST($F72,Inputs!E$4:F$4,Inputs!E$3:F$3),9999)</f>
        <v>9999</v>
      </c>
      <c r="CQ72" s="9">
        <f>IF(AND($F72&gt;=Inputs!F$3,$F72&lt;Inputs!G$3),FORECAST($F72,Inputs!F$4:G$4,Inputs!F$3:G$3),9999)</f>
        <v>9999</v>
      </c>
      <c r="CR72" s="9">
        <f>IF(AND($F72&gt;=Inputs!G$3,$F72&lt;Inputs!H$3),FORECAST($F72,Inputs!G$4:H$4,Inputs!G$3:H$3),9999)</f>
        <v>9999</v>
      </c>
      <c r="CS72" s="9">
        <f>IF(AND($F72&gt;=Inputs!H$3,$F72&lt;Inputs!I$3),FORECAST($F72,Inputs!H$4:I$4,Inputs!H$3:I$3),9999)</f>
        <v>9999</v>
      </c>
      <c r="CT72" s="9">
        <f>IF(AND($F72&gt;=Inputs!I$3,$F72&lt;Inputs!J$3),FORECAST($F72,Inputs!I$4:J$4,Inputs!I$3:J$3),9999)</f>
        <v>9999</v>
      </c>
      <c r="CU72" s="9">
        <f>IF(AND($F72&gt;=Inputs!J$3,$F72&lt;Inputs!K$3),FORECAST($F72,Inputs!J$4:K$4,Inputs!J$3:K$3),9999)</f>
        <v>9999</v>
      </c>
      <c r="CV72" s="9">
        <f>IF(AND($F72&gt;=Inputs!K$3,$F72&lt;Inputs!L$3),FORECAST($F72,Inputs!K$4:L$4,Inputs!K$3:L$3),9999)</f>
        <v>9999</v>
      </c>
      <c r="CW72" s="9">
        <f>IF(AND($G72&gt;=Inputs!B$3,$G72&lt;Inputs!C$3),FORECAST($G72,Inputs!B$4:C$4,Inputs!B$3:C$3),-9999)</f>
        <v>-9999</v>
      </c>
      <c r="CX72" s="9">
        <f>IF(AND($G72&gt;=Inputs!C$3,$G72&lt;Inputs!D$3),FORECAST($G72,Inputs!C$4:D$4,Inputs!C$3:D$3),-9999)</f>
        <v>-9999</v>
      </c>
      <c r="CY72" s="9">
        <f>IF(AND($G72&gt;=Inputs!D$3,$G72&lt;Inputs!E$3),FORECAST($G72,Inputs!D$4:E$4,Inputs!D$3:E$3),-9999)</f>
        <v>-9999</v>
      </c>
      <c r="CZ72" s="9">
        <f>IF(AND($G72&gt;=Inputs!E$3,$G72&lt;Inputs!F$3),FORECAST($G72,Inputs!E$4:F$4,Inputs!E$3:F$3),-9999)</f>
        <v>-9999</v>
      </c>
      <c r="DA72" s="9">
        <f>IF(AND($G72&gt;=Inputs!F$3,$G72&lt;Inputs!G$3),FORECAST($G72,Inputs!F$4:G$4,Inputs!F$3:G$3),-9999)</f>
        <v>-9999</v>
      </c>
      <c r="DB72" s="9">
        <f>IF(AND($G72&gt;=Inputs!G$3,$G72&lt;Inputs!H$3),FORECAST($G72,Inputs!G$4:H$4,Inputs!G$3:H$3),-9999)</f>
        <v>25.2</v>
      </c>
      <c r="DC72" s="9">
        <f>IF(AND($G72&gt;=Inputs!H$3,$G72&lt;Inputs!I$3),FORECAST($G72,Inputs!H$4:I$4,Inputs!H$3:I$3),-9999)</f>
        <v>-9999</v>
      </c>
      <c r="DD72" s="9">
        <f>IF(AND($G72&gt;=Inputs!I$3,$G72&lt;Inputs!J$3),FORECAST($G72,Inputs!I$4:J$4,Inputs!I$3:J$3),-9999)</f>
        <v>-9999</v>
      </c>
      <c r="DE72" s="9">
        <f>IF(AND($G72&gt;=Inputs!J$3,$G72&lt;Inputs!K$3),FORECAST($G72,Inputs!J$4:K$4,Inputs!J$3:K$3),-9999)</f>
        <v>-9999</v>
      </c>
      <c r="DF72" s="9">
        <f>IF(AND($G72&gt;=Inputs!K$3,$G72&lt;Inputs!L$3),FORECAST($G72,Inputs!K$4:L$4,Inputs!K$3:L$3),-9999)</f>
        <v>-9999</v>
      </c>
    </row>
    <row r="73" spans="1:110" x14ac:dyDescent="0.25">
      <c r="A73" s="2">
        <f t="shared" si="103"/>
        <v>45474.243055555329</v>
      </c>
      <c r="B73" s="3" t="str">
        <f>IF(ROUND(A73,6)&lt;ROUND(Inputs!$B$7,6),"Pre t0",IF(ROUND(A73,6)=ROUND(Inputs!$B$7,6),"t0",IF(AND(A73&gt;Inputs!$B$7,A73&lt;Inputs!$B$8),"TRLD","Post t0")))</f>
        <v>Pre t0</v>
      </c>
      <c r="C73" s="17">
        <v>24.05</v>
      </c>
      <c r="D73" s="19">
        <v>0</v>
      </c>
      <c r="E73" s="19"/>
      <c r="F73" s="19">
        <v>200</v>
      </c>
      <c r="G73" s="19">
        <v>130</v>
      </c>
      <c r="H73" s="7">
        <f t="shared" si="102"/>
        <v>0</v>
      </c>
      <c r="I73" s="7">
        <f>IF(B73="Pre t0",0,IF(B73="t0",MAX(MIN(TRLD!N73,E73),G73),IF(B73="TRLD",I72+J73,IF(B73="Post t0",MAX(I72+M73,G73)))))</f>
        <v>0</v>
      </c>
      <c r="J73" s="7">
        <f t="shared" si="52"/>
        <v>0</v>
      </c>
      <c r="K73" s="7">
        <f t="shared" si="53"/>
        <v>0</v>
      </c>
      <c r="L73" s="7">
        <f t="shared" si="54"/>
        <v>5</v>
      </c>
      <c r="M73" s="8">
        <f t="shared" si="55"/>
        <v>0</v>
      </c>
      <c r="N73" s="31">
        <f t="shared" si="56"/>
        <v>0</v>
      </c>
      <c r="O73" s="31">
        <f>IF(AND($C73&gt;=Inputs!B$4,$C73&lt;Inputs!C$4),FORECAST($C73,Inputs!B$3:C$3,Inputs!B$4:C$4),0)</f>
        <v>0</v>
      </c>
      <c r="P73" s="31">
        <f>IF(AND($C73&gt;=Inputs!C$4,$C73&lt;Inputs!D$4),FORECAST($C73,Inputs!C$3:D$3,Inputs!C$4:D$4),0)</f>
        <v>0</v>
      </c>
      <c r="Q73" s="31">
        <f>IF(AND($C73&gt;=Inputs!D$4,$C73&lt;Inputs!E$4),FORECAST($C73,Inputs!D$3:E$3,Inputs!D$4:E$4),0)</f>
        <v>0</v>
      </c>
      <c r="R73" s="31">
        <f>IF(AND($C73&gt;=Inputs!E$4,$C73&lt;Inputs!F$4),FORECAST($C73,Inputs!E$3:F$3,Inputs!E$4:F$4),0)</f>
        <v>0</v>
      </c>
      <c r="S73" s="31">
        <f>IF(AND($C73&gt;=Inputs!F$4,$C73&lt;Inputs!G$4),FORECAST($C73,Inputs!F$3:G$3,Inputs!F$4:G$4),0)</f>
        <v>0</v>
      </c>
      <c r="T73" s="31">
        <f>IF(AND($C73&gt;=Inputs!G$4,$C73&lt;Inputs!H$4),FORECAST($C73,Inputs!G$3:H$3,Inputs!G$4:H$4),0)</f>
        <v>125.20833333333333</v>
      </c>
      <c r="U73" s="31">
        <f>IF(AND($C73&gt;=Inputs!H$4,$C73&lt;Inputs!I$4),FORECAST($C73,Inputs!H$3:I$3,Inputs!H$4:I$4),0)</f>
        <v>0</v>
      </c>
      <c r="V73" s="31">
        <f>IF(AND($C73&gt;=Inputs!I$4,$C73&lt;Inputs!J$4),FORECAST($C73,Inputs!I$3:J$3,Inputs!I$4:J$4),0)</f>
        <v>0</v>
      </c>
      <c r="W73" s="31">
        <f>IF(AND($C73&gt;=Inputs!J$4,$C73&lt;Inputs!K$4),FORECAST($C73,Inputs!J$3:K$3,Inputs!J$4:K$4),0)</f>
        <v>0</v>
      </c>
      <c r="X73" s="31">
        <f>IF(AND($C73&gt;=Inputs!K$4,Inputs!K$4&lt;&gt;""),F73,0)</f>
        <v>0</v>
      </c>
      <c r="Y73" s="36">
        <f>IF($I72&lt;Inputs!B$13,Inputs!B$14,0)</f>
        <v>1</v>
      </c>
      <c r="Z73" s="36">
        <f>IF(AND($I72&gt;=Inputs!B$13,$I72&lt;Inputs!C$13),Inputs!C$14,0)</f>
        <v>0</v>
      </c>
      <c r="AA73" s="36">
        <f>IF(AND($I72&gt;=Inputs!C$13,$I72&lt;Inputs!D$13),Inputs!D$14,0)</f>
        <v>0</v>
      </c>
      <c r="AB73" s="36">
        <f>IF(AND($I72&lt;Inputs!B$13),Inputs!B$13,0)</f>
        <v>185</v>
      </c>
      <c r="AC73" s="36">
        <f>IF(AND($I72&gt;=Inputs!B$13,$I72&lt;Inputs!C$13),Inputs!C$13,0)</f>
        <v>0</v>
      </c>
      <c r="AD73" s="36">
        <f>IF(AND($I72&gt;=Inputs!C$13,$I72&lt;Inputs!D$13),Inputs!D$13,0)</f>
        <v>0</v>
      </c>
      <c r="AE73" s="36">
        <f t="shared" si="57"/>
        <v>185</v>
      </c>
      <c r="AF73" s="36">
        <f t="shared" si="58"/>
        <v>0</v>
      </c>
      <c r="AG73" s="36">
        <f t="shared" si="59"/>
        <v>0</v>
      </c>
      <c r="AH73" s="36">
        <f t="shared" si="60"/>
        <v>185</v>
      </c>
      <c r="AI73" s="36" t="str">
        <f t="shared" si="61"/>
        <v>No</v>
      </c>
      <c r="AJ73" s="36">
        <f t="shared" si="62"/>
        <v>5</v>
      </c>
      <c r="AK73" s="36">
        <f t="shared" si="63"/>
        <v>0</v>
      </c>
      <c r="AL73" s="36">
        <f t="shared" si="64"/>
        <v>0</v>
      </c>
      <c r="AM73" s="36">
        <f t="shared" si="65"/>
        <v>5</v>
      </c>
      <c r="AN73" s="36">
        <f t="shared" si="66"/>
        <v>0</v>
      </c>
      <c r="AO73" s="36">
        <f t="shared" si="67"/>
        <v>0</v>
      </c>
      <c r="AP73" s="36">
        <f t="shared" si="68"/>
        <v>5</v>
      </c>
      <c r="AQ73" s="36">
        <f t="shared" si="69"/>
        <v>5</v>
      </c>
      <c r="AR73" s="36">
        <f>IF(AND($AQ73&gt;=Inputs!B$13,$AQ73&lt;Inputs!C$13),Inputs!C$14,0)</f>
        <v>0</v>
      </c>
      <c r="AS73" s="36">
        <f>IF(AND($AQ73&gt;=Inputs!C$13,$AQ73&lt;Inputs!D$13),Inputs!D$14,0)</f>
        <v>0</v>
      </c>
      <c r="AT73" s="36">
        <f>IF(AND($AQ73&gt;=Inputs!B$13,$AQ73&lt;Inputs!C$13),Inputs!C$13,0)</f>
        <v>0</v>
      </c>
      <c r="AU73" s="36">
        <f>IF(AND($AQ73&gt;=Inputs!C$13,$AQ73&lt;Inputs!D$13),Inputs!D$13,0)</f>
        <v>0</v>
      </c>
      <c r="AV73" s="36">
        <f t="shared" si="70"/>
        <v>0</v>
      </c>
      <c r="AW73" s="36">
        <f>IFERROR((AU73-#REF!)/AS73,0)</f>
        <v>0</v>
      </c>
      <c r="AX73" s="36">
        <f t="shared" si="71"/>
        <v>0</v>
      </c>
      <c r="AY73" s="36" t="str">
        <f t="shared" si="72"/>
        <v>No</v>
      </c>
      <c r="AZ73" s="36">
        <f t="shared" si="73"/>
        <v>0</v>
      </c>
      <c r="BA73" s="36">
        <f t="shared" si="74"/>
        <v>0</v>
      </c>
      <c r="BB73" s="36">
        <f t="shared" si="75"/>
        <v>0</v>
      </c>
      <c r="BC73" s="36">
        <f t="shared" si="76"/>
        <v>0</v>
      </c>
      <c r="BD73" s="36">
        <f t="shared" si="77"/>
        <v>0</v>
      </c>
      <c r="BE73" s="37">
        <f t="shared" si="78"/>
        <v>5</v>
      </c>
      <c r="BF73" s="43">
        <f>IF($I72&lt;=Inputs!B$13,Inputs!B$14,0)</f>
        <v>1</v>
      </c>
      <c r="BG73" s="43">
        <f>IF(AND($I72&gt;Inputs!B$13,$I72&lt;=Inputs!C$13),Inputs!C$14,0)</f>
        <v>0</v>
      </c>
      <c r="BH73" s="43">
        <f>IF(AND($I72&gt;Inputs!C$13,$I72&lt;=Inputs!D$13),Inputs!D$14,0)</f>
        <v>0</v>
      </c>
      <c r="BI73" s="43">
        <f>IF(AND($I72&lt;Inputs!B$13),0,0)</f>
        <v>0</v>
      </c>
      <c r="BJ73" s="43">
        <f>IF(AND($I72&gt;=Inputs!B$13,$I72&lt;Inputs!C$13),Inputs!B$13,0)</f>
        <v>0</v>
      </c>
      <c r="BK73" s="43">
        <f>IF(AND($I72&gt;=Inputs!C$13,$I72&lt;Inputs!D$13),Inputs!C$13,0)</f>
        <v>0</v>
      </c>
      <c r="BL73" s="43">
        <f t="shared" si="79"/>
        <v>0</v>
      </c>
      <c r="BM73" s="43">
        <f t="shared" si="80"/>
        <v>0</v>
      </c>
      <c r="BN73" s="43">
        <f t="shared" si="81"/>
        <v>0</v>
      </c>
      <c r="BO73" s="43">
        <f t="shared" si="82"/>
        <v>0</v>
      </c>
      <c r="BP73" s="43" t="str">
        <f t="shared" si="83"/>
        <v>No</v>
      </c>
      <c r="BQ73" s="43">
        <f t="shared" si="84"/>
        <v>0</v>
      </c>
      <c r="BR73" s="43">
        <f t="shared" si="85"/>
        <v>0</v>
      </c>
      <c r="BS73" s="43">
        <f t="shared" si="86"/>
        <v>0</v>
      </c>
      <c r="BT73" s="43">
        <f t="shared" si="87"/>
        <v>0</v>
      </c>
      <c r="BU73" s="43">
        <f t="shared" si="88"/>
        <v>0</v>
      </c>
      <c r="BV73" s="43">
        <f t="shared" si="89"/>
        <v>0</v>
      </c>
      <c r="BW73" s="43">
        <f t="shared" si="90"/>
        <v>0</v>
      </c>
      <c r="BX73" s="43">
        <f t="shared" si="91"/>
        <v>0</v>
      </c>
      <c r="BY73" s="43">
        <f>IF(AND($BX73&gt;Inputs!B$13,$BX73&lt;=Inputs!C$13),Inputs!C$14,0)</f>
        <v>0</v>
      </c>
      <c r="BZ73" s="43">
        <f>IF(AND($BX73&gt;Inputs!C$13,$BX73&lt;=Inputs!D$13),Inputs!D$14,0)</f>
        <v>0</v>
      </c>
      <c r="CA73" s="43">
        <f>IF(AND($BX73&gt;Inputs!B$13,$BX73&lt;=Inputs!C$13),Inputs!B$13,0)</f>
        <v>0</v>
      </c>
      <c r="CB73" s="43">
        <f>IF(AND($BX73&gt;Inputs!C$13,$BX73&lt;=Inputs!D$13),Inputs!C$13,0)</f>
        <v>0</v>
      </c>
      <c r="CC73" s="43">
        <f t="shared" si="92"/>
        <v>0</v>
      </c>
      <c r="CD73" s="43">
        <f t="shared" si="93"/>
        <v>0</v>
      </c>
      <c r="CE73" s="43">
        <f t="shared" si="94"/>
        <v>0</v>
      </c>
      <c r="CF73" s="43" t="str">
        <f t="shared" si="95"/>
        <v>No</v>
      </c>
      <c r="CG73" s="43">
        <f t="shared" si="96"/>
        <v>0</v>
      </c>
      <c r="CH73" s="43">
        <f t="shared" si="97"/>
        <v>0</v>
      </c>
      <c r="CI73" s="43">
        <f t="shared" si="98"/>
        <v>0</v>
      </c>
      <c r="CJ73" s="43">
        <f t="shared" si="99"/>
        <v>0</v>
      </c>
      <c r="CK73" s="43">
        <f t="shared" si="100"/>
        <v>0</v>
      </c>
      <c r="CL73" s="44">
        <f t="shared" si="101"/>
        <v>0</v>
      </c>
      <c r="CM73" s="9">
        <f>IF(AND($F73&gt;=Inputs!B$3,$F73&lt;Inputs!C$3),FORECAST($F73,Inputs!B$4:C$4,Inputs!B$3:C$3),9999)</f>
        <v>9999</v>
      </c>
      <c r="CN73" s="9">
        <f>IF(AND($F73&gt;=Inputs!C$3,$F73&lt;Inputs!D$3),FORECAST($F73,Inputs!C$4:D$4,Inputs!C$3:D$3),9999)</f>
        <v>9999</v>
      </c>
      <c r="CO73" s="9">
        <f>IF(AND($F73&gt;=Inputs!D$3,$F73&lt;Inputs!E$3),FORECAST($F73,Inputs!D$4:E$4,Inputs!D$3:E$3),9999)</f>
        <v>9999</v>
      </c>
      <c r="CP73" s="9">
        <f>IF(AND($F73&gt;=Inputs!E$3,$F73&lt;Inputs!F$3),FORECAST($F73,Inputs!E$4:F$4,Inputs!E$3:F$3),9999)</f>
        <v>9999</v>
      </c>
      <c r="CQ73" s="9">
        <f>IF(AND($F73&gt;=Inputs!F$3,$F73&lt;Inputs!G$3),FORECAST($F73,Inputs!F$4:G$4,Inputs!F$3:G$3),9999)</f>
        <v>9999</v>
      </c>
      <c r="CR73" s="9">
        <f>IF(AND($F73&gt;=Inputs!G$3,$F73&lt;Inputs!H$3),FORECAST($F73,Inputs!G$4:H$4,Inputs!G$3:H$3),9999)</f>
        <v>9999</v>
      </c>
      <c r="CS73" s="9">
        <f>IF(AND($F73&gt;=Inputs!H$3,$F73&lt;Inputs!I$3),FORECAST($F73,Inputs!H$4:I$4,Inputs!H$3:I$3),9999)</f>
        <v>9999</v>
      </c>
      <c r="CT73" s="9">
        <f>IF(AND($F73&gt;=Inputs!I$3,$F73&lt;Inputs!J$3),FORECAST($F73,Inputs!I$4:J$4,Inputs!I$3:J$3),9999)</f>
        <v>9999</v>
      </c>
      <c r="CU73" s="9">
        <f>IF(AND($F73&gt;=Inputs!J$3,$F73&lt;Inputs!K$3),FORECAST($F73,Inputs!J$4:K$4,Inputs!J$3:K$3),9999)</f>
        <v>9999</v>
      </c>
      <c r="CV73" s="9">
        <f>IF(AND($F73&gt;=Inputs!K$3,$F73&lt;Inputs!L$3),FORECAST($F73,Inputs!K$4:L$4,Inputs!K$3:L$3),9999)</f>
        <v>9999</v>
      </c>
      <c r="CW73" s="9">
        <f>IF(AND($G73&gt;=Inputs!B$3,$G73&lt;Inputs!C$3),FORECAST($G73,Inputs!B$4:C$4,Inputs!B$3:C$3),-9999)</f>
        <v>-9999</v>
      </c>
      <c r="CX73" s="9">
        <f>IF(AND($G73&gt;=Inputs!C$3,$G73&lt;Inputs!D$3),FORECAST($G73,Inputs!C$4:D$4,Inputs!C$3:D$3),-9999)</f>
        <v>-9999</v>
      </c>
      <c r="CY73" s="9">
        <f>IF(AND($G73&gt;=Inputs!D$3,$G73&lt;Inputs!E$3),FORECAST($G73,Inputs!D$4:E$4,Inputs!D$3:E$3),-9999)</f>
        <v>-9999</v>
      </c>
      <c r="CZ73" s="9">
        <f>IF(AND($G73&gt;=Inputs!E$3,$G73&lt;Inputs!F$3),FORECAST($G73,Inputs!E$4:F$4,Inputs!E$3:F$3),-9999)</f>
        <v>-9999</v>
      </c>
      <c r="DA73" s="9">
        <f>IF(AND($G73&gt;=Inputs!F$3,$G73&lt;Inputs!G$3),FORECAST($G73,Inputs!F$4:G$4,Inputs!F$3:G$3),-9999)</f>
        <v>-9999</v>
      </c>
      <c r="DB73" s="9">
        <f>IF(AND($G73&gt;=Inputs!G$3,$G73&lt;Inputs!H$3),FORECAST($G73,Inputs!G$4:H$4,Inputs!G$3:H$3),-9999)</f>
        <v>25.2</v>
      </c>
      <c r="DC73" s="9">
        <f>IF(AND($G73&gt;=Inputs!H$3,$G73&lt;Inputs!I$3),FORECAST($G73,Inputs!H$4:I$4,Inputs!H$3:I$3),-9999)</f>
        <v>-9999</v>
      </c>
      <c r="DD73" s="9">
        <f>IF(AND($G73&gt;=Inputs!I$3,$G73&lt;Inputs!J$3),FORECAST($G73,Inputs!I$4:J$4,Inputs!I$3:J$3),-9999)</f>
        <v>-9999</v>
      </c>
      <c r="DE73" s="9">
        <f>IF(AND($G73&gt;=Inputs!J$3,$G73&lt;Inputs!K$3),FORECAST($G73,Inputs!J$4:K$4,Inputs!J$3:K$3),-9999)</f>
        <v>-9999</v>
      </c>
      <c r="DF73" s="9">
        <f>IF(AND($G73&gt;=Inputs!K$3,$G73&lt;Inputs!L$3),FORECAST($G73,Inputs!K$4:L$4,Inputs!K$3:L$3),-9999)</f>
        <v>-9999</v>
      </c>
    </row>
    <row r="74" spans="1:110" x14ac:dyDescent="0.25">
      <c r="A74" s="2">
        <f t="shared" si="103"/>
        <v>45474.246527777548</v>
      </c>
      <c r="B74" s="3" t="str">
        <f>IF(ROUND(A74,6)&lt;ROUND(Inputs!$B$7,6),"Pre t0",IF(ROUND(A74,6)=ROUND(Inputs!$B$7,6),"t0",IF(AND(A74&gt;Inputs!$B$7,A74&lt;Inputs!$B$8),"TRLD","Post t0")))</f>
        <v>Pre t0</v>
      </c>
      <c r="C74" s="17">
        <v>23.44</v>
      </c>
      <c r="D74" s="19">
        <v>0</v>
      </c>
      <c r="E74" s="19"/>
      <c r="F74" s="19">
        <v>200</v>
      </c>
      <c r="G74" s="19">
        <v>130</v>
      </c>
      <c r="H74" s="7">
        <f t="shared" si="102"/>
        <v>0</v>
      </c>
      <c r="I74" s="7">
        <f>IF(B74="Pre t0",0,IF(B74="t0",MAX(MIN(TRLD!N74,E74),G74),IF(B74="TRLD",I73+J74,IF(B74="Post t0",MAX(I73+M74,G74)))))</f>
        <v>0</v>
      </c>
      <c r="J74" s="7">
        <f t="shared" si="52"/>
        <v>0</v>
      </c>
      <c r="K74" s="7">
        <f t="shared" si="53"/>
        <v>0</v>
      </c>
      <c r="L74" s="7">
        <f t="shared" si="54"/>
        <v>5</v>
      </c>
      <c r="M74" s="8">
        <f t="shared" si="55"/>
        <v>0</v>
      </c>
      <c r="N74" s="31">
        <f t="shared" si="56"/>
        <v>0</v>
      </c>
      <c r="O74" s="31">
        <f>IF(AND($C74&gt;=Inputs!B$4,$C74&lt;Inputs!C$4),FORECAST($C74,Inputs!B$3:C$3,Inputs!B$4:C$4),0)</f>
        <v>0</v>
      </c>
      <c r="P74" s="31">
        <f>IF(AND($C74&gt;=Inputs!C$4,$C74&lt;Inputs!D$4),FORECAST($C74,Inputs!C$3:D$3,Inputs!C$4:D$4),0)</f>
        <v>0</v>
      </c>
      <c r="Q74" s="31">
        <f>IF(AND($C74&gt;=Inputs!D$4,$C74&lt;Inputs!E$4),FORECAST($C74,Inputs!D$3:E$3,Inputs!D$4:E$4),0)</f>
        <v>0</v>
      </c>
      <c r="R74" s="31">
        <f>IF(AND($C74&gt;=Inputs!E$4,$C74&lt;Inputs!F$4),FORECAST($C74,Inputs!E$3:F$3,Inputs!E$4:F$4),0)</f>
        <v>0</v>
      </c>
      <c r="S74" s="31">
        <f>IF(AND($C74&gt;=Inputs!F$4,$C74&lt;Inputs!G$4),FORECAST($C74,Inputs!F$3:G$3,Inputs!F$4:G$4),0)</f>
        <v>107.5</v>
      </c>
      <c r="T74" s="31">
        <f>IF(AND($C74&gt;=Inputs!G$4,$C74&lt;Inputs!H$4),FORECAST($C74,Inputs!G$3:H$3,Inputs!G$4:H$4),0)</f>
        <v>0</v>
      </c>
      <c r="U74" s="31">
        <f>IF(AND($C74&gt;=Inputs!H$4,$C74&lt;Inputs!I$4),FORECAST($C74,Inputs!H$3:I$3,Inputs!H$4:I$4),0)</f>
        <v>0</v>
      </c>
      <c r="V74" s="31">
        <f>IF(AND($C74&gt;=Inputs!I$4,$C74&lt;Inputs!J$4),FORECAST($C74,Inputs!I$3:J$3,Inputs!I$4:J$4),0)</f>
        <v>0</v>
      </c>
      <c r="W74" s="31">
        <f>IF(AND($C74&gt;=Inputs!J$4,$C74&lt;Inputs!K$4),FORECAST($C74,Inputs!J$3:K$3,Inputs!J$4:K$4),0)</f>
        <v>0</v>
      </c>
      <c r="X74" s="31">
        <f>IF(AND($C74&gt;=Inputs!K$4,Inputs!K$4&lt;&gt;""),F74,0)</f>
        <v>0</v>
      </c>
      <c r="Y74" s="36">
        <f>IF($I73&lt;Inputs!B$13,Inputs!B$14,0)</f>
        <v>1</v>
      </c>
      <c r="Z74" s="36">
        <f>IF(AND($I73&gt;=Inputs!B$13,$I73&lt;Inputs!C$13),Inputs!C$14,0)</f>
        <v>0</v>
      </c>
      <c r="AA74" s="36">
        <f>IF(AND($I73&gt;=Inputs!C$13,$I73&lt;Inputs!D$13),Inputs!D$14,0)</f>
        <v>0</v>
      </c>
      <c r="AB74" s="36">
        <f>IF(AND($I73&lt;Inputs!B$13),Inputs!B$13,0)</f>
        <v>185</v>
      </c>
      <c r="AC74" s="36">
        <f>IF(AND($I73&gt;=Inputs!B$13,$I73&lt;Inputs!C$13),Inputs!C$13,0)</f>
        <v>0</v>
      </c>
      <c r="AD74" s="36">
        <f>IF(AND($I73&gt;=Inputs!C$13,$I73&lt;Inputs!D$13),Inputs!D$13,0)</f>
        <v>0</v>
      </c>
      <c r="AE74" s="36">
        <f t="shared" si="57"/>
        <v>185</v>
      </c>
      <c r="AF74" s="36">
        <f t="shared" si="58"/>
        <v>0</v>
      </c>
      <c r="AG74" s="36">
        <f t="shared" si="59"/>
        <v>0</v>
      </c>
      <c r="AH74" s="36">
        <f t="shared" si="60"/>
        <v>185</v>
      </c>
      <c r="AI74" s="36" t="str">
        <f t="shared" si="61"/>
        <v>No</v>
      </c>
      <c r="AJ74" s="36">
        <f t="shared" si="62"/>
        <v>5</v>
      </c>
      <c r="AK74" s="36">
        <f t="shared" si="63"/>
        <v>0</v>
      </c>
      <c r="AL74" s="36">
        <f t="shared" si="64"/>
        <v>0</v>
      </c>
      <c r="AM74" s="36">
        <f t="shared" si="65"/>
        <v>5</v>
      </c>
      <c r="AN74" s="36">
        <f t="shared" si="66"/>
        <v>0</v>
      </c>
      <c r="AO74" s="36">
        <f t="shared" si="67"/>
        <v>0</v>
      </c>
      <c r="AP74" s="36">
        <f t="shared" si="68"/>
        <v>5</v>
      </c>
      <c r="AQ74" s="36">
        <f t="shared" si="69"/>
        <v>5</v>
      </c>
      <c r="AR74" s="36">
        <f>IF(AND($AQ74&gt;=Inputs!B$13,$AQ74&lt;Inputs!C$13),Inputs!C$14,0)</f>
        <v>0</v>
      </c>
      <c r="AS74" s="36">
        <f>IF(AND($AQ74&gt;=Inputs!C$13,$AQ74&lt;Inputs!D$13),Inputs!D$14,0)</f>
        <v>0</v>
      </c>
      <c r="AT74" s="36">
        <f>IF(AND($AQ74&gt;=Inputs!B$13,$AQ74&lt;Inputs!C$13),Inputs!C$13,0)</f>
        <v>0</v>
      </c>
      <c r="AU74" s="36">
        <f>IF(AND($AQ74&gt;=Inputs!C$13,$AQ74&lt;Inputs!D$13),Inputs!D$13,0)</f>
        <v>0</v>
      </c>
      <c r="AV74" s="36">
        <f t="shared" si="70"/>
        <v>0</v>
      </c>
      <c r="AW74" s="36">
        <f>IFERROR((AU74-#REF!)/AS74,0)</f>
        <v>0</v>
      </c>
      <c r="AX74" s="36">
        <f t="shared" si="71"/>
        <v>0</v>
      </c>
      <c r="AY74" s="36" t="str">
        <f t="shared" si="72"/>
        <v>No</v>
      </c>
      <c r="AZ74" s="36">
        <f t="shared" si="73"/>
        <v>0</v>
      </c>
      <c r="BA74" s="36">
        <f t="shared" si="74"/>
        <v>0</v>
      </c>
      <c r="BB74" s="36">
        <f t="shared" si="75"/>
        <v>0</v>
      </c>
      <c r="BC74" s="36">
        <f t="shared" si="76"/>
        <v>0</v>
      </c>
      <c r="BD74" s="36">
        <f t="shared" si="77"/>
        <v>0</v>
      </c>
      <c r="BE74" s="37">
        <f t="shared" si="78"/>
        <v>5</v>
      </c>
      <c r="BF74" s="43">
        <f>IF($I73&lt;=Inputs!B$13,Inputs!B$14,0)</f>
        <v>1</v>
      </c>
      <c r="BG74" s="43">
        <f>IF(AND($I73&gt;Inputs!B$13,$I73&lt;=Inputs!C$13),Inputs!C$14,0)</f>
        <v>0</v>
      </c>
      <c r="BH74" s="43">
        <f>IF(AND($I73&gt;Inputs!C$13,$I73&lt;=Inputs!D$13),Inputs!D$14,0)</f>
        <v>0</v>
      </c>
      <c r="BI74" s="43">
        <f>IF(AND($I73&lt;Inputs!B$13),0,0)</f>
        <v>0</v>
      </c>
      <c r="BJ74" s="43">
        <f>IF(AND($I73&gt;=Inputs!B$13,$I73&lt;Inputs!C$13),Inputs!B$13,0)</f>
        <v>0</v>
      </c>
      <c r="BK74" s="43">
        <f>IF(AND($I73&gt;=Inputs!C$13,$I73&lt;Inputs!D$13),Inputs!C$13,0)</f>
        <v>0</v>
      </c>
      <c r="BL74" s="43">
        <f t="shared" si="79"/>
        <v>0</v>
      </c>
      <c r="BM74" s="43">
        <f t="shared" si="80"/>
        <v>0</v>
      </c>
      <c r="BN74" s="43">
        <f t="shared" si="81"/>
        <v>0</v>
      </c>
      <c r="BO74" s="43">
        <f t="shared" si="82"/>
        <v>0</v>
      </c>
      <c r="BP74" s="43" t="str">
        <f t="shared" si="83"/>
        <v>No</v>
      </c>
      <c r="BQ74" s="43">
        <f t="shared" si="84"/>
        <v>0</v>
      </c>
      <c r="BR74" s="43">
        <f t="shared" si="85"/>
        <v>0</v>
      </c>
      <c r="BS74" s="43">
        <f t="shared" si="86"/>
        <v>0</v>
      </c>
      <c r="BT74" s="43">
        <f t="shared" si="87"/>
        <v>0</v>
      </c>
      <c r="BU74" s="43">
        <f t="shared" si="88"/>
        <v>0</v>
      </c>
      <c r="BV74" s="43">
        <f t="shared" si="89"/>
        <v>0</v>
      </c>
      <c r="BW74" s="43">
        <f t="shared" si="90"/>
        <v>0</v>
      </c>
      <c r="BX74" s="43">
        <f t="shared" si="91"/>
        <v>0</v>
      </c>
      <c r="BY74" s="43">
        <f>IF(AND($BX74&gt;Inputs!B$13,$BX74&lt;=Inputs!C$13),Inputs!C$14,0)</f>
        <v>0</v>
      </c>
      <c r="BZ74" s="43">
        <f>IF(AND($BX74&gt;Inputs!C$13,$BX74&lt;=Inputs!D$13),Inputs!D$14,0)</f>
        <v>0</v>
      </c>
      <c r="CA74" s="43">
        <f>IF(AND($BX74&gt;Inputs!B$13,$BX74&lt;=Inputs!C$13),Inputs!B$13,0)</f>
        <v>0</v>
      </c>
      <c r="CB74" s="43">
        <f>IF(AND($BX74&gt;Inputs!C$13,$BX74&lt;=Inputs!D$13),Inputs!C$13,0)</f>
        <v>0</v>
      </c>
      <c r="CC74" s="43">
        <f t="shared" si="92"/>
        <v>0</v>
      </c>
      <c r="CD74" s="43">
        <f t="shared" si="93"/>
        <v>0</v>
      </c>
      <c r="CE74" s="43">
        <f t="shared" si="94"/>
        <v>0</v>
      </c>
      <c r="CF74" s="43" t="str">
        <f t="shared" si="95"/>
        <v>No</v>
      </c>
      <c r="CG74" s="43">
        <f t="shared" si="96"/>
        <v>0</v>
      </c>
      <c r="CH74" s="43">
        <f t="shared" si="97"/>
        <v>0</v>
      </c>
      <c r="CI74" s="43">
        <f t="shared" si="98"/>
        <v>0</v>
      </c>
      <c r="CJ74" s="43">
        <f t="shared" si="99"/>
        <v>0</v>
      </c>
      <c r="CK74" s="43">
        <f t="shared" si="100"/>
        <v>0</v>
      </c>
      <c r="CL74" s="44">
        <f t="shared" si="101"/>
        <v>0</v>
      </c>
      <c r="CM74" s="9">
        <f>IF(AND($F74&gt;=Inputs!B$3,$F74&lt;Inputs!C$3),FORECAST($F74,Inputs!B$4:C$4,Inputs!B$3:C$3),9999)</f>
        <v>9999</v>
      </c>
      <c r="CN74" s="9">
        <f>IF(AND($F74&gt;=Inputs!C$3,$F74&lt;Inputs!D$3),FORECAST($F74,Inputs!C$4:D$4,Inputs!C$3:D$3),9999)</f>
        <v>9999</v>
      </c>
      <c r="CO74" s="9">
        <f>IF(AND($F74&gt;=Inputs!D$3,$F74&lt;Inputs!E$3),FORECAST($F74,Inputs!D$4:E$4,Inputs!D$3:E$3),9999)</f>
        <v>9999</v>
      </c>
      <c r="CP74" s="9">
        <f>IF(AND($F74&gt;=Inputs!E$3,$F74&lt;Inputs!F$3),FORECAST($F74,Inputs!E$4:F$4,Inputs!E$3:F$3),9999)</f>
        <v>9999</v>
      </c>
      <c r="CQ74" s="9">
        <f>IF(AND($F74&gt;=Inputs!F$3,$F74&lt;Inputs!G$3),FORECAST($F74,Inputs!F$4:G$4,Inputs!F$3:G$3),9999)</f>
        <v>9999</v>
      </c>
      <c r="CR74" s="9">
        <f>IF(AND($F74&gt;=Inputs!G$3,$F74&lt;Inputs!H$3),FORECAST($F74,Inputs!G$4:H$4,Inputs!G$3:H$3),9999)</f>
        <v>9999</v>
      </c>
      <c r="CS74" s="9">
        <f>IF(AND($F74&gt;=Inputs!H$3,$F74&lt;Inputs!I$3),FORECAST($F74,Inputs!H$4:I$4,Inputs!H$3:I$3),9999)</f>
        <v>9999</v>
      </c>
      <c r="CT74" s="9">
        <f>IF(AND($F74&gt;=Inputs!I$3,$F74&lt;Inputs!J$3),FORECAST($F74,Inputs!I$4:J$4,Inputs!I$3:J$3),9999)</f>
        <v>9999</v>
      </c>
      <c r="CU74" s="9">
        <f>IF(AND($F74&gt;=Inputs!J$3,$F74&lt;Inputs!K$3),FORECAST($F74,Inputs!J$4:K$4,Inputs!J$3:K$3),9999)</f>
        <v>9999</v>
      </c>
      <c r="CV74" s="9">
        <f>IF(AND($F74&gt;=Inputs!K$3,$F74&lt;Inputs!L$3),FORECAST($F74,Inputs!K$4:L$4,Inputs!K$3:L$3),9999)</f>
        <v>9999</v>
      </c>
      <c r="CW74" s="9">
        <f>IF(AND($G74&gt;=Inputs!B$3,$G74&lt;Inputs!C$3),FORECAST($G74,Inputs!B$4:C$4,Inputs!B$3:C$3),-9999)</f>
        <v>-9999</v>
      </c>
      <c r="CX74" s="9">
        <f>IF(AND($G74&gt;=Inputs!C$3,$G74&lt;Inputs!D$3),FORECAST($G74,Inputs!C$4:D$4,Inputs!C$3:D$3),-9999)</f>
        <v>-9999</v>
      </c>
      <c r="CY74" s="9">
        <f>IF(AND($G74&gt;=Inputs!D$3,$G74&lt;Inputs!E$3),FORECAST($G74,Inputs!D$4:E$4,Inputs!D$3:E$3),-9999)</f>
        <v>-9999</v>
      </c>
      <c r="CZ74" s="9">
        <f>IF(AND($G74&gt;=Inputs!E$3,$G74&lt;Inputs!F$3),FORECAST($G74,Inputs!E$4:F$4,Inputs!E$3:F$3),-9999)</f>
        <v>-9999</v>
      </c>
      <c r="DA74" s="9">
        <f>IF(AND($G74&gt;=Inputs!F$3,$G74&lt;Inputs!G$3),FORECAST($G74,Inputs!F$4:G$4,Inputs!F$3:G$3),-9999)</f>
        <v>-9999</v>
      </c>
      <c r="DB74" s="9">
        <f>IF(AND($G74&gt;=Inputs!G$3,$G74&lt;Inputs!H$3),FORECAST($G74,Inputs!G$4:H$4,Inputs!G$3:H$3),-9999)</f>
        <v>25.2</v>
      </c>
      <c r="DC74" s="9">
        <f>IF(AND($G74&gt;=Inputs!H$3,$G74&lt;Inputs!I$3),FORECAST($G74,Inputs!H$4:I$4,Inputs!H$3:I$3),-9999)</f>
        <v>-9999</v>
      </c>
      <c r="DD74" s="9">
        <f>IF(AND($G74&gt;=Inputs!I$3,$G74&lt;Inputs!J$3),FORECAST($G74,Inputs!I$4:J$4,Inputs!I$3:J$3),-9999)</f>
        <v>-9999</v>
      </c>
      <c r="DE74" s="9">
        <f>IF(AND($G74&gt;=Inputs!J$3,$G74&lt;Inputs!K$3),FORECAST($G74,Inputs!J$4:K$4,Inputs!J$3:K$3),-9999)</f>
        <v>-9999</v>
      </c>
      <c r="DF74" s="9">
        <f>IF(AND($G74&gt;=Inputs!K$3,$G74&lt;Inputs!L$3),FORECAST($G74,Inputs!K$4:L$4,Inputs!K$3:L$3),-9999)</f>
        <v>-9999</v>
      </c>
    </row>
    <row r="75" spans="1:110" x14ac:dyDescent="0.25">
      <c r="A75" s="2">
        <f t="shared" si="103"/>
        <v>45474.249999999767</v>
      </c>
      <c r="B75" s="3" t="str">
        <f>IF(ROUND(A75,6)&lt;ROUND(Inputs!$B$7,6),"Pre t0",IF(ROUND(A75,6)=ROUND(Inputs!$B$7,6),"t0",IF(AND(A75&gt;Inputs!$B$7,A75&lt;Inputs!$B$8),"TRLD","Post t0")))</f>
        <v>Pre t0</v>
      </c>
      <c r="C75" s="17">
        <v>24.06</v>
      </c>
      <c r="D75" s="19">
        <v>0</v>
      </c>
      <c r="E75" s="19"/>
      <c r="F75" s="19">
        <v>200</v>
      </c>
      <c r="G75" s="19">
        <v>130</v>
      </c>
      <c r="H75" s="7">
        <f t="shared" si="102"/>
        <v>0</v>
      </c>
      <c r="I75" s="7">
        <f>IF(B75="Pre t0",0,IF(B75="t0",MAX(MIN(TRLD!N75,E75),G75),IF(B75="TRLD",I74+J75,IF(B75="Post t0",MAX(I74+M75,G75)))))</f>
        <v>0</v>
      </c>
      <c r="J75" s="7">
        <f t="shared" si="52"/>
        <v>0</v>
      </c>
      <c r="K75" s="7">
        <f t="shared" si="53"/>
        <v>0</v>
      </c>
      <c r="L75" s="7">
        <f t="shared" si="54"/>
        <v>5</v>
      </c>
      <c r="M75" s="8">
        <f t="shared" si="55"/>
        <v>0</v>
      </c>
      <c r="N75" s="31">
        <f t="shared" si="56"/>
        <v>0</v>
      </c>
      <c r="O75" s="31">
        <f>IF(AND($C75&gt;=Inputs!B$4,$C75&lt;Inputs!C$4),FORECAST($C75,Inputs!B$3:C$3,Inputs!B$4:C$4),0)</f>
        <v>0</v>
      </c>
      <c r="P75" s="31">
        <f>IF(AND($C75&gt;=Inputs!C$4,$C75&lt;Inputs!D$4),FORECAST($C75,Inputs!C$3:D$3,Inputs!C$4:D$4),0)</f>
        <v>0</v>
      </c>
      <c r="Q75" s="31">
        <f>IF(AND($C75&gt;=Inputs!D$4,$C75&lt;Inputs!E$4),FORECAST($C75,Inputs!D$3:E$3,Inputs!D$4:E$4),0)</f>
        <v>0</v>
      </c>
      <c r="R75" s="31">
        <f>IF(AND($C75&gt;=Inputs!E$4,$C75&lt;Inputs!F$4),FORECAST($C75,Inputs!E$3:F$3,Inputs!E$4:F$4),0)</f>
        <v>0</v>
      </c>
      <c r="S75" s="31">
        <f>IF(AND($C75&gt;=Inputs!F$4,$C75&lt;Inputs!G$4),FORECAST($C75,Inputs!F$3:G$3,Inputs!F$4:G$4),0)</f>
        <v>0</v>
      </c>
      <c r="T75" s="31">
        <f>IF(AND($C75&gt;=Inputs!G$4,$C75&lt;Inputs!H$4),FORECAST($C75,Inputs!G$3:H$3,Inputs!G$4:H$4),0)</f>
        <v>125.24999999999999</v>
      </c>
      <c r="U75" s="31">
        <f>IF(AND($C75&gt;=Inputs!H$4,$C75&lt;Inputs!I$4),FORECAST($C75,Inputs!H$3:I$3,Inputs!H$4:I$4),0)</f>
        <v>0</v>
      </c>
      <c r="V75" s="31">
        <f>IF(AND($C75&gt;=Inputs!I$4,$C75&lt;Inputs!J$4),FORECAST($C75,Inputs!I$3:J$3,Inputs!I$4:J$4),0)</f>
        <v>0</v>
      </c>
      <c r="W75" s="31">
        <f>IF(AND($C75&gt;=Inputs!J$4,$C75&lt;Inputs!K$4),FORECAST($C75,Inputs!J$3:K$3,Inputs!J$4:K$4),0)</f>
        <v>0</v>
      </c>
      <c r="X75" s="31">
        <f>IF(AND($C75&gt;=Inputs!K$4,Inputs!K$4&lt;&gt;""),F75,0)</f>
        <v>0</v>
      </c>
      <c r="Y75" s="36">
        <f>IF($I74&lt;Inputs!B$13,Inputs!B$14,0)</f>
        <v>1</v>
      </c>
      <c r="Z75" s="36">
        <f>IF(AND($I74&gt;=Inputs!B$13,$I74&lt;Inputs!C$13),Inputs!C$14,0)</f>
        <v>0</v>
      </c>
      <c r="AA75" s="36">
        <f>IF(AND($I74&gt;=Inputs!C$13,$I74&lt;Inputs!D$13),Inputs!D$14,0)</f>
        <v>0</v>
      </c>
      <c r="AB75" s="36">
        <f>IF(AND($I74&lt;Inputs!B$13),Inputs!B$13,0)</f>
        <v>185</v>
      </c>
      <c r="AC75" s="36">
        <f>IF(AND($I74&gt;=Inputs!B$13,$I74&lt;Inputs!C$13),Inputs!C$13,0)</f>
        <v>0</v>
      </c>
      <c r="AD75" s="36">
        <f>IF(AND($I74&gt;=Inputs!C$13,$I74&lt;Inputs!D$13),Inputs!D$13,0)</f>
        <v>0</v>
      </c>
      <c r="AE75" s="36">
        <f t="shared" si="57"/>
        <v>185</v>
      </c>
      <c r="AF75" s="36">
        <f t="shared" si="58"/>
        <v>0</v>
      </c>
      <c r="AG75" s="36">
        <f t="shared" si="59"/>
        <v>0</v>
      </c>
      <c r="AH75" s="36">
        <f t="shared" si="60"/>
        <v>185</v>
      </c>
      <c r="AI75" s="36" t="str">
        <f t="shared" si="61"/>
        <v>No</v>
      </c>
      <c r="AJ75" s="36">
        <f t="shared" si="62"/>
        <v>5</v>
      </c>
      <c r="AK75" s="36">
        <f t="shared" si="63"/>
        <v>0</v>
      </c>
      <c r="AL75" s="36">
        <f t="shared" si="64"/>
        <v>0</v>
      </c>
      <c r="AM75" s="36">
        <f t="shared" si="65"/>
        <v>5</v>
      </c>
      <c r="AN75" s="36">
        <f t="shared" si="66"/>
        <v>0</v>
      </c>
      <c r="AO75" s="36">
        <f t="shared" si="67"/>
        <v>0</v>
      </c>
      <c r="AP75" s="36">
        <f t="shared" si="68"/>
        <v>5</v>
      </c>
      <c r="AQ75" s="36">
        <f t="shared" si="69"/>
        <v>5</v>
      </c>
      <c r="AR75" s="36">
        <f>IF(AND($AQ75&gt;=Inputs!B$13,$AQ75&lt;Inputs!C$13),Inputs!C$14,0)</f>
        <v>0</v>
      </c>
      <c r="AS75" s="36">
        <f>IF(AND($AQ75&gt;=Inputs!C$13,$AQ75&lt;Inputs!D$13),Inputs!D$14,0)</f>
        <v>0</v>
      </c>
      <c r="AT75" s="36">
        <f>IF(AND($AQ75&gt;=Inputs!B$13,$AQ75&lt;Inputs!C$13),Inputs!C$13,0)</f>
        <v>0</v>
      </c>
      <c r="AU75" s="36">
        <f>IF(AND($AQ75&gt;=Inputs!C$13,$AQ75&lt;Inputs!D$13),Inputs!D$13,0)</f>
        <v>0</v>
      </c>
      <c r="AV75" s="36">
        <f t="shared" si="70"/>
        <v>0</v>
      </c>
      <c r="AW75" s="36">
        <f>IFERROR((AU75-#REF!)/AS75,0)</f>
        <v>0</v>
      </c>
      <c r="AX75" s="36">
        <f t="shared" si="71"/>
        <v>0</v>
      </c>
      <c r="AY75" s="36" t="str">
        <f t="shared" si="72"/>
        <v>No</v>
      </c>
      <c r="AZ75" s="36">
        <f t="shared" si="73"/>
        <v>0</v>
      </c>
      <c r="BA75" s="36">
        <f t="shared" si="74"/>
        <v>0</v>
      </c>
      <c r="BB75" s="36">
        <f t="shared" si="75"/>
        <v>0</v>
      </c>
      <c r="BC75" s="36">
        <f t="shared" si="76"/>
        <v>0</v>
      </c>
      <c r="BD75" s="36">
        <f t="shared" si="77"/>
        <v>0</v>
      </c>
      <c r="BE75" s="37">
        <f t="shared" si="78"/>
        <v>5</v>
      </c>
      <c r="BF75" s="43">
        <f>IF($I74&lt;=Inputs!B$13,Inputs!B$14,0)</f>
        <v>1</v>
      </c>
      <c r="BG75" s="43">
        <f>IF(AND($I74&gt;Inputs!B$13,$I74&lt;=Inputs!C$13),Inputs!C$14,0)</f>
        <v>0</v>
      </c>
      <c r="BH75" s="43">
        <f>IF(AND($I74&gt;Inputs!C$13,$I74&lt;=Inputs!D$13),Inputs!D$14,0)</f>
        <v>0</v>
      </c>
      <c r="BI75" s="43">
        <f>IF(AND($I74&lt;Inputs!B$13),0,0)</f>
        <v>0</v>
      </c>
      <c r="BJ75" s="43">
        <f>IF(AND($I74&gt;=Inputs!B$13,$I74&lt;Inputs!C$13),Inputs!B$13,0)</f>
        <v>0</v>
      </c>
      <c r="BK75" s="43">
        <f>IF(AND($I74&gt;=Inputs!C$13,$I74&lt;Inputs!D$13),Inputs!C$13,0)</f>
        <v>0</v>
      </c>
      <c r="BL75" s="43">
        <f t="shared" si="79"/>
        <v>0</v>
      </c>
      <c r="BM75" s="43">
        <f t="shared" si="80"/>
        <v>0</v>
      </c>
      <c r="BN75" s="43">
        <f t="shared" si="81"/>
        <v>0</v>
      </c>
      <c r="BO75" s="43">
        <f t="shared" si="82"/>
        <v>0</v>
      </c>
      <c r="BP75" s="43" t="str">
        <f t="shared" si="83"/>
        <v>No</v>
      </c>
      <c r="BQ75" s="43">
        <f t="shared" si="84"/>
        <v>0</v>
      </c>
      <c r="BR75" s="43">
        <f t="shared" si="85"/>
        <v>0</v>
      </c>
      <c r="BS75" s="43">
        <f t="shared" si="86"/>
        <v>0</v>
      </c>
      <c r="BT75" s="43">
        <f t="shared" si="87"/>
        <v>0</v>
      </c>
      <c r="BU75" s="43">
        <f t="shared" si="88"/>
        <v>0</v>
      </c>
      <c r="BV75" s="43">
        <f t="shared" si="89"/>
        <v>0</v>
      </c>
      <c r="BW75" s="43">
        <f t="shared" si="90"/>
        <v>0</v>
      </c>
      <c r="BX75" s="43">
        <f t="shared" si="91"/>
        <v>0</v>
      </c>
      <c r="BY75" s="43">
        <f>IF(AND($BX75&gt;Inputs!B$13,$BX75&lt;=Inputs!C$13),Inputs!C$14,0)</f>
        <v>0</v>
      </c>
      <c r="BZ75" s="43">
        <f>IF(AND($BX75&gt;Inputs!C$13,$BX75&lt;=Inputs!D$13),Inputs!D$14,0)</f>
        <v>0</v>
      </c>
      <c r="CA75" s="43">
        <f>IF(AND($BX75&gt;Inputs!B$13,$BX75&lt;=Inputs!C$13),Inputs!B$13,0)</f>
        <v>0</v>
      </c>
      <c r="CB75" s="43">
        <f>IF(AND($BX75&gt;Inputs!C$13,$BX75&lt;=Inputs!D$13),Inputs!C$13,0)</f>
        <v>0</v>
      </c>
      <c r="CC75" s="43">
        <f t="shared" si="92"/>
        <v>0</v>
      </c>
      <c r="CD75" s="43">
        <f t="shared" si="93"/>
        <v>0</v>
      </c>
      <c r="CE75" s="43">
        <f t="shared" si="94"/>
        <v>0</v>
      </c>
      <c r="CF75" s="43" t="str">
        <f t="shared" si="95"/>
        <v>No</v>
      </c>
      <c r="CG75" s="43">
        <f t="shared" si="96"/>
        <v>0</v>
      </c>
      <c r="CH75" s="43">
        <f t="shared" si="97"/>
        <v>0</v>
      </c>
      <c r="CI75" s="43">
        <f t="shared" si="98"/>
        <v>0</v>
      </c>
      <c r="CJ75" s="43">
        <f t="shared" si="99"/>
        <v>0</v>
      </c>
      <c r="CK75" s="43">
        <f t="shared" si="100"/>
        <v>0</v>
      </c>
      <c r="CL75" s="44">
        <f t="shared" si="101"/>
        <v>0</v>
      </c>
      <c r="CM75" s="9">
        <f>IF(AND($F75&gt;=Inputs!B$3,$F75&lt;Inputs!C$3),FORECAST($F75,Inputs!B$4:C$4,Inputs!B$3:C$3),9999)</f>
        <v>9999</v>
      </c>
      <c r="CN75" s="9">
        <f>IF(AND($F75&gt;=Inputs!C$3,$F75&lt;Inputs!D$3),FORECAST($F75,Inputs!C$4:D$4,Inputs!C$3:D$3),9999)</f>
        <v>9999</v>
      </c>
      <c r="CO75" s="9">
        <f>IF(AND($F75&gt;=Inputs!D$3,$F75&lt;Inputs!E$3),FORECAST($F75,Inputs!D$4:E$4,Inputs!D$3:E$3),9999)</f>
        <v>9999</v>
      </c>
      <c r="CP75" s="9">
        <f>IF(AND($F75&gt;=Inputs!E$3,$F75&lt;Inputs!F$3),FORECAST($F75,Inputs!E$4:F$4,Inputs!E$3:F$3),9999)</f>
        <v>9999</v>
      </c>
      <c r="CQ75" s="9">
        <f>IF(AND($F75&gt;=Inputs!F$3,$F75&lt;Inputs!G$3),FORECAST($F75,Inputs!F$4:G$4,Inputs!F$3:G$3),9999)</f>
        <v>9999</v>
      </c>
      <c r="CR75" s="9">
        <f>IF(AND($F75&gt;=Inputs!G$3,$F75&lt;Inputs!H$3),FORECAST($F75,Inputs!G$4:H$4,Inputs!G$3:H$3),9999)</f>
        <v>9999</v>
      </c>
      <c r="CS75" s="9">
        <f>IF(AND($F75&gt;=Inputs!H$3,$F75&lt;Inputs!I$3),FORECAST($F75,Inputs!H$4:I$4,Inputs!H$3:I$3),9999)</f>
        <v>9999</v>
      </c>
      <c r="CT75" s="9">
        <f>IF(AND($F75&gt;=Inputs!I$3,$F75&lt;Inputs!J$3),FORECAST($F75,Inputs!I$4:J$4,Inputs!I$3:J$3),9999)</f>
        <v>9999</v>
      </c>
      <c r="CU75" s="9">
        <f>IF(AND($F75&gt;=Inputs!J$3,$F75&lt;Inputs!K$3),FORECAST($F75,Inputs!J$4:K$4,Inputs!J$3:K$3),9999)</f>
        <v>9999</v>
      </c>
      <c r="CV75" s="9">
        <f>IF(AND($F75&gt;=Inputs!K$3,$F75&lt;Inputs!L$3),FORECAST($F75,Inputs!K$4:L$4,Inputs!K$3:L$3),9999)</f>
        <v>9999</v>
      </c>
      <c r="CW75" s="9">
        <f>IF(AND($G75&gt;=Inputs!B$3,$G75&lt;Inputs!C$3),FORECAST($G75,Inputs!B$4:C$4,Inputs!B$3:C$3),-9999)</f>
        <v>-9999</v>
      </c>
      <c r="CX75" s="9">
        <f>IF(AND($G75&gt;=Inputs!C$3,$G75&lt;Inputs!D$3),FORECAST($G75,Inputs!C$4:D$4,Inputs!C$3:D$3),-9999)</f>
        <v>-9999</v>
      </c>
      <c r="CY75" s="9">
        <f>IF(AND($G75&gt;=Inputs!D$3,$G75&lt;Inputs!E$3),FORECAST($G75,Inputs!D$4:E$4,Inputs!D$3:E$3),-9999)</f>
        <v>-9999</v>
      </c>
      <c r="CZ75" s="9">
        <f>IF(AND($G75&gt;=Inputs!E$3,$G75&lt;Inputs!F$3),FORECAST($G75,Inputs!E$4:F$4,Inputs!E$3:F$3),-9999)</f>
        <v>-9999</v>
      </c>
      <c r="DA75" s="9">
        <f>IF(AND($G75&gt;=Inputs!F$3,$G75&lt;Inputs!G$3),FORECAST($G75,Inputs!F$4:G$4,Inputs!F$3:G$3),-9999)</f>
        <v>-9999</v>
      </c>
      <c r="DB75" s="9">
        <f>IF(AND($G75&gt;=Inputs!G$3,$G75&lt;Inputs!H$3),FORECAST($G75,Inputs!G$4:H$4,Inputs!G$3:H$3),-9999)</f>
        <v>25.2</v>
      </c>
      <c r="DC75" s="9">
        <f>IF(AND($G75&gt;=Inputs!H$3,$G75&lt;Inputs!I$3),FORECAST($G75,Inputs!H$4:I$4,Inputs!H$3:I$3),-9999)</f>
        <v>-9999</v>
      </c>
      <c r="DD75" s="9">
        <f>IF(AND($G75&gt;=Inputs!I$3,$G75&lt;Inputs!J$3),FORECAST($G75,Inputs!I$4:J$4,Inputs!I$3:J$3),-9999)</f>
        <v>-9999</v>
      </c>
      <c r="DE75" s="9">
        <f>IF(AND($G75&gt;=Inputs!J$3,$G75&lt;Inputs!K$3),FORECAST($G75,Inputs!J$4:K$4,Inputs!J$3:K$3),-9999)</f>
        <v>-9999</v>
      </c>
      <c r="DF75" s="9">
        <f>IF(AND($G75&gt;=Inputs!K$3,$G75&lt;Inputs!L$3),FORECAST($G75,Inputs!K$4:L$4,Inputs!K$3:L$3),-9999)</f>
        <v>-9999</v>
      </c>
    </row>
    <row r="76" spans="1:110" x14ac:dyDescent="0.25">
      <c r="A76" s="2">
        <f t="shared" si="103"/>
        <v>45474.253472221986</v>
      </c>
      <c r="B76" s="3" t="str">
        <f>IF(ROUND(A76,6)&lt;ROUND(Inputs!$B$7,6),"Pre t0",IF(ROUND(A76,6)=ROUND(Inputs!$B$7,6),"t0",IF(AND(A76&gt;Inputs!$B$7,A76&lt;Inputs!$B$8),"TRLD","Post t0")))</f>
        <v>Pre t0</v>
      </c>
      <c r="C76" s="17">
        <v>23.12</v>
      </c>
      <c r="D76" s="19">
        <v>0</v>
      </c>
      <c r="E76" s="19"/>
      <c r="F76" s="19">
        <v>200</v>
      </c>
      <c r="G76" s="19">
        <v>130</v>
      </c>
      <c r="H76" s="7">
        <f t="shared" si="102"/>
        <v>0</v>
      </c>
      <c r="I76" s="7">
        <f>IF(B76="Pre t0",0,IF(B76="t0",MAX(MIN(TRLD!N76,E76),G76),IF(B76="TRLD",I75+J76,IF(B76="Post t0",MAX(I75+M76,G76)))))</f>
        <v>0</v>
      </c>
      <c r="J76" s="7">
        <f t="shared" si="52"/>
        <v>0</v>
      </c>
      <c r="K76" s="7">
        <f t="shared" si="53"/>
        <v>0</v>
      </c>
      <c r="L76" s="7">
        <f t="shared" si="54"/>
        <v>5</v>
      </c>
      <c r="M76" s="8">
        <f t="shared" si="55"/>
        <v>0</v>
      </c>
      <c r="N76" s="31">
        <f t="shared" si="56"/>
        <v>0</v>
      </c>
      <c r="O76" s="31">
        <f>IF(AND($C76&gt;=Inputs!B$4,$C76&lt;Inputs!C$4),FORECAST($C76,Inputs!B$3:C$3,Inputs!B$4:C$4),0)</f>
        <v>0</v>
      </c>
      <c r="P76" s="31">
        <f>IF(AND($C76&gt;=Inputs!C$4,$C76&lt;Inputs!D$4),FORECAST($C76,Inputs!C$3:D$3,Inputs!C$4:D$4),0)</f>
        <v>0</v>
      </c>
      <c r="Q76" s="31">
        <f>IF(AND($C76&gt;=Inputs!D$4,$C76&lt;Inputs!E$4),FORECAST($C76,Inputs!D$3:E$3,Inputs!D$4:E$4),0)</f>
        <v>0</v>
      </c>
      <c r="R76" s="31">
        <f>IF(AND($C76&gt;=Inputs!E$4,$C76&lt;Inputs!F$4),FORECAST($C76,Inputs!E$3:F$3,Inputs!E$4:F$4),0)</f>
        <v>97.5</v>
      </c>
      <c r="S76" s="31">
        <f>IF(AND($C76&gt;=Inputs!F$4,$C76&lt;Inputs!G$4),FORECAST($C76,Inputs!F$3:G$3,Inputs!F$4:G$4),0)</f>
        <v>0</v>
      </c>
      <c r="T76" s="31">
        <f>IF(AND($C76&gt;=Inputs!G$4,$C76&lt;Inputs!H$4),FORECAST($C76,Inputs!G$3:H$3,Inputs!G$4:H$4),0)</f>
        <v>0</v>
      </c>
      <c r="U76" s="31">
        <f>IF(AND($C76&gt;=Inputs!H$4,$C76&lt;Inputs!I$4),FORECAST($C76,Inputs!H$3:I$3,Inputs!H$4:I$4),0)</f>
        <v>0</v>
      </c>
      <c r="V76" s="31">
        <f>IF(AND($C76&gt;=Inputs!I$4,$C76&lt;Inputs!J$4),FORECAST($C76,Inputs!I$3:J$3,Inputs!I$4:J$4),0)</f>
        <v>0</v>
      </c>
      <c r="W76" s="31">
        <f>IF(AND($C76&gt;=Inputs!J$4,$C76&lt;Inputs!K$4),FORECAST($C76,Inputs!J$3:K$3,Inputs!J$4:K$4),0)</f>
        <v>0</v>
      </c>
      <c r="X76" s="31">
        <f>IF(AND($C76&gt;=Inputs!K$4,Inputs!K$4&lt;&gt;""),F76,0)</f>
        <v>0</v>
      </c>
      <c r="Y76" s="36">
        <f>IF($I75&lt;Inputs!B$13,Inputs!B$14,0)</f>
        <v>1</v>
      </c>
      <c r="Z76" s="36">
        <f>IF(AND($I75&gt;=Inputs!B$13,$I75&lt;Inputs!C$13),Inputs!C$14,0)</f>
        <v>0</v>
      </c>
      <c r="AA76" s="36">
        <f>IF(AND($I75&gt;=Inputs!C$13,$I75&lt;Inputs!D$13),Inputs!D$14,0)</f>
        <v>0</v>
      </c>
      <c r="AB76" s="36">
        <f>IF(AND($I75&lt;Inputs!B$13),Inputs!B$13,0)</f>
        <v>185</v>
      </c>
      <c r="AC76" s="36">
        <f>IF(AND($I75&gt;=Inputs!B$13,$I75&lt;Inputs!C$13),Inputs!C$13,0)</f>
        <v>0</v>
      </c>
      <c r="AD76" s="36">
        <f>IF(AND($I75&gt;=Inputs!C$13,$I75&lt;Inputs!D$13),Inputs!D$13,0)</f>
        <v>0</v>
      </c>
      <c r="AE76" s="36">
        <f t="shared" si="57"/>
        <v>185</v>
      </c>
      <c r="AF76" s="36">
        <f t="shared" si="58"/>
        <v>0</v>
      </c>
      <c r="AG76" s="36">
        <f t="shared" si="59"/>
        <v>0</v>
      </c>
      <c r="AH76" s="36">
        <f t="shared" si="60"/>
        <v>185</v>
      </c>
      <c r="AI76" s="36" t="str">
        <f t="shared" si="61"/>
        <v>No</v>
      </c>
      <c r="AJ76" s="36">
        <f t="shared" si="62"/>
        <v>5</v>
      </c>
      <c r="AK76" s="36">
        <f t="shared" si="63"/>
        <v>0</v>
      </c>
      <c r="AL76" s="36">
        <f t="shared" si="64"/>
        <v>0</v>
      </c>
      <c r="AM76" s="36">
        <f t="shared" si="65"/>
        <v>5</v>
      </c>
      <c r="AN76" s="36">
        <f t="shared" si="66"/>
        <v>0</v>
      </c>
      <c r="AO76" s="36">
        <f t="shared" si="67"/>
        <v>0</v>
      </c>
      <c r="AP76" s="36">
        <f t="shared" si="68"/>
        <v>5</v>
      </c>
      <c r="AQ76" s="36">
        <f t="shared" si="69"/>
        <v>5</v>
      </c>
      <c r="AR76" s="36">
        <f>IF(AND($AQ76&gt;=Inputs!B$13,$AQ76&lt;Inputs!C$13),Inputs!C$14,0)</f>
        <v>0</v>
      </c>
      <c r="AS76" s="36">
        <f>IF(AND($AQ76&gt;=Inputs!C$13,$AQ76&lt;Inputs!D$13),Inputs!D$14,0)</f>
        <v>0</v>
      </c>
      <c r="AT76" s="36">
        <f>IF(AND($AQ76&gt;=Inputs!B$13,$AQ76&lt;Inputs!C$13),Inputs!C$13,0)</f>
        <v>0</v>
      </c>
      <c r="AU76" s="36">
        <f>IF(AND($AQ76&gt;=Inputs!C$13,$AQ76&lt;Inputs!D$13),Inputs!D$13,0)</f>
        <v>0</v>
      </c>
      <c r="AV76" s="36">
        <f t="shared" si="70"/>
        <v>0</v>
      </c>
      <c r="AW76" s="36">
        <f>IFERROR((AU76-#REF!)/AS76,0)</f>
        <v>0</v>
      </c>
      <c r="AX76" s="36">
        <f t="shared" si="71"/>
        <v>0</v>
      </c>
      <c r="AY76" s="36" t="str">
        <f t="shared" si="72"/>
        <v>No</v>
      </c>
      <c r="AZ76" s="36">
        <f t="shared" si="73"/>
        <v>0</v>
      </c>
      <c r="BA76" s="36">
        <f t="shared" si="74"/>
        <v>0</v>
      </c>
      <c r="BB76" s="36">
        <f t="shared" si="75"/>
        <v>0</v>
      </c>
      <c r="BC76" s="36">
        <f t="shared" si="76"/>
        <v>0</v>
      </c>
      <c r="BD76" s="36">
        <f t="shared" si="77"/>
        <v>0</v>
      </c>
      <c r="BE76" s="37">
        <f t="shared" si="78"/>
        <v>5</v>
      </c>
      <c r="BF76" s="43">
        <f>IF($I75&lt;=Inputs!B$13,Inputs!B$14,0)</f>
        <v>1</v>
      </c>
      <c r="BG76" s="43">
        <f>IF(AND($I75&gt;Inputs!B$13,$I75&lt;=Inputs!C$13),Inputs!C$14,0)</f>
        <v>0</v>
      </c>
      <c r="BH76" s="43">
        <f>IF(AND($I75&gt;Inputs!C$13,$I75&lt;=Inputs!D$13),Inputs!D$14,0)</f>
        <v>0</v>
      </c>
      <c r="BI76" s="43">
        <f>IF(AND($I75&lt;Inputs!B$13),0,0)</f>
        <v>0</v>
      </c>
      <c r="BJ76" s="43">
        <f>IF(AND($I75&gt;=Inputs!B$13,$I75&lt;Inputs!C$13),Inputs!B$13,0)</f>
        <v>0</v>
      </c>
      <c r="BK76" s="43">
        <f>IF(AND($I75&gt;=Inputs!C$13,$I75&lt;Inputs!D$13),Inputs!C$13,0)</f>
        <v>0</v>
      </c>
      <c r="BL76" s="43">
        <f t="shared" si="79"/>
        <v>0</v>
      </c>
      <c r="BM76" s="43">
        <f t="shared" si="80"/>
        <v>0</v>
      </c>
      <c r="BN76" s="43">
        <f t="shared" si="81"/>
        <v>0</v>
      </c>
      <c r="BO76" s="43">
        <f t="shared" si="82"/>
        <v>0</v>
      </c>
      <c r="BP76" s="43" t="str">
        <f t="shared" si="83"/>
        <v>No</v>
      </c>
      <c r="BQ76" s="43">
        <f t="shared" si="84"/>
        <v>0</v>
      </c>
      <c r="BR76" s="43">
        <f t="shared" si="85"/>
        <v>0</v>
      </c>
      <c r="BS76" s="43">
        <f t="shared" si="86"/>
        <v>0</v>
      </c>
      <c r="BT76" s="43">
        <f t="shared" si="87"/>
        <v>0</v>
      </c>
      <c r="BU76" s="43">
        <f t="shared" si="88"/>
        <v>0</v>
      </c>
      <c r="BV76" s="43">
        <f t="shared" si="89"/>
        <v>0</v>
      </c>
      <c r="BW76" s="43">
        <f t="shared" si="90"/>
        <v>0</v>
      </c>
      <c r="BX76" s="43">
        <f t="shared" si="91"/>
        <v>0</v>
      </c>
      <c r="BY76" s="43">
        <f>IF(AND($BX76&gt;Inputs!B$13,$BX76&lt;=Inputs!C$13),Inputs!C$14,0)</f>
        <v>0</v>
      </c>
      <c r="BZ76" s="43">
        <f>IF(AND($BX76&gt;Inputs!C$13,$BX76&lt;=Inputs!D$13),Inputs!D$14,0)</f>
        <v>0</v>
      </c>
      <c r="CA76" s="43">
        <f>IF(AND($BX76&gt;Inputs!B$13,$BX76&lt;=Inputs!C$13),Inputs!B$13,0)</f>
        <v>0</v>
      </c>
      <c r="CB76" s="43">
        <f>IF(AND($BX76&gt;Inputs!C$13,$BX76&lt;=Inputs!D$13),Inputs!C$13,0)</f>
        <v>0</v>
      </c>
      <c r="CC76" s="43">
        <f t="shared" si="92"/>
        <v>0</v>
      </c>
      <c r="CD76" s="43">
        <f t="shared" si="93"/>
        <v>0</v>
      </c>
      <c r="CE76" s="43">
        <f t="shared" si="94"/>
        <v>0</v>
      </c>
      <c r="CF76" s="43" t="str">
        <f t="shared" si="95"/>
        <v>No</v>
      </c>
      <c r="CG76" s="43">
        <f t="shared" si="96"/>
        <v>0</v>
      </c>
      <c r="CH76" s="43">
        <f t="shared" si="97"/>
        <v>0</v>
      </c>
      <c r="CI76" s="43">
        <f t="shared" si="98"/>
        <v>0</v>
      </c>
      <c r="CJ76" s="43">
        <f t="shared" si="99"/>
        <v>0</v>
      </c>
      <c r="CK76" s="43">
        <f t="shared" si="100"/>
        <v>0</v>
      </c>
      <c r="CL76" s="44">
        <f t="shared" si="101"/>
        <v>0</v>
      </c>
      <c r="CM76" s="9">
        <f>IF(AND($F76&gt;=Inputs!B$3,$F76&lt;Inputs!C$3),FORECAST($F76,Inputs!B$4:C$4,Inputs!B$3:C$3),9999)</f>
        <v>9999</v>
      </c>
      <c r="CN76" s="9">
        <f>IF(AND($F76&gt;=Inputs!C$3,$F76&lt;Inputs!D$3),FORECAST($F76,Inputs!C$4:D$4,Inputs!C$3:D$3),9999)</f>
        <v>9999</v>
      </c>
      <c r="CO76" s="9">
        <f>IF(AND($F76&gt;=Inputs!D$3,$F76&lt;Inputs!E$3),FORECAST($F76,Inputs!D$4:E$4,Inputs!D$3:E$3),9999)</f>
        <v>9999</v>
      </c>
      <c r="CP76" s="9">
        <f>IF(AND($F76&gt;=Inputs!E$3,$F76&lt;Inputs!F$3),FORECAST($F76,Inputs!E$4:F$4,Inputs!E$3:F$3),9999)</f>
        <v>9999</v>
      </c>
      <c r="CQ76" s="9">
        <f>IF(AND($F76&gt;=Inputs!F$3,$F76&lt;Inputs!G$3),FORECAST($F76,Inputs!F$4:G$4,Inputs!F$3:G$3),9999)</f>
        <v>9999</v>
      </c>
      <c r="CR76" s="9">
        <f>IF(AND($F76&gt;=Inputs!G$3,$F76&lt;Inputs!H$3),FORECAST($F76,Inputs!G$4:H$4,Inputs!G$3:H$3),9999)</f>
        <v>9999</v>
      </c>
      <c r="CS76" s="9">
        <f>IF(AND($F76&gt;=Inputs!H$3,$F76&lt;Inputs!I$3),FORECAST($F76,Inputs!H$4:I$4,Inputs!H$3:I$3),9999)</f>
        <v>9999</v>
      </c>
      <c r="CT76" s="9">
        <f>IF(AND($F76&gt;=Inputs!I$3,$F76&lt;Inputs!J$3),FORECAST($F76,Inputs!I$4:J$4,Inputs!I$3:J$3),9999)</f>
        <v>9999</v>
      </c>
      <c r="CU76" s="9">
        <f>IF(AND($F76&gt;=Inputs!J$3,$F76&lt;Inputs!K$3),FORECAST($F76,Inputs!J$4:K$4,Inputs!J$3:K$3),9999)</f>
        <v>9999</v>
      </c>
      <c r="CV76" s="9">
        <f>IF(AND($F76&gt;=Inputs!K$3,$F76&lt;Inputs!L$3),FORECAST($F76,Inputs!K$4:L$4,Inputs!K$3:L$3),9999)</f>
        <v>9999</v>
      </c>
      <c r="CW76" s="9">
        <f>IF(AND($G76&gt;=Inputs!B$3,$G76&lt;Inputs!C$3),FORECAST($G76,Inputs!B$4:C$4,Inputs!B$3:C$3),-9999)</f>
        <v>-9999</v>
      </c>
      <c r="CX76" s="9">
        <f>IF(AND($G76&gt;=Inputs!C$3,$G76&lt;Inputs!D$3),FORECAST($G76,Inputs!C$4:D$4,Inputs!C$3:D$3),-9999)</f>
        <v>-9999</v>
      </c>
      <c r="CY76" s="9">
        <f>IF(AND($G76&gt;=Inputs!D$3,$G76&lt;Inputs!E$3),FORECAST($G76,Inputs!D$4:E$4,Inputs!D$3:E$3),-9999)</f>
        <v>-9999</v>
      </c>
      <c r="CZ76" s="9">
        <f>IF(AND($G76&gt;=Inputs!E$3,$G76&lt;Inputs!F$3),FORECAST($G76,Inputs!E$4:F$4,Inputs!E$3:F$3),-9999)</f>
        <v>-9999</v>
      </c>
      <c r="DA76" s="9">
        <f>IF(AND($G76&gt;=Inputs!F$3,$G76&lt;Inputs!G$3),FORECAST($G76,Inputs!F$4:G$4,Inputs!F$3:G$3),-9999)</f>
        <v>-9999</v>
      </c>
      <c r="DB76" s="9">
        <f>IF(AND($G76&gt;=Inputs!G$3,$G76&lt;Inputs!H$3),FORECAST($G76,Inputs!G$4:H$4,Inputs!G$3:H$3),-9999)</f>
        <v>25.2</v>
      </c>
      <c r="DC76" s="9">
        <f>IF(AND($G76&gt;=Inputs!H$3,$G76&lt;Inputs!I$3),FORECAST($G76,Inputs!H$4:I$4,Inputs!H$3:I$3),-9999)</f>
        <v>-9999</v>
      </c>
      <c r="DD76" s="9">
        <f>IF(AND($G76&gt;=Inputs!I$3,$G76&lt;Inputs!J$3),FORECAST($G76,Inputs!I$4:J$4,Inputs!I$3:J$3),-9999)</f>
        <v>-9999</v>
      </c>
      <c r="DE76" s="9">
        <f>IF(AND($G76&gt;=Inputs!J$3,$G76&lt;Inputs!K$3),FORECAST($G76,Inputs!J$4:K$4,Inputs!J$3:K$3),-9999)</f>
        <v>-9999</v>
      </c>
      <c r="DF76" s="9">
        <f>IF(AND($G76&gt;=Inputs!K$3,$G76&lt;Inputs!L$3),FORECAST($G76,Inputs!K$4:L$4,Inputs!K$3:L$3),-9999)</f>
        <v>-9999</v>
      </c>
    </row>
    <row r="77" spans="1:110" x14ac:dyDescent="0.25">
      <c r="A77" s="2">
        <f t="shared" si="103"/>
        <v>45474.256944444205</v>
      </c>
      <c r="B77" s="3" t="str">
        <f>IF(ROUND(A77,6)&lt;ROUND(Inputs!$B$7,6),"Pre t0",IF(ROUND(A77,6)=ROUND(Inputs!$B$7,6),"t0",IF(AND(A77&gt;Inputs!$B$7,A77&lt;Inputs!$B$8),"TRLD","Post t0")))</f>
        <v>Pre t0</v>
      </c>
      <c r="C77" s="17">
        <v>24.31</v>
      </c>
      <c r="D77" s="19">
        <v>0</v>
      </c>
      <c r="E77" s="19"/>
      <c r="F77" s="19">
        <v>200</v>
      </c>
      <c r="G77" s="19">
        <v>130</v>
      </c>
      <c r="H77" s="7">
        <f t="shared" si="102"/>
        <v>0</v>
      </c>
      <c r="I77" s="7">
        <f>IF(B77="Pre t0",0,IF(B77="t0",MAX(MIN(TRLD!N77,E77),G77),IF(B77="TRLD",I76+J77,IF(B77="Post t0",MAX(I76+M77,G77)))))</f>
        <v>0</v>
      </c>
      <c r="J77" s="7">
        <f>MAX(MIN(K77,L77),M77)</f>
        <v>0</v>
      </c>
      <c r="K77" s="7">
        <f t="shared" si="53"/>
        <v>0</v>
      </c>
      <c r="L77" s="7">
        <f>+BE77</f>
        <v>5</v>
      </c>
      <c r="M77" s="8">
        <f>+CL77</f>
        <v>0</v>
      </c>
      <c r="N77" s="31">
        <f t="shared" si="56"/>
        <v>0</v>
      </c>
      <c r="O77" s="31">
        <f>IF(AND($C77&gt;=Inputs!B$4,$C77&lt;Inputs!C$4),FORECAST($C77,Inputs!B$3:C$3,Inputs!B$4:C$4),0)</f>
        <v>0</v>
      </c>
      <c r="P77" s="31">
        <f>IF(AND($C77&gt;=Inputs!C$4,$C77&lt;Inputs!D$4),FORECAST($C77,Inputs!C$3:D$3,Inputs!C$4:D$4),0)</f>
        <v>0</v>
      </c>
      <c r="Q77" s="31">
        <f>IF(AND($C77&gt;=Inputs!D$4,$C77&lt;Inputs!E$4),FORECAST($C77,Inputs!D$3:E$3,Inputs!D$4:E$4),0)</f>
        <v>0</v>
      </c>
      <c r="R77" s="31">
        <f>IF(AND($C77&gt;=Inputs!E$4,$C77&lt;Inputs!F$4),FORECAST($C77,Inputs!E$3:F$3,Inputs!E$4:F$4),0)</f>
        <v>0</v>
      </c>
      <c r="S77" s="31">
        <f>IF(AND($C77&gt;=Inputs!F$4,$C77&lt;Inputs!G$4),FORECAST($C77,Inputs!F$3:G$3,Inputs!F$4:G$4),0)</f>
        <v>0</v>
      </c>
      <c r="T77" s="31">
        <f>IF(AND($C77&gt;=Inputs!G$4,$C77&lt;Inputs!H$4),FORECAST($C77,Inputs!G$3:H$3,Inputs!G$4:H$4),0)</f>
        <v>126.29166666666666</v>
      </c>
      <c r="U77" s="31">
        <f>IF(AND($C77&gt;=Inputs!H$4,$C77&lt;Inputs!I$4),FORECAST($C77,Inputs!H$3:I$3,Inputs!H$4:I$4),0)</f>
        <v>0</v>
      </c>
      <c r="V77" s="31">
        <f>IF(AND($C77&gt;=Inputs!I$4,$C77&lt;Inputs!J$4),FORECAST($C77,Inputs!I$3:J$3,Inputs!I$4:J$4),0)</f>
        <v>0</v>
      </c>
      <c r="W77" s="31">
        <f>IF(AND($C77&gt;=Inputs!J$4,$C77&lt;Inputs!K$4),FORECAST($C77,Inputs!J$3:K$3,Inputs!J$4:K$4),0)</f>
        <v>0</v>
      </c>
      <c r="X77" s="31">
        <f>IF(AND($C77&gt;=Inputs!K$4,Inputs!K$4&lt;&gt;""),F77,0)</f>
        <v>0</v>
      </c>
      <c r="Y77" s="36">
        <f>IF($I76&lt;Inputs!B$13,Inputs!B$14,0)</f>
        <v>1</v>
      </c>
      <c r="Z77" s="36">
        <f>IF(AND($I76&gt;=Inputs!B$13,$I76&lt;Inputs!C$13),Inputs!C$14,0)</f>
        <v>0</v>
      </c>
      <c r="AA77" s="36">
        <f>IF(AND($I76&gt;=Inputs!C$13,$I76&lt;Inputs!D$13),Inputs!D$14,0)</f>
        <v>0</v>
      </c>
      <c r="AB77" s="36">
        <f>IF(AND($I76&lt;Inputs!B$13),Inputs!B$13,0)</f>
        <v>185</v>
      </c>
      <c r="AC77" s="36">
        <f>IF(AND($I76&gt;=Inputs!B$13,$I76&lt;Inputs!C$13),Inputs!C$13,0)</f>
        <v>0</v>
      </c>
      <c r="AD77" s="36">
        <f>IF(AND($I76&gt;=Inputs!C$13,$I76&lt;Inputs!D$13),Inputs!D$13,0)</f>
        <v>0</v>
      </c>
      <c r="AE77" s="36">
        <f t="shared" si="57"/>
        <v>185</v>
      </c>
      <c r="AF77" s="36">
        <f t="shared" si="58"/>
        <v>0</v>
      </c>
      <c r="AG77" s="36">
        <f t="shared" si="59"/>
        <v>0</v>
      </c>
      <c r="AH77" s="36">
        <f t="shared" si="60"/>
        <v>185</v>
      </c>
      <c r="AI77" s="36" t="str">
        <f t="shared" si="61"/>
        <v>No</v>
      </c>
      <c r="AJ77" s="36">
        <f t="shared" si="62"/>
        <v>5</v>
      </c>
      <c r="AK77" s="36">
        <f t="shared" si="63"/>
        <v>0</v>
      </c>
      <c r="AL77" s="36">
        <f t="shared" si="64"/>
        <v>0</v>
      </c>
      <c r="AM77" s="36">
        <f t="shared" si="65"/>
        <v>5</v>
      </c>
      <c r="AN77" s="36">
        <f t="shared" si="66"/>
        <v>0</v>
      </c>
      <c r="AO77" s="36">
        <f t="shared" si="67"/>
        <v>0</v>
      </c>
      <c r="AP77" s="36">
        <f t="shared" si="68"/>
        <v>5</v>
      </c>
      <c r="AQ77" s="36">
        <f t="shared" si="69"/>
        <v>5</v>
      </c>
      <c r="AR77" s="36">
        <f>IF(AND($AQ77&gt;=Inputs!B$13,$AQ77&lt;Inputs!C$13),Inputs!C$14,0)</f>
        <v>0</v>
      </c>
      <c r="AS77" s="36">
        <f>IF(AND($AQ77&gt;=Inputs!C$13,$AQ77&lt;Inputs!D$13),Inputs!D$14,0)</f>
        <v>0</v>
      </c>
      <c r="AT77" s="36">
        <f>IF(AND($AQ77&gt;=Inputs!B$13,$AQ77&lt;Inputs!C$13),Inputs!C$13,0)</f>
        <v>0</v>
      </c>
      <c r="AU77" s="36">
        <f>IF(AND($AQ77&gt;=Inputs!C$13,$AQ77&lt;Inputs!D$13),Inputs!D$13,0)</f>
        <v>0</v>
      </c>
      <c r="AV77" s="36">
        <f t="shared" si="70"/>
        <v>0</v>
      </c>
      <c r="AW77" s="36">
        <f>IFERROR((AU77-#REF!)/AS77,0)</f>
        <v>0</v>
      </c>
      <c r="AX77" s="36">
        <f t="shared" si="71"/>
        <v>0</v>
      </c>
      <c r="AY77" s="36" t="str">
        <f t="shared" si="72"/>
        <v>No</v>
      </c>
      <c r="AZ77" s="36">
        <f t="shared" si="73"/>
        <v>0</v>
      </c>
      <c r="BA77" s="36">
        <f t="shared" si="74"/>
        <v>0</v>
      </c>
      <c r="BB77" s="36">
        <f t="shared" si="75"/>
        <v>0</v>
      </c>
      <c r="BC77" s="36">
        <f t="shared" si="76"/>
        <v>0</v>
      </c>
      <c r="BD77" s="36">
        <f t="shared" si="77"/>
        <v>0</v>
      </c>
      <c r="BE77" s="37">
        <f t="shared" si="78"/>
        <v>5</v>
      </c>
      <c r="BF77" s="43">
        <f>IF($I76&lt;=Inputs!B$13,Inputs!B$14,0)</f>
        <v>1</v>
      </c>
      <c r="BG77" s="43">
        <f>IF(AND($I76&gt;Inputs!B$13,$I76&lt;=Inputs!C$13),Inputs!C$14,0)</f>
        <v>0</v>
      </c>
      <c r="BH77" s="43">
        <f>IF(AND($I76&gt;Inputs!C$13,$I76&lt;=Inputs!D$13),Inputs!D$14,0)</f>
        <v>0</v>
      </c>
      <c r="BI77" s="43">
        <f>IF(AND($I76&lt;Inputs!B$13),0,0)</f>
        <v>0</v>
      </c>
      <c r="BJ77" s="43">
        <f>IF(AND($I76&gt;=Inputs!B$13,$I76&lt;Inputs!C$13),Inputs!B$13,0)</f>
        <v>0</v>
      </c>
      <c r="BK77" s="43">
        <f>IF(AND($I76&gt;=Inputs!C$13,$I76&lt;Inputs!D$13),Inputs!C$13,0)</f>
        <v>0</v>
      </c>
      <c r="BL77" s="43">
        <f t="shared" si="79"/>
        <v>0</v>
      </c>
      <c r="BM77" s="43">
        <f t="shared" si="80"/>
        <v>0</v>
      </c>
      <c r="BN77" s="43">
        <f t="shared" si="81"/>
        <v>0</v>
      </c>
      <c r="BO77" s="43">
        <f t="shared" si="82"/>
        <v>0</v>
      </c>
      <c r="BP77" s="43" t="str">
        <f t="shared" si="83"/>
        <v>No</v>
      </c>
      <c r="BQ77" s="43">
        <f t="shared" si="84"/>
        <v>0</v>
      </c>
      <c r="BR77" s="43">
        <f t="shared" si="85"/>
        <v>0</v>
      </c>
      <c r="BS77" s="43">
        <f t="shared" si="86"/>
        <v>0</v>
      </c>
      <c r="BT77" s="43">
        <f t="shared" si="87"/>
        <v>0</v>
      </c>
      <c r="BU77" s="43">
        <f t="shared" si="88"/>
        <v>0</v>
      </c>
      <c r="BV77" s="43">
        <f t="shared" si="89"/>
        <v>0</v>
      </c>
      <c r="BW77" s="43">
        <f t="shared" si="90"/>
        <v>0</v>
      </c>
      <c r="BX77" s="43">
        <f t="shared" si="91"/>
        <v>0</v>
      </c>
      <c r="BY77" s="43">
        <f>IF(AND($BX77&gt;Inputs!B$13,$BX77&lt;=Inputs!C$13),Inputs!C$14,0)</f>
        <v>0</v>
      </c>
      <c r="BZ77" s="43">
        <f>IF(AND($BX77&gt;Inputs!C$13,$BX77&lt;=Inputs!D$13),Inputs!D$14,0)</f>
        <v>0</v>
      </c>
      <c r="CA77" s="43">
        <f>IF(AND($BX77&gt;Inputs!B$13,$BX77&lt;=Inputs!C$13),Inputs!B$13,0)</f>
        <v>0</v>
      </c>
      <c r="CB77" s="43">
        <f>IF(AND($BX77&gt;Inputs!C$13,$BX77&lt;=Inputs!D$13),Inputs!C$13,0)</f>
        <v>0</v>
      </c>
      <c r="CC77" s="43">
        <f t="shared" si="92"/>
        <v>0</v>
      </c>
      <c r="CD77" s="43">
        <f t="shared" si="93"/>
        <v>0</v>
      </c>
      <c r="CE77" s="43">
        <f t="shared" si="94"/>
        <v>0</v>
      </c>
      <c r="CF77" s="43" t="str">
        <f t="shared" si="95"/>
        <v>No</v>
      </c>
      <c r="CG77" s="43">
        <f t="shared" si="96"/>
        <v>0</v>
      </c>
      <c r="CH77" s="43">
        <f t="shared" si="97"/>
        <v>0</v>
      </c>
      <c r="CI77" s="43">
        <f t="shared" si="98"/>
        <v>0</v>
      </c>
      <c r="CJ77" s="43">
        <f t="shared" si="99"/>
        <v>0</v>
      </c>
      <c r="CK77" s="43">
        <f t="shared" si="100"/>
        <v>0</v>
      </c>
      <c r="CL77" s="44">
        <f t="shared" si="101"/>
        <v>0</v>
      </c>
      <c r="CM77" s="9">
        <f>IF(AND($F77&gt;=Inputs!B$3,$F77&lt;Inputs!C$3),FORECAST($F77,Inputs!B$4:C$4,Inputs!B$3:C$3),9999)</f>
        <v>9999</v>
      </c>
      <c r="CN77" s="9">
        <f>IF(AND($F77&gt;=Inputs!C$3,$F77&lt;Inputs!D$3),FORECAST($F77,Inputs!C$4:D$4,Inputs!C$3:D$3),9999)</f>
        <v>9999</v>
      </c>
      <c r="CO77" s="9">
        <f>IF(AND($F77&gt;=Inputs!D$3,$F77&lt;Inputs!E$3),FORECAST($F77,Inputs!D$4:E$4,Inputs!D$3:E$3),9999)</f>
        <v>9999</v>
      </c>
      <c r="CP77" s="9">
        <f>IF(AND($F77&gt;=Inputs!E$3,$F77&lt;Inputs!F$3),FORECAST($F77,Inputs!E$4:F$4,Inputs!E$3:F$3),9999)</f>
        <v>9999</v>
      </c>
      <c r="CQ77" s="9">
        <f>IF(AND($F77&gt;=Inputs!F$3,$F77&lt;Inputs!G$3),FORECAST($F77,Inputs!F$4:G$4,Inputs!F$3:G$3),9999)</f>
        <v>9999</v>
      </c>
      <c r="CR77" s="9">
        <f>IF(AND($F77&gt;=Inputs!G$3,$F77&lt;Inputs!H$3),FORECAST($F77,Inputs!G$4:H$4,Inputs!G$3:H$3),9999)</f>
        <v>9999</v>
      </c>
      <c r="CS77" s="9">
        <f>IF(AND($F77&gt;=Inputs!H$3,$F77&lt;Inputs!I$3),FORECAST($F77,Inputs!H$4:I$4,Inputs!H$3:I$3),9999)</f>
        <v>9999</v>
      </c>
      <c r="CT77" s="9">
        <f>IF(AND($F77&gt;=Inputs!I$3,$F77&lt;Inputs!J$3),FORECAST($F77,Inputs!I$4:J$4,Inputs!I$3:J$3),9999)</f>
        <v>9999</v>
      </c>
      <c r="CU77" s="9">
        <f>IF(AND($F77&gt;=Inputs!J$3,$F77&lt;Inputs!K$3),FORECAST($F77,Inputs!J$4:K$4,Inputs!J$3:K$3),9999)</f>
        <v>9999</v>
      </c>
      <c r="CV77" s="9">
        <f>IF(AND($F77&gt;=Inputs!K$3,$F77&lt;Inputs!L$3),FORECAST($F77,Inputs!K$4:L$4,Inputs!K$3:L$3),9999)</f>
        <v>9999</v>
      </c>
      <c r="CW77" s="9">
        <f>IF(AND($G77&gt;=Inputs!B$3,$G77&lt;Inputs!C$3),FORECAST($G77,Inputs!B$4:C$4,Inputs!B$3:C$3),-9999)</f>
        <v>-9999</v>
      </c>
      <c r="CX77" s="9">
        <f>IF(AND($G77&gt;=Inputs!C$3,$G77&lt;Inputs!D$3),FORECAST($G77,Inputs!C$4:D$4,Inputs!C$3:D$3),-9999)</f>
        <v>-9999</v>
      </c>
      <c r="CY77" s="9">
        <f>IF(AND($G77&gt;=Inputs!D$3,$G77&lt;Inputs!E$3),FORECAST($G77,Inputs!D$4:E$4,Inputs!D$3:E$3),-9999)</f>
        <v>-9999</v>
      </c>
      <c r="CZ77" s="9">
        <f>IF(AND($G77&gt;=Inputs!E$3,$G77&lt;Inputs!F$3),FORECAST($G77,Inputs!E$4:F$4,Inputs!E$3:F$3),-9999)</f>
        <v>-9999</v>
      </c>
      <c r="DA77" s="9">
        <f>IF(AND($G77&gt;=Inputs!F$3,$G77&lt;Inputs!G$3),FORECAST($G77,Inputs!F$4:G$4,Inputs!F$3:G$3),-9999)</f>
        <v>-9999</v>
      </c>
      <c r="DB77" s="9">
        <f>IF(AND($G77&gt;=Inputs!G$3,$G77&lt;Inputs!H$3),FORECAST($G77,Inputs!G$4:H$4,Inputs!G$3:H$3),-9999)</f>
        <v>25.2</v>
      </c>
      <c r="DC77" s="9">
        <f>IF(AND($G77&gt;=Inputs!H$3,$G77&lt;Inputs!I$3),FORECAST($G77,Inputs!H$4:I$4,Inputs!H$3:I$3),-9999)</f>
        <v>-9999</v>
      </c>
      <c r="DD77" s="9">
        <f>IF(AND($G77&gt;=Inputs!I$3,$G77&lt;Inputs!J$3),FORECAST($G77,Inputs!I$4:J$4,Inputs!I$3:J$3),-9999)</f>
        <v>-9999</v>
      </c>
      <c r="DE77" s="9">
        <f>IF(AND($G77&gt;=Inputs!J$3,$G77&lt;Inputs!K$3),FORECAST($G77,Inputs!J$4:K$4,Inputs!J$3:K$3),-9999)</f>
        <v>-9999</v>
      </c>
      <c r="DF77" s="9">
        <f>IF(AND($G77&gt;=Inputs!K$3,$G77&lt;Inputs!L$3),FORECAST($G77,Inputs!K$4:L$4,Inputs!K$3:L$3),-9999)</f>
        <v>-9999</v>
      </c>
    </row>
    <row r="78" spans="1:110" x14ac:dyDescent="0.25">
      <c r="A78" s="2">
        <f t="shared" si="103"/>
        <v>45474.260416666424</v>
      </c>
      <c r="B78" s="3" t="str">
        <f>IF(ROUND(A78,6)&lt;ROUND(Inputs!$B$7,6),"Pre t0",IF(ROUND(A78,6)=ROUND(Inputs!$B$7,6),"t0",IF(AND(A78&gt;Inputs!$B$7,A78&lt;Inputs!$B$8),"TRLD","Post t0")))</f>
        <v>Pre t0</v>
      </c>
      <c r="C78" s="17">
        <v>25.82</v>
      </c>
      <c r="D78" s="19">
        <v>0</v>
      </c>
      <c r="E78" s="19"/>
      <c r="F78" s="19">
        <v>200</v>
      </c>
      <c r="G78" s="19">
        <v>130</v>
      </c>
      <c r="H78" s="7">
        <f t="shared" si="102"/>
        <v>0</v>
      </c>
      <c r="I78" s="7">
        <f>IF(B78="Pre t0",0,IF(B78="t0",MAX(MIN(TRLD!N78,E78),G78),IF(B78="TRLD",I77+J78,IF(B78="Post t0",MAX(I77+M78,G78)))))</f>
        <v>0</v>
      </c>
      <c r="J78" s="7">
        <f t="shared" ref="J78:J99" si="104">MAX(MIN(K78,L78),M78)</f>
        <v>0</v>
      </c>
      <c r="K78" s="7">
        <f t="shared" si="53"/>
        <v>0</v>
      </c>
      <c r="L78" s="7">
        <f t="shared" ref="L78:L99" si="105">+BE78</f>
        <v>5</v>
      </c>
      <c r="M78" s="8">
        <f t="shared" ref="M78:M99" si="106">+CL78</f>
        <v>0</v>
      </c>
      <c r="N78" s="31">
        <f t="shared" si="56"/>
        <v>0</v>
      </c>
      <c r="O78" s="31">
        <f>IF(AND($C78&gt;=Inputs!B$4,$C78&lt;Inputs!C$4),FORECAST($C78,Inputs!B$3:C$3,Inputs!B$4:C$4),0)</f>
        <v>0</v>
      </c>
      <c r="P78" s="31">
        <f>IF(AND($C78&gt;=Inputs!C$4,$C78&lt;Inputs!D$4),FORECAST($C78,Inputs!C$3:D$3,Inputs!C$4:D$4),0)</f>
        <v>0</v>
      </c>
      <c r="Q78" s="31">
        <f>IF(AND($C78&gt;=Inputs!D$4,$C78&lt;Inputs!E$4),FORECAST($C78,Inputs!D$3:E$3,Inputs!D$4:E$4),0)</f>
        <v>0</v>
      </c>
      <c r="R78" s="31">
        <f>IF(AND($C78&gt;=Inputs!E$4,$C78&lt;Inputs!F$4),FORECAST($C78,Inputs!E$3:F$3,Inputs!E$4:F$4),0)</f>
        <v>0</v>
      </c>
      <c r="S78" s="31">
        <f>IF(AND($C78&gt;=Inputs!F$4,$C78&lt;Inputs!G$4),FORECAST($C78,Inputs!F$3:G$3,Inputs!F$4:G$4),0)</f>
        <v>0</v>
      </c>
      <c r="T78" s="31">
        <f>IF(AND($C78&gt;=Inputs!G$4,$C78&lt;Inputs!H$4),FORECAST($C78,Inputs!G$3:H$3,Inputs!G$4:H$4),0)</f>
        <v>132.58333333333331</v>
      </c>
      <c r="U78" s="31">
        <f>IF(AND($C78&gt;=Inputs!H$4,$C78&lt;Inputs!I$4),FORECAST($C78,Inputs!H$3:I$3,Inputs!H$4:I$4),0)</f>
        <v>0</v>
      </c>
      <c r="V78" s="31">
        <f>IF(AND($C78&gt;=Inputs!I$4,$C78&lt;Inputs!J$4),FORECAST($C78,Inputs!I$3:J$3,Inputs!I$4:J$4),0)</f>
        <v>0</v>
      </c>
      <c r="W78" s="31">
        <f>IF(AND($C78&gt;=Inputs!J$4,$C78&lt;Inputs!K$4),FORECAST($C78,Inputs!J$3:K$3,Inputs!J$4:K$4),0)</f>
        <v>0</v>
      </c>
      <c r="X78" s="31">
        <f>IF(AND($C78&gt;=Inputs!K$4,Inputs!K$4&lt;&gt;""),F78,0)</f>
        <v>0</v>
      </c>
      <c r="Y78" s="36">
        <f>IF($I77&lt;Inputs!B$13,Inputs!B$14,0)</f>
        <v>1</v>
      </c>
      <c r="Z78" s="36">
        <f>IF(AND($I77&gt;=Inputs!B$13,$I77&lt;Inputs!C$13),Inputs!C$14,0)</f>
        <v>0</v>
      </c>
      <c r="AA78" s="36">
        <f>IF(AND($I77&gt;=Inputs!C$13,$I77&lt;Inputs!D$13),Inputs!D$14,0)</f>
        <v>0</v>
      </c>
      <c r="AB78" s="36">
        <f>IF(AND($I77&lt;Inputs!B$13),Inputs!B$13,0)</f>
        <v>185</v>
      </c>
      <c r="AC78" s="36">
        <f>IF(AND($I77&gt;=Inputs!B$13,$I77&lt;Inputs!C$13),Inputs!C$13,0)</f>
        <v>0</v>
      </c>
      <c r="AD78" s="36">
        <f>IF(AND($I77&gt;=Inputs!C$13,$I77&lt;Inputs!D$13),Inputs!D$13,0)</f>
        <v>0</v>
      </c>
      <c r="AE78" s="36">
        <f t="shared" si="57"/>
        <v>185</v>
      </c>
      <c r="AF78" s="36">
        <f t="shared" si="58"/>
        <v>0</v>
      </c>
      <c r="AG78" s="36">
        <f t="shared" si="59"/>
        <v>0</v>
      </c>
      <c r="AH78" s="36">
        <f t="shared" si="60"/>
        <v>185</v>
      </c>
      <c r="AI78" s="36" t="str">
        <f t="shared" si="61"/>
        <v>No</v>
      </c>
      <c r="AJ78" s="36">
        <f t="shared" si="62"/>
        <v>5</v>
      </c>
      <c r="AK78" s="36">
        <f t="shared" si="63"/>
        <v>0</v>
      </c>
      <c r="AL78" s="36">
        <f t="shared" si="64"/>
        <v>0</v>
      </c>
      <c r="AM78" s="36">
        <f t="shared" si="65"/>
        <v>5</v>
      </c>
      <c r="AN78" s="36">
        <f t="shared" si="66"/>
        <v>0</v>
      </c>
      <c r="AO78" s="36">
        <f t="shared" si="67"/>
        <v>0</v>
      </c>
      <c r="AP78" s="36">
        <f t="shared" si="68"/>
        <v>5</v>
      </c>
      <c r="AQ78" s="36">
        <f t="shared" si="69"/>
        <v>5</v>
      </c>
      <c r="AR78" s="36">
        <f>IF(AND($AQ78&gt;=Inputs!B$13,$AQ78&lt;Inputs!C$13),Inputs!C$14,0)</f>
        <v>0</v>
      </c>
      <c r="AS78" s="36">
        <f>IF(AND($AQ78&gt;=Inputs!C$13,$AQ78&lt;Inputs!D$13),Inputs!D$14,0)</f>
        <v>0</v>
      </c>
      <c r="AT78" s="36">
        <f>IF(AND($AQ78&gt;=Inputs!B$13,$AQ78&lt;Inputs!C$13),Inputs!C$13,0)</f>
        <v>0</v>
      </c>
      <c r="AU78" s="36">
        <f>IF(AND($AQ78&gt;=Inputs!C$13,$AQ78&lt;Inputs!D$13),Inputs!D$13,0)</f>
        <v>0</v>
      </c>
      <c r="AV78" s="36">
        <f t="shared" si="70"/>
        <v>0</v>
      </c>
      <c r="AW78" s="36">
        <f>IFERROR((AU78-#REF!)/AS78,0)</f>
        <v>0</v>
      </c>
      <c r="AX78" s="36">
        <f t="shared" si="71"/>
        <v>0</v>
      </c>
      <c r="AY78" s="36" t="str">
        <f t="shared" si="72"/>
        <v>No</v>
      </c>
      <c r="AZ78" s="36">
        <f t="shared" si="73"/>
        <v>0</v>
      </c>
      <c r="BA78" s="36">
        <f t="shared" si="74"/>
        <v>0</v>
      </c>
      <c r="BB78" s="36">
        <f t="shared" si="75"/>
        <v>0</v>
      </c>
      <c r="BC78" s="36">
        <f t="shared" si="76"/>
        <v>0</v>
      </c>
      <c r="BD78" s="36">
        <f t="shared" si="77"/>
        <v>0</v>
      </c>
      <c r="BE78" s="37">
        <f t="shared" si="78"/>
        <v>5</v>
      </c>
      <c r="BF78" s="43">
        <f>IF($I77&lt;=Inputs!B$13,Inputs!B$14,0)</f>
        <v>1</v>
      </c>
      <c r="BG78" s="43">
        <f>IF(AND($I77&gt;Inputs!B$13,$I77&lt;=Inputs!C$13),Inputs!C$14,0)</f>
        <v>0</v>
      </c>
      <c r="BH78" s="43">
        <f>IF(AND($I77&gt;Inputs!C$13,$I77&lt;=Inputs!D$13),Inputs!D$14,0)</f>
        <v>0</v>
      </c>
      <c r="BI78" s="43">
        <f>IF(AND($I77&lt;Inputs!B$13),0,0)</f>
        <v>0</v>
      </c>
      <c r="BJ78" s="43">
        <f>IF(AND($I77&gt;=Inputs!B$13,$I77&lt;Inputs!C$13),Inputs!B$13,0)</f>
        <v>0</v>
      </c>
      <c r="BK78" s="43">
        <f>IF(AND($I77&gt;=Inputs!C$13,$I77&lt;Inputs!D$13),Inputs!C$13,0)</f>
        <v>0</v>
      </c>
      <c r="BL78" s="43">
        <f t="shared" si="79"/>
        <v>0</v>
      </c>
      <c r="BM78" s="43">
        <f t="shared" si="80"/>
        <v>0</v>
      </c>
      <c r="BN78" s="43">
        <f t="shared" si="81"/>
        <v>0</v>
      </c>
      <c r="BO78" s="43">
        <f t="shared" si="82"/>
        <v>0</v>
      </c>
      <c r="BP78" s="43" t="str">
        <f t="shared" si="83"/>
        <v>No</v>
      </c>
      <c r="BQ78" s="43">
        <f t="shared" si="84"/>
        <v>0</v>
      </c>
      <c r="BR78" s="43">
        <f t="shared" si="85"/>
        <v>0</v>
      </c>
      <c r="BS78" s="43">
        <f t="shared" si="86"/>
        <v>0</v>
      </c>
      <c r="BT78" s="43">
        <f t="shared" si="87"/>
        <v>0</v>
      </c>
      <c r="BU78" s="43">
        <f t="shared" si="88"/>
        <v>0</v>
      </c>
      <c r="BV78" s="43">
        <f t="shared" si="89"/>
        <v>0</v>
      </c>
      <c r="BW78" s="43">
        <f t="shared" si="90"/>
        <v>0</v>
      </c>
      <c r="BX78" s="43">
        <f t="shared" si="91"/>
        <v>0</v>
      </c>
      <c r="BY78" s="43">
        <f>IF(AND($BX78&gt;Inputs!B$13,$BX78&lt;=Inputs!C$13),Inputs!C$14,0)</f>
        <v>0</v>
      </c>
      <c r="BZ78" s="43">
        <f>IF(AND($BX78&gt;Inputs!C$13,$BX78&lt;=Inputs!D$13),Inputs!D$14,0)</f>
        <v>0</v>
      </c>
      <c r="CA78" s="43">
        <f>IF(AND($BX78&gt;Inputs!B$13,$BX78&lt;=Inputs!C$13),Inputs!B$13,0)</f>
        <v>0</v>
      </c>
      <c r="CB78" s="43">
        <f>IF(AND($BX78&gt;Inputs!C$13,$BX78&lt;=Inputs!D$13),Inputs!C$13,0)</f>
        <v>0</v>
      </c>
      <c r="CC78" s="43">
        <f t="shared" si="92"/>
        <v>0</v>
      </c>
      <c r="CD78" s="43">
        <f t="shared" si="93"/>
        <v>0</v>
      </c>
      <c r="CE78" s="43">
        <f t="shared" si="94"/>
        <v>0</v>
      </c>
      <c r="CF78" s="43" t="str">
        <f t="shared" si="95"/>
        <v>No</v>
      </c>
      <c r="CG78" s="43">
        <f t="shared" si="96"/>
        <v>0</v>
      </c>
      <c r="CH78" s="43">
        <f t="shared" si="97"/>
        <v>0</v>
      </c>
      <c r="CI78" s="43">
        <f t="shared" si="98"/>
        <v>0</v>
      </c>
      <c r="CJ78" s="43">
        <f t="shared" si="99"/>
        <v>0</v>
      </c>
      <c r="CK78" s="43">
        <f t="shared" si="100"/>
        <v>0</v>
      </c>
      <c r="CL78" s="44">
        <f t="shared" si="101"/>
        <v>0</v>
      </c>
      <c r="CM78" s="9">
        <f>IF(AND($F78&gt;=Inputs!B$3,$F78&lt;Inputs!C$3),FORECAST($F78,Inputs!B$4:C$4,Inputs!B$3:C$3),9999)</f>
        <v>9999</v>
      </c>
      <c r="CN78" s="9">
        <f>IF(AND($F78&gt;=Inputs!C$3,$F78&lt;Inputs!D$3),FORECAST($F78,Inputs!C$4:D$4,Inputs!C$3:D$3),9999)</f>
        <v>9999</v>
      </c>
      <c r="CO78" s="9">
        <f>IF(AND($F78&gt;=Inputs!D$3,$F78&lt;Inputs!E$3),FORECAST($F78,Inputs!D$4:E$4,Inputs!D$3:E$3),9999)</f>
        <v>9999</v>
      </c>
      <c r="CP78" s="9">
        <f>IF(AND($F78&gt;=Inputs!E$3,$F78&lt;Inputs!F$3),FORECAST($F78,Inputs!E$4:F$4,Inputs!E$3:F$3),9999)</f>
        <v>9999</v>
      </c>
      <c r="CQ78" s="9">
        <f>IF(AND($F78&gt;=Inputs!F$3,$F78&lt;Inputs!G$3),FORECAST($F78,Inputs!F$4:G$4,Inputs!F$3:G$3),9999)</f>
        <v>9999</v>
      </c>
      <c r="CR78" s="9">
        <f>IF(AND($F78&gt;=Inputs!G$3,$F78&lt;Inputs!H$3),FORECAST($F78,Inputs!G$4:H$4,Inputs!G$3:H$3),9999)</f>
        <v>9999</v>
      </c>
      <c r="CS78" s="9">
        <f>IF(AND($F78&gt;=Inputs!H$3,$F78&lt;Inputs!I$3),FORECAST($F78,Inputs!H$4:I$4,Inputs!H$3:I$3),9999)</f>
        <v>9999</v>
      </c>
      <c r="CT78" s="9">
        <f>IF(AND($F78&gt;=Inputs!I$3,$F78&lt;Inputs!J$3),FORECAST($F78,Inputs!I$4:J$4,Inputs!I$3:J$3),9999)</f>
        <v>9999</v>
      </c>
      <c r="CU78" s="9">
        <f>IF(AND($F78&gt;=Inputs!J$3,$F78&lt;Inputs!K$3),FORECAST($F78,Inputs!J$4:K$4,Inputs!J$3:K$3),9999)</f>
        <v>9999</v>
      </c>
      <c r="CV78" s="9">
        <f>IF(AND($F78&gt;=Inputs!K$3,$F78&lt;Inputs!L$3),FORECAST($F78,Inputs!K$4:L$4,Inputs!K$3:L$3),9999)</f>
        <v>9999</v>
      </c>
      <c r="CW78" s="9">
        <f>IF(AND($G78&gt;=Inputs!B$3,$G78&lt;Inputs!C$3),FORECAST($G78,Inputs!B$4:C$4,Inputs!B$3:C$3),-9999)</f>
        <v>-9999</v>
      </c>
      <c r="CX78" s="9">
        <f>IF(AND($G78&gt;=Inputs!C$3,$G78&lt;Inputs!D$3),FORECAST($G78,Inputs!C$4:D$4,Inputs!C$3:D$3),-9999)</f>
        <v>-9999</v>
      </c>
      <c r="CY78" s="9">
        <f>IF(AND($G78&gt;=Inputs!D$3,$G78&lt;Inputs!E$3),FORECAST($G78,Inputs!D$4:E$4,Inputs!D$3:E$3),-9999)</f>
        <v>-9999</v>
      </c>
      <c r="CZ78" s="9">
        <f>IF(AND($G78&gt;=Inputs!E$3,$G78&lt;Inputs!F$3),FORECAST($G78,Inputs!E$4:F$4,Inputs!E$3:F$3),-9999)</f>
        <v>-9999</v>
      </c>
      <c r="DA78" s="9">
        <f>IF(AND($G78&gt;=Inputs!F$3,$G78&lt;Inputs!G$3),FORECAST($G78,Inputs!F$4:G$4,Inputs!F$3:G$3),-9999)</f>
        <v>-9999</v>
      </c>
      <c r="DB78" s="9">
        <f>IF(AND($G78&gt;=Inputs!G$3,$G78&lt;Inputs!H$3),FORECAST($G78,Inputs!G$4:H$4,Inputs!G$3:H$3),-9999)</f>
        <v>25.2</v>
      </c>
      <c r="DC78" s="9">
        <f>IF(AND($G78&gt;=Inputs!H$3,$G78&lt;Inputs!I$3),FORECAST($G78,Inputs!H$4:I$4,Inputs!H$3:I$3),-9999)</f>
        <v>-9999</v>
      </c>
      <c r="DD78" s="9">
        <f>IF(AND($G78&gt;=Inputs!I$3,$G78&lt;Inputs!J$3),FORECAST($G78,Inputs!I$4:J$4,Inputs!I$3:J$3),-9999)</f>
        <v>-9999</v>
      </c>
      <c r="DE78" s="9">
        <f>IF(AND($G78&gt;=Inputs!J$3,$G78&lt;Inputs!K$3),FORECAST($G78,Inputs!J$4:K$4,Inputs!J$3:K$3),-9999)</f>
        <v>-9999</v>
      </c>
      <c r="DF78" s="9">
        <f>IF(AND($G78&gt;=Inputs!K$3,$G78&lt;Inputs!L$3),FORECAST($G78,Inputs!K$4:L$4,Inputs!K$3:L$3),-9999)</f>
        <v>-9999</v>
      </c>
    </row>
    <row r="79" spans="1:110" x14ac:dyDescent="0.25">
      <c r="A79" s="2">
        <f t="shared" si="103"/>
        <v>45474.263888888643</v>
      </c>
      <c r="B79" s="3" t="str">
        <f>IF(ROUND(A79,6)&lt;ROUND(Inputs!$B$7,6),"Pre t0",IF(ROUND(A79,6)=ROUND(Inputs!$B$7,6),"t0",IF(AND(A79&gt;Inputs!$B$7,A79&lt;Inputs!$B$8),"TRLD","Post t0")))</f>
        <v>Pre t0</v>
      </c>
      <c r="C79" s="17">
        <v>24.29</v>
      </c>
      <c r="D79" s="19">
        <v>0</v>
      </c>
      <c r="E79" s="19"/>
      <c r="F79" s="19">
        <v>200</v>
      </c>
      <c r="G79" s="19">
        <v>130</v>
      </c>
      <c r="H79" s="7">
        <f t="shared" si="102"/>
        <v>0</v>
      </c>
      <c r="I79" s="7">
        <f>IF(B79="Pre t0",0,IF(B79="t0",MAX(MIN(TRLD!N79,E79),G79),IF(B79="TRLD",I78+J79,IF(B79="Post t0",MAX(I78+M79,G79)))))</f>
        <v>0</v>
      </c>
      <c r="J79" s="7">
        <f t="shared" si="104"/>
        <v>0</v>
      </c>
      <c r="K79" s="7">
        <f t="shared" si="53"/>
        <v>0</v>
      </c>
      <c r="L79" s="7">
        <f t="shared" si="105"/>
        <v>5</v>
      </c>
      <c r="M79" s="8">
        <f t="shared" si="106"/>
        <v>0</v>
      </c>
      <c r="N79" s="31">
        <f t="shared" si="56"/>
        <v>0</v>
      </c>
      <c r="O79" s="31">
        <f>IF(AND($C79&gt;=Inputs!B$4,$C79&lt;Inputs!C$4),FORECAST($C79,Inputs!B$3:C$3,Inputs!B$4:C$4),0)</f>
        <v>0</v>
      </c>
      <c r="P79" s="31">
        <f>IF(AND($C79&gt;=Inputs!C$4,$C79&lt;Inputs!D$4),FORECAST($C79,Inputs!C$3:D$3,Inputs!C$4:D$4),0)</f>
        <v>0</v>
      </c>
      <c r="Q79" s="31">
        <f>IF(AND($C79&gt;=Inputs!D$4,$C79&lt;Inputs!E$4),FORECAST($C79,Inputs!D$3:E$3,Inputs!D$4:E$4),0)</f>
        <v>0</v>
      </c>
      <c r="R79" s="31">
        <f>IF(AND($C79&gt;=Inputs!E$4,$C79&lt;Inputs!F$4),FORECAST($C79,Inputs!E$3:F$3,Inputs!E$4:F$4),0)</f>
        <v>0</v>
      </c>
      <c r="S79" s="31">
        <f>IF(AND($C79&gt;=Inputs!F$4,$C79&lt;Inputs!G$4),FORECAST($C79,Inputs!F$3:G$3,Inputs!F$4:G$4),0)</f>
        <v>0</v>
      </c>
      <c r="T79" s="31">
        <f>IF(AND($C79&gt;=Inputs!G$4,$C79&lt;Inputs!H$4),FORECAST($C79,Inputs!G$3:H$3,Inputs!G$4:H$4),0)</f>
        <v>126.20833333333333</v>
      </c>
      <c r="U79" s="31">
        <f>IF(AND($C79&gt;=Inputs!H$4,$C79&lt;Inputs!I$4),FORECAST($C79,Inputs!H$3:I$3,Inputs!H$4:I$4),0)</f>
        <v>0</v>
      </c>
      <c r="V79" s="31">
        <f>IF(AND($C79&gt;=Inputs!I$4,$C79&lt;Inputs!J$4),FORECAST($C79,Inputs!I$3:J$3,Inputs!I$4:J$4),0)</f>
        <v>0</v>
      </c>
      <c r="W79" s="31">
        <f>IF(AND($C79&gt;=Inputs!J$4,$C79&lt;Inputs!K$4),FORECAST($C79,Inputs!J$3:K$3,Inputs!J$4:K$4),0)</f>
        <v>0</v>
      </c>
      <c r="X79" s="31">
        <f>IF(AND($C79&gt;=Inputs!K$4,Inputs!K$4&lt;&gt;""),F79,0)</f>
        <v>0</v>
      </c>
      <c r="Y79" s="36">
        <f>IF($I78&lt;Inputs!B$13,Inputs!B$14,0)</f>
        <v>1</v>
      </c>
      <c r="Z79" s="36">
        <f>IF(AND($I78&gt;=Inputs!B$13,$I78&lt;Inputs!C$13),Inputs!C$14,0)</f>
        <v>0</v>
      </c>
      <c r="AA79" s="36">
        <f>IF(AND($I78&gt;=Inputs!C$13,$I78&lt;Inputs!D$13),Inputs!D$14,0)</f>
        <v>0</v>
      </c>
      <c r="AB79" s="36">
        <f>IF(AND($I78&lt;Inputs!B$13),Inputs!B$13,0)</f>
        <v>185</v>
      </c>
      <c r="AC79" s="36">
        <f>IF(AND($I78&gt;=Inputs!B$13,$I78&lt;Inputs!C$13),Inputs!C$13,0)</f>
        <v>0</v>
      </c>
      <c r="AD79" s="36">
        <f>IF(AND($I78&gt;=Inputs!C$13,$I78&lt;Inputs!D$13),Inputs!D$13,0)</f>
        <v>0</v>
      </c>
      <c r="AE79" s="36">
        <f t="shared" si="57"/>
        <v>185</v>
      </c>
      <c r="AF79" s="36">
        <f t="shared" si="58"/>
        <v>0</v>
      </c>
      <c r="AG79" s="36">
        <f t="shared" si="59"/>
        <v>0</v>
      </c>
      <c r="AH79" s="36">
        <f t="shared" si="60"/>
        <v>185</v>
      </c>
      <c r="AI79" s="36" t="str">
        <f t="shared" si="61"/>
        <v>No</v>
      </c>
      <c r="AJ79" s="36">
        <f t="shared" si="62"/>
        <v>5</v>
      </c>
      <c r="AK79" s="36">
        <f t="shared" si="63"/>
        <v>0</v>
      </c>
      <c r="AL79" s="36">
        <f t="shared" si="64"/>
        <v>0</v>
      </c>
      <c r="AM79" s="36">
        <f t="shared" si="65"/>
        <v>5</v>
      </c>
      <c r="AN79" s="36">
        <f t="shared" si="66"/>
        <v>0</v>
      </c>
      <c r="AO79" s="36">
        <f t="shared" si="67"/>
        <v>0</v>
      </c>
      <c r="AP79" s="36">
        <f t="shared" si="68"/>
        <v>5</v>
      </c>
      <c r="AQ79" s="36">
        <f t="shared" si="69"/>
        <v>5</v>
      </c>
      <c r="AR79" s="36">
        <f>IF(AND($AQ79&gt;=Inputs!B$13,$AQ79&lt;Inputs!C$13),Inputs!C$14,0)</f>
        <v>0</v>
      </c>
      <c r="AS79" s="36">
        <f>IF(AND($AQ79&gt;=Inputs!C$13,$AQ79&lt;Inputs!D$13),Inputs!D$14,0)</f>
        <v>0</v>
      </c>
      <c r="AT79" s="36">
        <f>IF(AND($AQ79&gt;=Inputs!B$13,$AQ79&lt;Inputs!C$13),Inputs!C$13,0)</f>
        <v>0</v>
      </c>
      <c r="AU79" s="36">
        <f>IF(AND($AQ79&gt;=Inputs!C$13,$AQ79&lt;Inputs!D$13),Inputs!D$13,0)</f>
        <v>0</v>
      </c>
      <c r="AV79" s="36">
        <f t="shared" si="70"/>
        <v>0</v>
      </c>
      <c r="AW79" s="36">
        <f>IFERROR((AU79-#REF!)/AS79,0)</f>
        <v>0</v>
      </c>
      <c r="AX79" s="36">
        <f t="shared" si="71"/>
        <v>0</v>
      </c>
      <c r="AY79" s="36" t="str">
        <f t="shared" si="72"/>
        <v>No</v>
      </c>
      <c r="AZ79" s="36">
        <f t="shared" si="73"/>
        <v>0</v>
      </c>
      <c r="BA79" s="36">
        <f t="shared" si="74"/>
        <v>0</v>
      </c>
      <c r="BB79" s="36">
        <f t="shared" si="75"/>
        <v>0</v>
      </c>
      <c r="BC79" s="36">
        <f t="shared" si="76"/>
        <v>0</v>
      </c>
      <c r="BD79" s="36">
        <f t="shared" si="77"/>
        <v>0</v>
      </c>
      <c r="BE79" s="37">
        <f t="shared" si="78"/>
        <v>5</v>
      </c>
      <c r="BF79" s="43">
        <f>IF($I78&lt;=Inputs!B$13,Inputs!B$14,0)</f>
        <v>1</v>
      </c>
      <c r="BG79" s="43">
        <f>IF(AND($I78&gt;Inputs!B$13,$I78&lt;=Inputs!C$13),Inputs!C$14,0)</f>
        <v>0</v>
      </c>
      <c r="BH79" s="43">
        <f>IF(AND($I78&gt;Inputs!C$13,$I78&lt;=Inputs!D$13),Inputs!D$14,0)</f>
        <v>0</v>
      </c>
      <c r="BI79" s="43">
        <f>IF(AND($I78&lt;Inputs!B$13),0,0)</f>
        <v>0</v>
      </c>
      <c r="BJ79" s="43">
        <f>IF(AND($I78&gt;=Inputs!B$13,$I78&lt;Inputs!C$13),Inputs!B$13,0)</f>
        <v>0</v>
      </c>
      <c r="BK79" s="43">
        <f>IF(AND($I78&gt;=Inputs!C$13,$I78&lt;Inputs!D$13),Inputs!C$13,0)</f>
        <v>0</v>
      </c>
      <c r="BL79" s="43">
        <f t="shared" si="79"/>
        <v>0</v>
      </c>
      <c r="BM79" s="43">
        <f t="shared" si="80"/>
        <v>0</v>
      </c>
      <c r="BN79" s="43">
        <f t="shared" si="81"/>
        <v>0</v>
      </c>
      <c r="BO79" s="43">
        <f t="shared" si="82"/>
        <v>0</v>
      </c>
      <c r="BP79" s="43" t="str">
        <f t="shared" si="83"/>
        <v>No</v>
      </c>
      <c r="BQ79" s="43">
        <f t="shared" si="84"/>
        <v>0</v>
      </c>
      <c r="BR79" s="43">
        <f t="shared" si="85"/>
        <v>0</v>
      </c>
      <c r="BS79" s="43">
        <f t="shared" si="86"/>
        <v>0</v>
      </c>
      <c r="BT79" s="43">
        <f t="shared" si="87"/>
        <v>0</v>
      </c>
      <c r="BU79" s="43">
        <f t="shared" si="88"/>
        <v>0</v>
      </c>
      <c r="BV79" s="43">
        <f t="shared" si="89"/>
        <v>0</v>
      </c>
      <c r="BW79" s="43">
        <f t="shared" si="90"/>
        <v>0</v>
      </c>
      <c r="BX79" s="43">
        <f t="shared" si="91"/>
        <v>0</v>
      </c>
      <c r="BY79" s="43">
        <f>IF(AND($BX79&gt;Inputs!B$13,$BX79&lt;=Inputs!C$13),Inputs!C$14,0)</f>
        <v>0</v>
      </c>
      <c r="BZ79" s="43">
        <f>IF(AND($BX79&gt;Inputs!C$13,$BX79&lt;=Inputs!D$13),Inputs!D$14,0)</f>
        <v>0</v>
      </c>
      <c r="CA79" s="43">
        <f>IF(AND($BX79&gt;Inputs!B$13,$BX79&lt;=Inputs!C$13),Inputs!B$13,0)</f>
        <v>0</v>
      </c>
      <c r="CB79" s="43">
        <f>IF(AND($BX79&gt;Inputs!C$13,$BX79&lt;=Inputs!D$13),Inputs!C$13,0)</f>
        <v>0</v>
      </c>
      <c r="CC79" s="43">
        <f t="shared" si="92"/>
        <v>0</v>
      </c>
      <c r="CD79" s="43">
        <f t="shared" si="93"/>
        <v>0</v>
      </c>
      <c r="CE79" s="43">
        <f t="shared" si="94"/>
        <v>0</v>
      </c>
      <c r="CF79" s="43" t="str">
        <f t="shared" si="95"/>
        <v>No</v>
      </c>
      <c r="CG79" s="43">
        <f t="shared" si="96"/>
        <v>0</v>
      </c>
      <c r="CH79" s="43">
        <f t="shared" si="97"/>
        <v>0</v>
      </c>
      <c r="CI79" s="43">
        <f t="shared" si="98"/>
        <v>0</v>
      </c>
      <c r="CJ79" s="43">
        <f t="shared" si="99"/>
        <v>0</v>
      </c>
      <c r="CK79" s="43">
        <f t="shared" si="100"/>
        <v>0</v>
      </c>
      <c r="CL79" s="44">
        <f t="shared" si="101"/>
        <v>0</v>
      </c>
      <c r="CM79" s="9">
        <f>IF(AND($F79&gt;=Inputs!B$3,$F79&lt;Inputs!C$3),FORECAST($F79,Inputs!B$4:C$4,Inputs!B$3:C$3),9999)</f>
        <v>9999</v>
      </c>
      <c r="CN79" s="9">
        <f>IF(AND($F79&gt;=Inputs!C$3,$F79&lt;Inputs!D$3),FORECAST($F79,Inputs!C$4:D$4,Inputs!C$3:D$3),9999)</f>
        <v>9999</v>
      </c>
      <c r="CO79" s="9">
        <f>IF(AND($F79&gt;=Inputs!D$3,$F79&lt;Inputs!E$3),FORECAST($F79,Inputs!D$4:E$4,Inputs!D$3:E$3),9999)</f>
        <v>9999</v>
      </c>
      <c r="CP79" s="9">
        <f>IF(AND($F79&gt;=Inputs!E$3,$F79&lt;Inputs!F$3),FORECAST($F79,Inputs!E$4:F$4,Inputs!E$3:F$3),9999)</f>
        <v>9999</v>
      </c>
      <c r="CQ79" s="9">
        <f>IF(AND($F79&gt;=Inputs!F$3,$F79&lt;Inputs!G$3),FORECAST($F79,Inputs!F$4:G$4,Inputs!F$3:G$3),9999)</f>
        <v>9999</v>
      </c>
      <c r="CR79" s="9">
        <f>IF(AND($F79&gt;=Inputs!G$3,$F79&lt;Inputs!H$3),FORECAST($F79,Inputs!G$4:H$4,Inputs!G$3:H$3),9999)</f>
        <v>9999</v>
      </c>
      <c r="CS79" s="9">
        <f>IF(AND($F79&gt;=Inputs!H$3,$F79&lt;Inputs!I$3),FORECAST($F79,Inputs!H$4:I$4,Inputs!H$3:I$3),9999)</f>
        <v>9999</v>
      </c>
      <c r="CT79" s="9">
        <f>IF(AND($F79&gt;=Inputs!I$3,$F79&lt;Inputs!J$3),FORECAST($F79,Inputs!I$4:J$4,Inputs!I$3:J$3),9999)</f>
        <v>9999</v>
      </c>
      <c r="CU79" s="9">
        <f>IF(AND($F79&gt;=Inputs!J$3,$F79&lt;Inputs!K$3),FORECAST($F79,Inputs!J$4:K$4,Inputs!J$3:K$3),9999)</f>
        <v>9999</v>
      </c>
      <c r="CV79" s="9">
        <f>IF(AND($F79&gt;=Inputs!K$3,$F79&lt;Inputs!L$3),FORECAST($F79,Inputs!K$4:L$4,Inputs!K$3:L$3),9999)</f>
        <v>9999</v>
      </c>
      <c r="CW79" s="9">
        <f>IF(AND($G79&gt;=Inputs!B$3,$G79&lt;Inputs!C$3),FORECAST($G79,Inputs!B$4:C$4,Inputs!B$3:C$3),-9999)</f>
        <v>-9999</v>
      </c>
      <c r="CX79" s="9">
        <f>IF(AND($G79&gt;=Inputs!C$3,$G79&lt;Inputs!D$3),FORECAST($G79,Inputs!C$4:D$4,Inputs!C$3:D$3),-9999)</f>
        <v>-9999</v>
      </c>
      <c r="CY79" s="9">
        <f>IF(AND($G79&gt;=Inputs!D$3,$G79&lt;Inputs!E$3),FORECAST($G79,Inputs!D$4:E$4,Inputs!D$3:E$3),-9999)</f>
        <v>-9999</v>
      </c>
      <c r="CZ79" s="9">
        <f>IF(AND($G79&gt;=Inputs!E$3,$G79&lt;Inputs!F$3),FORECAST($G79,Inputs!E$4:F$4,Inputs!E$3:F$3),-9999)</f>
        <v>-9999</v>
      </c>
      <c r="DA79" s="9">
        <f>IF(AND($G79&gt;=Inputs!F$3,$G79&lt;Inputs!G$3),FORECAST($G79,Inputs!F$4:G$4,Inputs!F$3:G$3),-9999)</f>
        <v>-9999</v>
      </c>
      <c r="DB79" s="9">
        <f>IF(AND($G79&gt;=Inputs!G$3,$G79&lt;Inputs!H$3),FORECAST($G79,Inputs!G$4:H$4,Inputs!G$3:H$3),-9999)</f>
        <v>25.2</v>
      </c>
      <c r="DC79" s="9">
        <f>IF(AND($G79&gt;=Inputs!H$3,$G79&lt;Inputs!I$3),FORECAST($G79,Inputs!H$4:I$4,Inputs!H$3:I$3),-9999)</f>
        <v>-9999</v>
      </c>
      <c r="DD79" s="9">
        <f>IF(AND($G79&gt;=Inputs!I$3,$G79&lt;Inputs!J$3),FORECAST($G79,Inputs!I$4:J$4,Inputs!I$3:J$3),-9999)</f>
        <v>-9999</v>
      </c>
      <c r="DE79" s="9">
        <f>IF(AND($G79&gt;=Inputs!J$3,$G79&lt;Inputs!K$3),FORECAST($G79,Inputs!J$4:K$4,Inputs!J$3:K$3),-9999)</f>
        <v>-9999</v>
      </c>
      <c r="DF79" s="9">
        <f>IF(AND($G79&gt;=Inputs!K$3,$G79&lt;Inputs!L$3),FORECAST($G79,Inputs!K$4:L$4,Inputs!K$3:L$3),-9999)</f>
        <v>-9999</v>
      </c>
    </row>
    <row r="80" spans="1:110" x14ac:dyDescent="0.25">
      <c r="A80" s="2">
        <f t="shared" si="103"/>
        <v>45474.267361110862</v>
      </c>
      <c r="B80" s="3" t="str">
        <f>IF(ROUND(A80,6)&lt;ROUND(Inputs!$B$7,6),"Pre t0",IF(ROUND(A80,6)=ROUND(Inputs!$B$7,6),"t0",IF(AND(A80&gt;Inputs!$B$7,A80&lt;Inputs!$B$8),"TRLD","Post t0")))</f>
        <v>Pre t0</v>
      </c>
      <c r="C80" s="17">
        <v>25.12</v>
      </c>
      <c r="D80" s="19">
        <v>0</v>
      </c>
      <c r="E80" s="19"/>
      <c r="F80" s="19">
        <v>200</v>
      </c>
      <c r="G80" s="19">
        <v>130</v>
      </c>
      <c r="H80" s="7">
        <f t="shared" si="102"/>
        <v>0</v>
      </c>
      <c r="I80" s="7">
        <f>IF(B80="Pre t0",0,IF(B80="t0",MAX(MIN(TRLD!N80,E80),G80),IF(B80="TRLD",I79+J80,IF(B80="Post t0",MAX(I79+M80,G80)))))</f>
        <v>0</v>
      </c>
      <c r="J80" s="7">
        <f t="shared" si="104"/>
        <v>0</v>
      </c>
      <c r="K80" s="7">
        <f t="shared" si="53"/>
        <v>0</v>
      </c>
      <c r="L80" s="7">
        <f t="shared" si="105"/>
        <v>5</v>
      </c>
      <c r="M80" s="8">
        <f t="shared" si="106"/>
        <v>0</v>
      </c>
      <c r="N80" s="31">
        <f t="shared" si="56"/>
        <v>0</v>
      </c>
      <c r="O80" s="31">
        <f>IF(AND($C80&gt;=Inputs!B$4,$C80&lt;Inputs!C$4),FORECAST($C80,Inputs!B$3:C$3,Inputs!B$4:C$4),0)</f>
        <v>0</v>
      </c>
      <c r="P80" s="31">
        <f>IF(AND($C80&gt;=Inputs!C$4,$C80&lt;Inputs!D$4),FORECAST($C80,Inputs!C$3:D$3,Inputs!C$4:D$4),0)</f>
        <v>0</v>
      </c>
      <c r="Q80" s="31">
        <f>IF(AND($C80&gt;=Inputs!D$4,$C80&lt;Inputs!E$4),FORECAST($C80,Inputs!D$3:E$3,Inputs!D$4:E$4),0)</f>
        <v>0</v>
      </c>
      <c r="R80" s="31">
        <f>IF(AND($C80&gt;=Inputs!E$4,$C80&lt;Inputs!F$4),FORECAST($C80,Inputs!E$3:F$3,Inputs!E$4:F$4),0)</f>
        <v>0</v>
      </c>
      <c r="S80" s="31">
        <f>IF(AND($C80&gt;=Inputs!F$4,$C80&lt;Inputs!G$4),FORECAST($C80,Inputs!F$3:G$3,Inputs!F$4:G$4),0)</f>
        <v>0</v>
      </c>
      <c r="T80" s="31">
        <f>IF(AND($C80&gt;=Inputs!G$4,$C80&lt;Inputs!H$4),FORECAST($C80,Inputs!G$3:H$3,Inputs!G$4:H$4),0)</f>
        <v>129.66666666666666</v>
      </c>
      <c r="U80" s="31">
        <f>IF(AND($C80&gt;=Inputs!H$4,$C80&lt;Inputs!I$4),FORECAST($C80,Inputs!H$3:I$3,Inputs!H$4:I$4),0)</f>
        <v>0</v>
      </c>
      <c r="V80" s="31">
        <f>IF(AND($C80&gt;=Inputs!I$4,$C80&lt;Inputs!J$4),FORECAST($C80,Inputs!I$3:J$3,Inputs!I$4:J$4),0)</f>
        <v>0</v>
      </c>
      <c r="W80" s="31">
        <f>IF(AND($C80&gt;=Inputs!J$4,$C80&lt;Inputs!K$4),FORECAST($C80,Inputs!J$3:K$3,Inputs!J$4:K$4),0)</f>
        <v>0</v>
      </c>
      <c r="X80" s="31">
        <f>IF(AND($C80&gt;=Inputs!K$4,Inputs!K$4&lt;&gt;""),F80,0)</f>
        <v>0</v>
      </c>
      <c r="Y80" s="36">
        <f>IF($I79&lt;Inputs!B$13,Inputs!B$14,0)</f>
        <v>1</v>
      </c>
      <c r="Z80" s="36">
        <f>IF(AND($I79&gt;=Inputs!B$13,$I79&lt;Inputs!C$13),Inputs!C$14,0)</f>
        <v>0</v>
      </c>
      <c r="AA80" s="36">
        <f>IF(AND($I79&gt;=Inputs!C$13,$I79&lt;Inputs!D$13),Inputs!D$14,0)</f>
        <v>0</v>
      </c>
      <c r="AB80" s="36">
        <f>IF(AND($I79&lt;Inputs!B$13),Inputs!B$13,0)</f>
        <v>185</v>
      </c>
      <c r="AC80" s="36">
        <f>IF(AND($I79&gt;=Inputs!B$13,$I79&lt;Inputs!C$13),Inputs!C$13,0)</f>
        <v>0</v>
      </c>
      <c r="AD80" s="36">
        <f>IF(AND($I79&gt;=Inputs!C$13,$I79&lt;Inputs!D$13),Inputs!D$13,0)</f>
        <v>0</v>
      </c>
      <c r="AE80" s="36">
        <f t="shared" si="57"/>
        <v>185</v>
      </c>
      <c r="AF80" s="36">
        <f t="shared" si="58"/>
        <v>0</v>
      </c>
      <c r="AG80" s="36">
        <f t="shared" si="59"/>
        <v>0</v>
      </c>
      <c r="AH80" s="36">
        <f t="shared" si="60"/>
        <v>185</v>
      </c>
      <c r="AI80" s="36" t="str">
        <f t="shared" si="61"/>
        <v>No</v>
      </c>
      <c r="AJ80" s="36">
        <f t="shared" si="62"/>
        <v>5</v>
      </c>
      <c r="AK80" s="36">
        <f t="shared" si="63"/>
        <v>0</v>
      </c>
      <c r="AL80" s="36">
        <f t="shared" si="64"/>
        <v>0</v>
      </c>
      <c r="AM80" s="36">
        <f t="shared" si="65"/>
        <v>5</v>
      </c>
      <c r="AN80" s="36">
        <f t="shared" si="66"/>
        <v>0</v>
      </c>
      <c r="AO80" s="36">
        <f t="shared" si="67"/>
        <v>0</v>
      </c>
      <c r="AP80" s="36">
        <f t="shared" si="68"/>
        <v>5</v>
      </c>
      <c r="AQ80" s="36">
        <f t="shared" si="69"/>
        <v>5</v>
      </c>
      <c r="AR80" s="36">
        <f>IF(AND($AQ80&gt;=Inputs!B$13,$AQ80&lt;Inputs!C$13),Inputs!C$14,0)</f>
        <v>0</v>
      </c>
      <c r="AS80" s="36">
        <f>IF(AND($AQ80&gt;=Inputs!C$13,$AQ80&lt;Inputs!D$13),Inputs!D$14,0)</f>
        <v>0</v>
      </c>
      <c r="AT80" s="36">
        <f>IF(AND($AQ80&gt;=Inputs!B$13,$AQ80&lt;Inputs!C$13),Inputs!C$13,0)</f>
        <v>0</v>
      </c>
      <c r="AU80" s="36">
        <f>IF(AND($AQ80&gt;=Inputs!C$13,$AQ80&lt;Inputs!D$13),Inputs!D$13,0)</f>
        <v>0</v>
      </c>
      <c r="AV80" s="36">
        <f t="shared" si="70"/>
        <v>0</v>
      </c>
      <c r="AW80" s="36">
        <f>IFERROR((AU80-#REF!)/AS80,0)</f>
        <v>0</v>
      </c>
      <c r="AX80" s="36">
        <f t="shared" si="71"/>
        <v>0</v>
      </c>
      <c r="AY80" s="36" t="str">
        <f t="shared" si="72"/>
        <v>No</v>
      </c>
      <c r="AZ80" s="36">
        <f t="shared" si="73"/>
        <v>0</v>
      </c>
      <c r="BA80" s="36">
        <f t="shared" si="74"/>
        <v>0</v>
      </c>
      <c r="BB80" s="36">
        <f t="shared" si="75"/>
        <v>0</v>
      </c>
      <c r="BC80" s="36">
        <f t="shared" si="76"/>
        <v>0</v>
      </c>
      <c r="BD80" s="36">
        <f t="shared" si="77"/>
        <v>0</v>
      </c>
      <c r="BE80" s="37">
        <f t="shared" si="78"/>
        <v>5</v>
      </c>
      <c r="BF80" s="43">
        <f>IF($I79&lt;=Inputs!B$13,Inputs!B$14,0)</f>
        <v>1</v>
      </c>
      <c r="BG80" s="43">
        <f>IF(AND($I79&gt;Inputs!B$13,$I79&lt;=Inputs!C$13),Inputs!C$14,0)</f>
        <v>0</v>
      </c>
      <c r="BH80" s="43">
        <f>IF(AND($I79&gt;Inputs!C$13,$I79&lt;=Inputs!D$13),Inputs!D$14,0)</f>
        <v>0</v>
      </c>
      <c r="BI80" s="43">
        <f>IF(AND($I79&lt;Inputs!B$13),0,0)</f>
        <v>0</v>
      </c>
      <c r="BJ80" s="43">
        <f>IF(AND($I79&gt;=Inputs!B$13,$I79&lt;Inputs!C$13),Inputs!B$13,0)</f>
        <v>0</v>
      </c>
      <c r="BK80" s="43">
        <f>IF(AND($I79&gt;=Inputs!C$13,$I79&lt;Inputs!D$13),Inputs!C$13,0)</f>
        <v>0</v>
      </c>
      <c r="BL80" s="43">
        <f t="shared" si="79"/>
        <v>0</v>
      </c>
      <c r="BM80" s="43">
        <f t="shared" si="80"/>
        <v>0</v>
      </c>
      <c r="BN80" s="43">
        <f t="shared" si="81"/>
        <v>0</v>
      </c>
      <c r="BO80" s="43">
        <f t="shared" si="82"/>
        <v>0</v>
      </c>
      <c r="BP80" s="43" t="str">
        <f t="shared" si="83"/>
        <v>No</v>
      </c>
      <c r="BQ80" s="43">
        <f t="shared" si="84"/>
        <v>0</v>
      </c>
      <c r="BR80" s="43">
        <f t="shared" si="85"/>
        <v>0</v>
      </c>
      <c r="BS80" s="43">
        <f t="shared" si="86"/>
        <v>0</v>
      </c>
      <c r="BT80" s="43">
        <f t="shared" si="87"/>
        <v>0</v>
      </c>
      <c r="BU80" s="43">
        <f t="shared" si="88"/>
        <v>0</v>
      </c>
      <c r="BV80" s="43">
        <f t="shared" si="89"/>
        <v>0</v>
      </c>
      <c r="BW80" s="43">
        <f t="shared" si="90"/>
        <v>0</v>
      </c>
      <c r="BX80" s="43">
        <f t="shared" si="91"/>
        <v>0</v>
      </c>
      <c r="BY80" s="43">
        <f>IF(AND($BX80&gt;Inputs!B$13,$BX80&lt;=Inputs!C$13),Inputs!C$14,0)</f>
        <v>0</v>
      </c>
      <c r="BZ80" s="43">
        <f>IF(AND($BX80&gt;Inputs!C$13,$BX80&lt;=Inputs!D$13),Inputs!D$14,0)</f>
        <v>0</v>
      </c>
      <c r="CA80" s="43">
        <f>IF(AND($BX80&gt;Inputs!B$13,$BX80&lt;=Inputs!C$13),Inputs!B$13,0)</f>
        <v>0</v>
      </c>
      <c r="CB80" s="43">
        <f>IF(AND($BX80&gt;Inputs!C$13,$BX80&lt;=Inputs!D$13),Inputs!C$13,0)</f>
        <v>0</v>
      </c>
      <c r="CC80" s="43">
        <f t="shared" si="92"/>
        <v>0</v>
      </c>
      <c r="CD80" s="43">
        <f t="shared" si="93"/>
        <v>0</v>
      </c>
      <c r="CE80" s="43">
        <f t="shared" si="94"/>
        <v>0</v>
      </c>
      <c r="CF80" s="43" t="str">
        <f t="shared" si="95"/>
        <v>No</v>
      </c>
      <c r="CG80" s="43">
        <f t="shared" si="96"/>
        <v>0</v>
      </c>
      <c r="CH80" s="43">
        <f t="shared" si="97"/>
        <v>0</v>
      </c>
      <c r="CI80" s="43">
        <f t="shared" si="98"/>
        <v>0</v>
      </c>
      <c r="CJ80" s="43">
        <f t="shared" si="99"/>
        <v>0</v>
      </c>
      <c r="CK80" s="43">
        <f t="shared" si="100"/>
        <v>0</v>
      </c>
      <c r="CL80" s="44">
        <f t="shared" si="101"/>
        <v>0</v>
      </c>
      <c r="CM80" s="9">
        <f>IF(AND($F80&gt;=Inputs!B$3,$F80&lt;Inputs!C$3),FORECAST($F80,Inputs!B$4:C$4,Inputs!B$3:C$3),9999)</f>
        <v>9999</v>
      </c>
      <c r="CN80" s="9">
        <f>IF(AND($F80&gt;=Inputs!C$3,$F80&lt;Inputs!D$3),FORECAST($F80,Inputs!C$4:D$4,Inputs!C$3:D$3),9999)</f>
        <v>9999</v>
      </c>
      <c r="CO80" s="9">
        <f>IF(AND($F80&gt;=Inputs!D$3,$F80&lt;Inputs!E$3),FORECAST($F80,Inputs!D$4:E$4,Inputs!D$3:E$3),9999)</f>
        <v>9999</v>
      </c>
      <c r="CP80" s="9">
        <f>IF(AND($F80&gt;=Inputs!E$3,$F80&lt;Inputs!F$3),FORECAST($F80,Inputs!E$4:F$4,Inputs!E$3:F$3),9999)</f>
        <v>9999</v>
      </c>
      <c r="CQ80" s="9">
        <f>IF(AND($F80&gt;=Inputs!F$3,$F80&lt;Inputs!G$3),FORECAST($F80,Inputs!F$4:G$4,Inputs!F$3:G$3),9999)</f>
        <v>9999</v>
      </c>
      <c r="CR80" s="9">
        <f>IF(AND($F80&gt;=Inputs!G$3,$F80&lt;Inputs!H$3),FORECAST($F80,Inputs!G$4:H$4,Inputs!G$3:H$3),9999)</f>
        <v>9999</v>
      </c>
      <c r="CS80" s="9">
        <f>IF(AND($F80&gt;=Inputs!H$3,$F80&lt;Inputs!I$3),FORECAST($F80,Inputs!H$4:I$4,Inputs!H$3:I$3),9999)</f>
        <v>9999</v>
      </c>
      <c r="CT80" s="9">
        <f>IF(AND($F80&gt;=Inputs!I$3,$F80&lt;Inputs!J$3),FORECAST($F80,Inputs!I$4:J$4,Inputs!I$3:J$3),9999)</f>
        <v>9999</v>
      </c>
      <c r="CU80" s="9">
        <f>IF(AND($F80&gt;=Inputs!J$3,$F80&lt;Inputs!K$3),FORECAST($F80,Inputs!J$4:K$4,Inputs!J$3:K$3),9999)</f>
        <v>9999</v>
      </c>
      <c r="CV80" s="9">
        <f>IF(AND($F80&gt;=Inputs!K$3,$F80&lt;Inputs!L$3),FORECAST($F80,Inputs!K$4:L$4,Inputs!K$3:L$3),9999)</f>
        <v>9999</v>
      </c>
      <c r="CW80" s="9">
        <f>IF(AND($G80&gt;=Inputs!B$3,$G80&lt;Inputs!C$3),FORECAST($G80,Inputs!B$4:C$4,Inputs!B$3:C$3),-9999)</f>
        <v>-9999</v>
      </c>
      <c r="CX80" s="9">
        <f>IF(AND($G80&gt;=Inputs!C$3,$G80&lt;Inputs!D$3),FORECAST($G80,Inputs!C$4:D$4,Inputs!C$3:D$3),-9999)</f>
        <v>-9999</v>
      </c>
      <c r="CY80" s="9">
        <f>IF(AND($G80&gt;=Inputs!D$3,$G80&lt;Inputs!E$3),FORECAST($G80,Inputs!D$4:E$4,Inputs!D$3:E$3),-9999)</f>
        <v>-9999</v>
      </c>
      <c r="CZ80" s="9">
        <f>IF(AND($G80&gt;=Inputs!E$3,$G80&lt;Inputs!F$3),FORECAST($G80,Inputs!E$4:F$4,Inputs!E$3:F$3),-9999)</f>
        <v>-9999</v>
      </c>
      <c r="DA80" s="9">
        <f>IF(AND($G80&gt;=Inputs!F$3,$G80&lt;Inputs!G$3),FORECAST($G80,Inputs!F$4:G$4,Inputs!F$3:G$3),-9999)</f>
        <v>-9999</v>
      </c>
      <c r="DB80" s="9">
        <f>IF(AND($G80&gt;=Inputs!G$3,$G80&lt;Inputs!H$3),FORECAST($G80,Inputs!G$4:H$4,Inputs!G$3:H$3),-9999)</f>
        <v>25.2</v>
      </c>
      <c r="DC80" s="9">
        <f>IF(AND($G80&gt;=Inputs!H$3,$G80&lt;Inputs!I$3),FORECAST($G80,Inputs!H$4:I$4,Inputs!H$3:I$3),-9999)</f>
        <v>-9999</v>
      </c>
      <c r="DD80" s="9">
        <f>IF(AND($G80&gt;=Inputs!I$3,$G80&lt;Inputs!J$3),FORECAST($G80,Inputs!I$4:J$4,Inputs!I$3:J$3),-9999)</f>
        <v>-9999</v>
      </c>
      <c r="DE80" s="9">
        <f>IF(AND($G80&gt;=Inputs!J$3,$G80&lt;Inputs!K$3),FORECAST($G80,Inputs!J$4:K$4,Inputs!J$3:K$3),-9999)</f>
        <v>-9999</v>
      </c>
      <c r="DF80" s="9">
        <f>IF(AND($G80&gt;=Inputs!K$3,$G80&lt;Inputs!L$3),FORECAST($G80,Inputs!K$4:L$4,Inputs!K$3:L$3),-9999)</f>
        <v>-9999</v>
      </c>
    </row>
    <row r="81" spans="1:110" x14ac:dyDescent="0.25">
      <c r="A81" s="2">
        <f t="shared" si="103"/>
        <v>45474.270833333081</v>
      </c>
      <c r="B81" s="3" t="str">
        <f>IF(ROUND(A81,6)&lt;ROUND(Inputs!$B$7,6),"Pre t0",IF(ROUND(A81,6)=ROUND(Inputs!$B$7,6),"t0",IF(AND(A81&gt;Inputs!$B$7,A81&lt;Inputs!$B$8),"TRLD","Post t0")))</f>
        <v>Pre t0</v>
      </c>
      <c r="C81" s="17">
        <v>24.51</v>
      </c>
      <c r="D81" s="19">
        <v>0</v>
      </c>
      <c r="E81" s="19"/>
      <c r="F81" s="19">
        <v>200</v>
      </c>
      <c r="G81" s="19">
        <v>130</v>
      </c>
      <c r="H81" s="7">
        <f t="shared" si="102"/>
        <v>0</v>
      </c>
      <c r="I81" s="7">
        <f>IF(B81="Pre t0",0,IF(B81="t0",MAX(MIN(TRLD!N81,E81),G81),IF(B81="TRLD",I80+J81,IF(B81="Post t0",MAX(I80+M81,G81)))))</f>
        <v>0</v>
      </c>
      <c r="J81" s="7">
        <f t="shared" si="104"/>
        <v>0</v>
      </c>
      <c r="K81" s="7">
        <f t="shared" si="53"/>
        <v>0</v>
      </c>
      <c r="L81" s="7">
        <f t="shared" si="105"/>
        <v>5</v>
      </c>
      <c r="M81" s="8">
        <f t="shared" si="106"/>
        <v>0</v>
      </c>
      <c r="N81" s="31">
        <f t="shared" si="56"/>
        <v>0</v>
      </c>
      <c r="O81" s="31">
        <f>IF(AND($C81&gt;=Inputs!B$4,$C81&lt;Inputs!C$4),FORECAST($C81,Inputs!B$3:C$3,Inputs!B$4:C$4),0)</f>
        <v>0</v>
      </c>
      <c r="P81" s="31">
        <f>IF(AND($C81&gt;=Inputs!C$4,$C81&lt;Inputs!D$4),FORECAST($C81,Inputs!C$3:D$3,Inputs!C$4:D$4),0)</f>
        <v>0</v>
      </c>
      <c r="Q81" s="31">
        <f>IF(AND($C81&gt;=Inputs!D$4,$C81&lt;Inputs!E$4),FORECAST($C81,Inputs!D$3:E$3,Inputs!D$4:E$4),0)</f>
        <v>0</v>
      </c>
      <c r="R81" s="31">
        <f>IF(AND($C81&gt;=Inputs!E$4,$C81&lt;Inputs!F$4),FORECAST($C81,Inputs!E$3:F$3,Inputs!E$4:F$4),0)</f>
        <v>0</v>
      </c>
      <c r="S81" s="31">
        <f>IF(AND($C81&gt;=Inputs!F$4,$C81&lt;Inputs!G$4),FORECAST($C81,Inputs!F$3:G$3,Inputs!F$4:G$4),0)</f>
        <v>0</v>
      </c>
      <c r="T81" s="31">
        <f>IF(AND($C81&gt;=Inputs!G$4,$C81&lt;Inputs!H$4),FORECAST($C81,Inputs!G$3:H$3,Inputs!G$4:H$4),0)</f>
        <v>127.125</v>
      </c>
      <c r="U81" s="31">
        <f>IF(AND($C81&gt;=Inputs!H$4,$C81&lt;Inputs!I$4),FORECAST($C81,Inputs!H$3:I$3,Inputs!H$4:I$4),0)</f>
        <v>0</v>
      </c>
      <c r="V81" s="31">
        <f>IF(AND($C81&gt;=Inputs!I$4,$C81&lt;Inputs!J$4),FORECAST($C81,Inputs!I$3:J$3,Inputs!I$4:J$4),0)</f>
        <v>0</v>
      </c>
      <c r="W81" s="31">
        <f>IF(AND($C81&gt;=Inputs!J$4,$C81&lt;Inputs!K$4),FORECAST($C81,Inputs!J$3:K$3,Inputs!J$4:K$4),0)</f>
        <v>0</v>
      </c>
      <c r="X81" s="31">
        <f>IF(AND($C81&gt;=Inputs!K$4,Inputs!K$4&lt;&gt;""),F81,0)</f>
        <v>0</v>
      </c>
      <c r="Y81" s="36">
        <f>IF($I80&lt;Inputs!B$13,Inputs!B$14,0)</f>
        <v>1</v>
      </c>
      <c r="Z81" s="36">
        <f>IF(AND($I80&gt;=Inputs!B$13,$I80&lt;Inputs!C$13),Inputs!C$14,0)</f>
        <v>0</v>
      </c>
      <c r="AA81" s="36">
        <f>IF(AND($I80&gt;=Inputs!C$13,$I80&lt;Inputs!D$13),Inputs!D$14,0)</f>
        <v>0</v>
      </c>
      <c r="AB81" s="36">
        <f>IF(AND($I80&lt;Inputs!B$13),Inputs!B$13,0)</f>
        <v>185</v>
      </c>
      <c r="AC81" s="36">
        <f>IF(AND($I80&gt;=Inputs!B$13,$I80&lt;Inputs!C$13),Inputs!C$13,0)</f>
        <v>0</v>
      </c>
      <c r="AD81" s="36">
        <f>IF(AND($I80&gt;=Inputs!C$13,$I80&lt;Inputs!D$13),Inputs!D$13,0)</f>
        <v>0</v>
      </c>
      <c r="AE81" s="36">
        <f t="shared" si="57"/>
        <v>185</v>
      </c>
      <c r="AF81" s="36">
        <f t="shared" si="58"/>
        <v>0</v>
      </c>
      <c r="AG81" s="36">
        <f t="shared" si="59"/>
        <v>0</v>
      </c>
      <c r="AH81" s="36">
        <f t="shared" si="60"/>
        <v>185</v>
      </c>
      <c r="AI81" s="36" t="str">
        <f t="shared" si="61"/>
        <v>No</v>
      </c>
      <c r="AJ81" s="36">
        <f t="shared" si="62"/>
        <v>5</v>
      </c>
      <c r="AK81" s="36">
        <f t="shared" si="63"/>
        <v>0</v>
      </c>
      <c r="AL81" s="36">
        <f t="shared" si="64"/>
        <v>0</v>
      </c>
      <c r="AM81" s="36">
        <f t="shared" si="65"/>
        <v>5</v>
      </c>
      <c r="AN81" s="36">
        <f t="shared" si="66"/>
        <v>0</v>
      </c>
      <c r="AO81" s="36">
        <f t="shared" si="67"/>
        <v>0</v>
      </c>
      <c r="AP81" s="36">
        <f t="shared" si="68"/>
        <v>5</v>
      </c>
      <c r="AQ81" s="36">
        <f t="shared" si="69"/>
        <v>5</v>
      </c>
      <c r="AR81" s="36">
        <f>IF(AND($AQ81&gt;=Inputs!B$13,$AQ81&lt;Inputs!C$13),Inputs!C$14,0)</f>
        <v>0</v>
      </c>
      <c r="AS81" s="36">
        <f>IF(AND($AQ81&gt;=Inputs!C$13,$AQ81&lt;Inputs!D$13),Inputs!D$14,0)</f>
        <v>0</v>
      </c>
      <c r="AT81" s="36">
        <f>IF(AND($AQ81&gt;=Inputs!B$13,$AQ81&lt;Inputs!C$13),Inputs!C$13,0)</f>
        <v>0</v>
      </c>
      <c r="AU81" s="36">
        <f>IF(AND($AQ81&gt;=Inputs!C$13,$AQ81&lt;Inputs!D$13),Inputs!D$13,0)</f>
        <v>0</v>
      </c>
      <c r="AV81" s="36">
        <f t="shared" si="70"/>
        <v>0</v>
      </c>
      <c r="AW81" s="36">
        <f>IFERROR((AU81-#REF!)/AS81,0)</f>
        <v>0</v>
      </c>
      <c r="AX81" s="36">
        <f t="shared" si="71"/>
        <v>0</v>
      </c>
      <c r="AY81" s="36" t="str">
        <f t="shared" si="72"/>
        <v>No</v>
      </c>
      <c r="AZ81" s="36">
        <f t="shared" si="73"/>
        <v>0</v>
      </c>
      <c r="BA81" s="36">
        <f t="shared" si="74"/>
        <v>0</v>
      </c>
      <c r="BB81" s="36">
        <f t="shared" si="75"/>
        <v>0</v>
      </c>
      <c r="BC81" s="36">
        <f t="shared" si="76"/>
        <v>0</v>
      </c>
      <c r="BD81" s="36">
        <f t="shared" si="77"/>
        <v>0</v>
      </c>
      <c r="BE81" s="37">
        <f t="shared" si="78"/>
        <v>5</v>
      </c>
      <c r="BF81" s="43">
        <f>IF($I80&lt;=Inputs!B$13,Inputs!B$14,0)</f>
        <v>1</v>
      </c>
      <c r="BG81" s="43">
        <f>IF(AND($I80&gt;Inputs!B$13,$I80&lt;=Inputs!C$13),Inputs!C$14,0)</f>
        <v>0</v>
      </c>
      <c r="BH81" s="43">
        <f>IF(AND($I80&gt;Inputs!C$13,$I80&lt;=Inputs!D$13),Inputs!D$14,0)</f>
        <v>0</v>
      </c>
      <c r="BI81" s="43">
        <f>IF(AND($I80&lt;Inputs!B$13),0,0)</f>
        <v>0</v>
      </c>
      <c r="BJ81" s="43">
        <f>IF(AND($I80&gt;=Inputs!B$13,$I80&lt;Inputs!C$13),Inputs!B$13,0)</f>
        <v>0</v>
      </c>
      <c r="BK81" s="43">
        <f>IF(AND($I80&gt;=Inputs!C$13,$I80&lt;Inputs!D$13),Inputs!C$13,0)</f>
        <v>0</v>
      </c>
      <c r="BL81" s="43">
        <f t="shared" si="79"/>
        <v>0</v>
      </c>
      <c r="BM81" s="43">
        <f t="shared" si="80"/>
        <v>0</v>
      </c>
      <c r="BN81" s="43">
        <f t="shared" si="81"/>
        <v>0</v>
      </c>
      <c r="BO81" s="43">
        <f t="shared" si="82"/>
        <v>0</v>
      </c>
      <c r="BP81" s="43" t="str">
        <f t="shared" si="83"/>
        <v>No</v>
      </c>
      <c r="BQ81" s="43">
        <f t="shared" si="84"/>
        <v>0</v>
      </c>
      <c r="BR81" s="43">
        <f t="shared" si="85"/>
        <v>0</v>
      </c>
      <c r="BS81" s="43">
        <f t="shared" si="86"/>
        <v>0</v>
      </c>
      <c r="BT81" s="43">
        <f t="shared" si="87"/>
        <v>0</v>
      </c>
      <c r="BU81" s="43">
        <f t="shared" si="88"/>
        <v>0</v>
      </c>
      <c r="BV81" s="43">
        <f t="shared" si="89"/>
        <v>0</v>
      </c>
      <c r="BW81" s="43">
        <f t="shared" si="90"/>
        <v>0</v>
      </c>
      <c r="BX81" s="43">
        <f t="shared" si="91"/>
        <v>0</v>
      </c>
      <c r="BY81" s="43">
        <f>IF(AND($BX81&gt;Inputs!B$13,$BX81&lt;=Inputs!C$13),Inputs!C$14,0)</f>
        <v>0</v>
      </c>
      <c r="BZ81" s="43">
        <f>IF(AND($BX81&gt;Inputs!C$13,$BX81&lt;=Inputs!D$13),Inputs!D$14,0)</f>
        <v>0</v>
      </c>
      <c r="CA81" s="43">
        <f>IF(AND($BX81&gt;Inputs!B$13,$BX81&lt;=Inputs!C$13),Inputs!B$13,0)</f>
        <v>0</v>
      </c>
      <c r="CB81" s="43">
        <f>IF(AND($BX81&gt;Inputs!C$13,$BX81&lt;=Inputs!D$13),Inputs!C$13,0)</f>
        <v>0</v>
      </c>
      <c r="CC81" s="43">
        <f t="shared" si="92"/>
        <v>0</v>
      </c>
      <c r="CD81" s="43">
        <f t="shared" si="93"/>
        <v>0</v>
      </c>
      <c r="CE81" s="43">
        <f t="shared" si="94"/>
        <v>0</v>
      </c>
      <c r="CF81" s="43" t="str">
        <f t="shared" si="95"/>
        <v>No</v>
      </c>
      <c r="CG81" s="43">
        <f t="shared" si="96"/>
        <v>0</v>
      </c>
      <c r="CH81" s="43">
        <f t="shared" si="97"/>
        <v>0</v>
      </c>
      <c r="CI81" s="43">
        <f t="shared" si="98"/>
        <v>0</v>
      </c>
      <c r="CJ81" s="43">
        <f t="shared" si="99"/>
        <v>0</v>
      </c>
      <c r="CK81" s="43">
        <f t="shared" si="100"/>
        <v>0</v>
      </c>
      <c r="CL81" s="44">
        <f t="shared" si="101"/>
        <v>0</v>
      </c>
      <c r="CM81" s="9">
        <f>IF(AND($F81&gt;=Inputs!B$3,$F81&lt;Inputs!C$3),FORECAST($F81,Inputs!B$4:C$4,Inputs!B$3:C$3),9999)</f>
        <v>9999</v>
      </c>
      <c r="CN81" s="9">
        <f>IF(AND($F81&gt;=Inputs!C$3,$F81&lt;Inputs!D$3),FORECAST($F81,Inputs!C$4:D$4,Inputs!C$3:D$3),9999)</f>
        <v>9999</v>
      </c>
      <c r="CO81" s="9">
        <f>IF(AND($F81&gt;=Inputs!D$3,$F81&lt;Inputs!E$3),FORECAST($F81,Inputs!D$4:E$4,Inputs!D$3:E$3),9999)</f>
        <v>9999</v>
      </c>
      <c r="CP81" s="9">
        <f>IF(AND($F81&gt;=Inputs!E$3,$F81&lt;Inputs!F$3),FORECAST($F81,Inputs!E$4:F$4,Inputs!E$3:F$3),9999)</f>
        <v>9999</v>
      </c>
      <c r="CQ81" s="9">
        <f>IF(AND($F81&gt;=Inputs!F$3,$F81&lt;Inputs!G$3),FORECAST($F81,Inputs!F$4:G$4,Inputs!F$3:G$3),9999)</f>
        <v>9999</v>
      </c>
      <c r="CR81" s="9">
        <f>IF(AND($F81&gt;=Inputs!G$3,$F81&lt;Inputs!H$3),FORECAST($F81,Inputs!G$4:H$4,Inputs!G$3:H$3),9999)</f>
        <v>9999</v>
      </c>
      <c r="CS81" s="9">
        <f>IF(AND($F81&gt;=Inputs!H$3,$F81&lt;Inputs!I$3),FORECAST($F81,Inputs!H$4:I$4,Inputs!H$3:I$3),9999)</f>
        <v>9999</v>
      </c>
      <c r="CT81" s="9">
        <f>IF(AND($F81&gt;=Inputs!I$3,$F81&lt;Inputs!J$3),FORECAST($F81,Inputs!I$4:J$4,Inputs!I$3:J$3),9999)</f>
        <v>9999</v>
      </c>
      <c r="CU81" s="9">
        <f>IF(AND($F81&gt;=Inputs!J$3,$F81&lt;Inputs!K$3),FORECAST($F81,Inputs!J$4:K$4,Inputs!J$3:K$3),9999)</f>
        <v>9999</v>
      </c>
      <c r="CV81" s="9">
        <f>IF(AND($F81&gt;=Inputs!K$3,$F81&lt;Inputs!L$3),FORECAST($F81,Inputs!K$4:L$4,Inputs!K$3:L$3),9999)</f>
        <v>9999</v>
      </c>
      <c r="CW81" s="9">
        <f>IF(AND($G81&gt;=Inputs!B$3,$G81&lt;Inputs!C$3),FORECAST($G81,Inputs!B$4:C$4,Inputs!B$3:C$3),-9999)</f>
        <v>-9999</v>
      </c>
      <c r="CX81" s="9">
        <f>IF(AND($G81&gt;=Inputs!C$3,$G81&lt;Inputs!D$3),FORECAST($G81,Inputs!C$4:D$4,Inputs!C$3:D$3),-9999)</f>
        <v>-9999</v>
      </c>
      <c r="CY81" s="9">
        <f>IF(AND($G81&gt;=Inputs!D$3,$G81&lt;Inputs!E$3),FORECAST($G81,Inputs!D$4:E$4,Inputs!D$3:E$3),-9999)</f>
        <v>-9999</v>
      </c>
      <c r="CZ81" s="9">
        <f>IF(AND($G81&gt;=Inputs!E$3,$G81&lt;Inputs!F$3),FORECAST($G81,Inputs!E$4:F$4,Inputs!E$3:F$3),-9999)</f>
        <v>-9999</v>
      </c>
      <c r="DA81" s="9">
        <f>IF(AND($G81&gt;=Inputs!F$3,$G81&lt;Inputs!G$3),FORECAST($G81,Inputs!F$4:G$4,Inputs!F$3:G$3),-9999)</f>
        <v>-9999</v>
      </c>
      <c r="DB81" s="9">
        <f>IF(AND($G81&gt;=Inputs!G$3,$G81&lt;Inputs!H$3),FORECAST($G81,Inputs!G$4:H$4,Inputs!G$3:H$3),-9999)</f>
        <v>25.2</v>
      </c>
      <c r="DC81" s="9">
        <f>IF(AND($G81&gt;=Inputs!H$3,$G81&lt;Inputs!I$3),FORECAST($G81,Inputs!H$4:I$4,Inputs!H$3:I$3),-9999)</f>
        <v>-9999</v>
      </c>
      <c r="DD81" s="9">
        <f>IF(AND($G81&gt;=Inputs!I$3,$G81&lt;Inputs!J$3),FORECAST($G81,Inputs!I$4:J$4,Inputs!I$3:J$3),-9999)</f>
        <v>-9999</v>
      </c>
      <c r="DE81" s="9">
        <f>IF(AND($G81&gt;=Inputs!J$3,$G81&lt;Inputs!K$3),FORECAST($G81,Inputs!J$4:K$4,Inputs!J$3:K$3),-9999)</f>
        <v>-9999</v>
      </c>
      <c r="DF81" s="9">
        <f>IF(AND($G81&gt;=Inputs!K$3,$G81&lt;Inputs!L$3),FORECAST($G81,Inputs!K$4:L$4,Inputs!K$3:L$3),-9999)</f>
        <v>-9999</v>
      </c>
    </row>
    <row r="82" spans="1:110" x14ac:dyDescent="0.25">
      <c r="A82" s="2">
        <f t="shared" si="103"/>
        <v>45474.2743055553</v>
      </c>
      <c r="B82" s="3" t="str">
        <f>IF(ROUND(A82,6)&lt;ROUND(Inputs!$B$7,6),"Pre t0",IF(ROUND(A82,6)=ROUND(Inputs!$B$7,6),"t0",IF(AND(A82&gt;Inputs!$B$7,A82&lt;Inputs!$B$8),"TRLD","Post t0")))</f>
        <v>Pre t0</v>
      </c>
      <c r="C82" s="17">
        <v>24.27</v>
      </c>
      <c r="D82" s="19">
        <v>0</v>
      </c>
      <c r="E82" s="19"/>
      <c r="F82" s="19">
        <v>200</v>
      </c>
      <c r="G82" s="19">
        <v>130</v>
      </c>
      <c r="H82" s="7">
        <f t="shared" si="102"/>
        <v>0</v>
      </c>
      <c r="I82" s="7">
        <f>IF(B82="Pre t0",0,IF(B82="t0",MAX(MIN(TRLD!N82,E82),G82),IF(B82="TRLD",I81+J82,IF(B82="Post t0",MAX(I81+M82,G82)))))</f>
        <v>0</v>
      </c>
      <c r="J82" s="7">
        <f t="shared" si="104"/>
        <v>0</v>
      </c>
      <c r="K82" s="7">
        <f t="shared" si="53"/>
        <v>0</v>
      </c>
      <c r="L82" s="7">
        <f t="shared" si="105"/>
        <v>5</v>
      </c>
      <c r="M82" s="8">
        <f t="shared" si="106"/>
        <v>0</v>
      </c>
      <c r="N82" s="31">
        <f t="shared" si="56"/>
        <v>0</v>
      </c>
      <c r="O82" s="31">
        <f>IF(AND($C82&gt;=Inputs!B$4,$C82&lt;Inputs!C$4),FORECAST($C82,Inputs!B$3:C$3,Inputs!B$4:C$4),0)</f>
        <v>0</v>
      </c>
      <c r="P82" s="31">
        <f>IF(AND($C82&gt;=Inputs!C$4,$C82&lt;Inputs!D$4),FORECAST($C82,Inputs!C$3:D$3,Inputs!C$4:D$4),0)</f>
        <v>0</v>
      </c>
      <c r="Q82" s="31">
        <f>IF(AND($C82&gt;=Inputs!D$4,$C82&lt;Inputs!E$4),FORECAST($C82,Inputs!D$3:E$3,Inputs!D$4:E$4),0)</f>
        <v>0</v>
      </c>
      <c r="R82" s="31">
        <f>IF(AND($C82&gt;=Inputs!E$4,$C82&lt;Inputs!F$4),FORECAST($C82,Inputs!E$3:F$3,Inputs!E$4:F$4),0)</f>
        <v>0</v>
      </c>
      <c r="S82" s="31">
        <f>IF(AND($C82&gt;=Inputs!F$4,$C82&lt;Inputs!G$4),FORECAST($C82,Inputs!F$3:G$3,Inputs!F$4:G$4),0)</f>
        <v>0</v>
      </c>
      <c r="T82" s="31">
        <f>IF(AND($C82&gt;=Inputs!G$4,$C82&lt;Inputs!H$4),FORECAST($C82,Inputs!G$3:H$3,Inputs!G$4:H$4),0)</f>
        <v>126.12499999999999</v>
      </c>
      <c r="U82" s="31">
        <f>IF(AND($C82&gt;=Inputs!H$4,$C82&lt;Inputs!I$4),FORECAST($C82,Inputs!H$3:I$3,Inputs!H$4:I$4),0)</f>
        <v>0</v>
      </c>
      <c r="V82" s="31">
        <f>IF(AND($C82&gt;=Inputs!I$4,$C82&lt;Inputs!J$4),FORECAST($C82,Inputs!I$3:J$3,Inputs!I$4:J$4),0)</f>
        <v>0</v>
      </c>
      <c r="W82" s="31">
        <f>IF(AND($C82&gt;=Inputs!J$4,$C82&lt;Inputs!K$4),FORECAST($C82,Inputs!J$3:K$3,Inputs!J$4:K$4),0)</f>
        <v>0</v>
      </c>
      <c r="X82" s="31">
        <f>IF(AND($C82&gt;=Inputs!K$4,Inputs!K$4&lt;&gt;""),F82,0)</f>
        <v>0</v>
      </c>
      <c r="Y82" s="36">
        <f>IF($I81&lt;Inputs!B$13,Inputs!B$14,0)</f>
        <v>1</v>
      </c>
      <c r="Z82" s="36">
        <f>IF(AND($I81&gt;=Inputs!B$13,$I81&lt;Inputs!C$13),Inputs!C$14,0)</f>
        <v>0</v>
      </c>
      <c r="AA82" s="36">
        <f>IF(AND($I81&gt;=Inputs!C$13,$I81&lt;Inputs!D$13),Inputs!D$14,0)</f>
        <v>0</v>
      </c>
      <c r="AB82" s="36">
        <f>IF(AND($I81&lt;Inputs!B$13),Inputs!B$13,0)</f>
        <v>185</v>
      </c>
      <c r="AC82" s="36">
        <f>IF(AND($I81&gt;=Inputs!B$13,$I81&lt;Inputs!C$13),Inputs!C$13,0)</f>
        <v>0</v>
      </c>
      <c r="AD82" s="36">
        <f>IF(AND($I81&gt;=Inputs!C$13,$I81&lt;Inputs!D$13),Inputs!D$13,0)</f>
        <v>0</v>
      </c>
      <c r="AE82" s="36">
        <f t="shared" si="57"/>
        <v>185</v>
      </c>
      <c r="AF82" s="36">
        <f t="shared" si="58"/>
        <v>0</v>
      </c>
      <c r="AG82" s="36">
        <f t="shared" si="59"/>
        <v>0</v>
      </c>
      <c r="AH82" s="36">
        <f t="shared" si="60"/>
        <v>185</v>
      </c>
      <c r="AI82" s="36" t="str">
        <f t="shared" si="61"/>
        <v>No</v>
      </c>
      <c r="AJ82" s="36">
        <f t="shared" si="62"/>
        <v>5</v>
      </c>
      <c r="AK82" s="36">
        <f t="shared" si="63"/>
        <v>0</v>
      </c>
      <c r="AL82" s="36">
        <f t="shared" si="64"/>
        <v>0</v>
      </c>
      <c r="AM82" s="36">
        <f t="shared" si="65"/>
        <v>5</v>
      </c>
      <c r="AN82" s="36">
        <f t="shared" si="66"/>
        <v>0</v>
      </c>
      <c r="AO82" s="36">
        <f t="shared" si="67"/>
        <v>0</v>
      </c>
      <c r="AP82" s="36">
        <f t="shared" si="68"/>
        <v>5</v>
      </c>
      <c r="AQ82" s="36">
        <f t="shared" si="69"/>
        <v>5</v>
      </c>
      <c r="AR82" s="36">
        <f>IF(AND($AQ82&gt;=Inputs!B$13,$AQ82&lt;Inputs!C$13),Inputs!C$14,0)</f>
        <v>0</v>
      </c>
      <c r="AS82" s="36">
        <f>IF(AND($AQ82&gt;=Inputs!C$13,$AQ82&lt;Inputs!D$13),Inputs!D$14,0)</f>
        <v>0</v>
      </c>
      <c r="AT82" s="36">
        <f>IF(AND($AQ82&gt;=Inputs!B$13,$AQ82&lt;Inputs!C$13),Inputs!C$13,0)</f>
        <v>0</v>
      </c>
      <c r="AU82" s="36">
        <f>IF(AND($AQ82&gt;=Inputs!C$13,$AQ82&lt;Inputs!D$13),Inputs!D$13,0)</f>
        <v>0</v>
      </c>
      <c r="AV82" s="36">
        <f t="shared" si="70"/>
        <v>0</v>
      </c>
      <c r="AW82" s="36">
        <f>IFERROR((AU82-#REF!)/AS82,0)</f>
        <v>0</v>
      </c>
      <c r="AX82" s="36">
        <f t="shared" si="71"/>
        <v>0</v>
      </c>
      <c r="AY82" s="36" t="str">
        <f t="shared" si="72"/>
        <v>No</v>
      </c>
      <c r="AZ82" s="36">
        <f t="shared" si="73"/>
        <v>0</v>
      </c>
      <c r="BA82" s="36">
        <f t="shared" si="74"/>
        <v>0</v>
      </c>
      <c r="BB82" s="36">
        <f t="shared" si="75"/>
        <v>0</v>
      </c>
      <c r="BC82" s="36">
        <f t="shared" si="76"/>
        <v>0</v>
      </c>
      <c r="BD82" s="36">
        <f t="shared" si="77"/>
        <v>0</v>
      </c>
      <c r="BE82" s="37">
        <f t="shared" si="78"/>
        <v>5</v>
      </c>
      <c r="BF82" s="43">
        <f>IF($I81&lt;=Inputs!B$13,Inputs!B$14,0)</f>
        <v>1</v>
      </c>
      <c r="BG82" s="43">
        <f>IF(AND($I81&gt;Inputs!B$13,$I81&lt;=Inputs!C$13),Inputs!C$14,0)</f>
        <v>0</v>
      </c>
      <c r="BH82" s="43">
        <f>IF(AND($I81&gt;Inputs!C$13,$I81&lt;=Inputs!D$13),Inputs!D$14,0)</f>
        <v>0</v>
      </c>
      <c r="BI82" s="43">
        <f>IF(AND($I81&lt;Inputs!B$13),0,0)</f>
        <v>0</v>
      </c>
      <c r="BJ82" s="43">
        <f>IF(AND($I81&gt;=Inputs!B$13,$I81&lt;Inputs!C$13),Inputs!B$13,0)</f>
        <v>0</v>
      </c>
      <c r="BK82" s="43">
        <f>IF(AND($I81&gt;=Inputs!C$13,$I81&lt;Inputs!D$13),Inputs!C$13,0)</f>
        <v>0</v>
      </c>
      <c r="BL82" s="43">
        <f t="shared" si="79"/>
        <v>0</v>
      </c>
      <c r="BM82" s="43">
        <f t="shared" si="80"/>
        <v>0</v>
      </c>
      <c r="BN82" s="43">
        <f t="shared" si="81"/>
        <v>0</v>
      </c>
      <c r="BO82" s="43">
        <f t="shared" si="82"/>
        <v>0</v>
      </c>
      <c r="BP82" s="43" t="str">
        <f t="shared" si="83"/>
        <v>No</v>
      </c>
      <c r="BQ82" s="43">
        <f t="shared" si="84"/>
        <v>0</v>
      </c>
      <c r="BR82" s="43">
        <f t="shared" si="85"/>
        <v>0</v>
      </c>
      <c r="BS82" s="43">
        <f t="shared" si="86"/>
        <v>0</v>
      </c>
      <c r="BT82" s="43">
        <f t="shared" si="87"/>
        <v>0</v>
      </c>
      <c r="BU82" s="43">
        <f t="shared" si="88"/>
        <v>0</v>
      </c>
      <c r="BV82" s="43">
        <f t="shared" si="89"/>
        <v>0</v>
      </c>
      <c r="BW82" s="43">
        <f t="shared" si="90"/>
        <v>0</v>
      </c>
      <c r="BX82" s="43">
        <f t="shared" si="91"/>
        <v>0</v>
      </c>
      <c r="BY82" s="43">
        <f>IF(AND($BX82&gt;Inputs!B$13,$BX82&lt;=Inputs!C$13),Inputs!C$14,0)</f>
        <v>0</v>
      </c>
      <c r="BZ82" s="43">
        <f>IF(AND($BX82&gt;Inputs!C$13,$BX82&lt;=Inputs!D$13),Inputs!D$14,0)</f>
        <v>0</v>
      </c>
      <c r="CA82" s="43">
        <f>IF(AND($BX82&gt;Inputs!B$13,$BX82&lt;=Inputs!C$13),Inputs!B$13,0)</f>
        <v>0</v>
      </c>
      <c r="CB82" s="43">
        <f>IF(AND($BX82&gt;Inputs!C$13,$BX82&lt;=Inputs!D$13),Inputs!C$13,0)</f>
        <v>0</v>
      </c>
      <c r="CC82" s="43">
        <f t="shared" si="92"/>
        <v>0</v>
      </c>
      <c r="CD82" s="43">
        <f t="shared" si="93"/>
        <v>0</v>
      </c>
      <c r="CE82" s="43">
        <f t="shared" si="94"/>
        <v>0</v>
      </c>
      <c r="CF82" s="43" t="str">
        <f t="shared" si="95"/>
        <v>No</v>
      </c>
      <c r="CG82" s="43">
        <f t="shared" si="96"/>
        <v>0</v>
      </c>
      <c r="CH82" s="43">
        <f t="shared" si="97"/>
        <v>0</v>
      </c>
      <c r="CI82" s="43">
        <f t="shared" si="98"/>
        <v>0</v>
      </c>
      <c r="CJ82" s="43">
        <f t="shared" si="99"/>
        <v>0</v>
      </c>
      <c r="CK82" s="43">
        <f t="shared" si="100"/>
        <v>0</v>
      </c>
      <c r="CL82" s="44">
        <f t="shared" si="101"/>
        <v>0</v>
      </c>
      <c r="CM82" s="9">
        <f>IF(AND($F82&gt;=Inputs!B$3,$F82&lt;Inputs!C$3),FORECAST($F82,Inputs!B$4:C$4,Inputs!B$3:C$3),9999)</f>
        <v>9999</v>
      </c>
      <c r="CN82" s="9">
        <f>IF(AND($F82&gt;=Inputs!C$3,$F82&lt;Inputs!D$3),FORECAST($F82,Inputs!C$4:D$4,Inputs!C$3:D$3),9999)</f>
        <v>9999</v>
      </c>
      <c r="CO82" s="9">
        <f>IF(AND($F82&gt;=Inputs!D$3,$F82&lt;Inputs!E$3),FORECAST($F82,Inputs!D$4:E$4,Inputs!D$3:E$3),9999)</f>
        <v>9999</v>
      </c>
      <c r="CP82" s="9">
        <f>IF(AND($F82&gt;=Inputs!E$3,$F82&lt;Inputs!F$3),FORECAST($F82,Inputs!E$4:F$4,Inputs!E$3:F$3),9999)</f>
        <v>9999</v>
      </c>
      <c r="CQ82" s="9">
        <f>IF(AND($F82&gt;=Inputs!F$3,$F82&lt;Inputs!G$3),FORECAST($F82,Inputs!F$4:G$4,Inputs!F$3:G$3),9999)</f>
        <v>9999</v>
      </c>
      <c r="CR82" s="9">
        <f>IF(AND($F82&gt;=Inputs!G$3,$F82&lt;Inputs!H$3),FORECAST($F82,Inputs!G$4:H$4,Inputs!G$3:H$3),9999)</f>
        <v>9999</v>
      </c>
      <c r="CS82" s="9">
        <f>IF(AND($F82&gt;=Inputs!H$3,$F82&lt;Inputs!I$3),FORECAST($F82,Inputs!H$4:I$4,Inputs!H$3:I$3),9999)</f>
        <v>9999</v>
      </c>
      <c r="CT82" s="9">
        <f>IF(AND($F82&gt;=Inputs!I$3,$F82&lt;Inputs!J$3),FORECAST($F82,Inputs!I$4:J$4,Inputs!I$3:J$3),9999)</f>
        <v>9999</v>
      </c>
      <c r="CU82" s="9">
        <f>IF(AND($F82&gt;=Inputs!J$3,$F82&lt;Inputs!K$3),FORECAST($F82,Inputs!J$4:K$4,Inputs!J$3:K$3),9999)</f>
        <v>9999</v>
      </c>
      <c r="CV82" s="9">
        <f>IF(AND($F82&gt;=Inputs!K$3,$F82&lt;Inputs!L$3),FORECAST($F82,Inputs!K$4:L$4,Inputs!K$3:L$3),9999)</f>
        <v>9999</v>
      </c>
      <c r="CW82" s="9">
        <f>IF(AND($G82&gt;=Inputs!B$3,$G82&lt;Inputs!C$3),FORECAST($G82,Inputs!B$4:C$4,Inputs!B$3:C$3),-9999)</f>
        <v>-9999</v>
      </c>
      <c r="CX82" s="9">
        <f>IF(AND($G82&gt;=Inputs!C$3,$G82&lt;Inputs!D$3),FORECAST($G82,Inputs!C$4:D$4,Inputs!C$3:D$3),-9999)</f>
        <v>-9999</v>
      </c>
      <c r="CY82" s="9">
        <f>IF(AND($G82&gt;=Inputs!D$3,$G82&lt;Inputs!E$3),FORECAST($G82,Inputs!D$4:E$4,Inputs!D$3:E$3),-9999)</f>
        <v>-9999</v>
      </c>
      <c r="CZ82" s="9">
        <f>IF(AND($G82&gt;=Inputs!E$3,$G82&lt;Inputs!F$3),FORECAST($G82,Inputs!E$4:F$4,Inputs!E$3:F$3),-9999)</f>
        <v>-9999</v>
      </c>
      <c r="DA82" s="9">
        <f>IF(AND($G82&gt;=Inputs!F$3,$G82&lt;Inputs!G$3),FORECAST($G82,Inputs!F$4:G$4,Inputs!F$3:G$3),-9999)</f>
        <v>-9999</v>
      </c>
      <c r="DB82" s="9">
        <f>IF(AND($G82&gt;=Inputs!G$3,$G82&lt;Inputs!H$3),FORECAST($G82,Inputs!G$4:H$4,Inputs!G$3:H$3),-9999)</f>
        <v>25.2</v>
      </c>
      <c r="DC82" s="9">
        <f>IF(AND($G82&gt;=Inputs!H$3,$G82&lt;Inputs!I$3),FORECAST($G82,Inputs!H$4:I$4,Inputs!H$3:I$3),-9999)</f>
        <v>-9999</v>
      </c>
      <c r="DD82" s="9">
        <f>IF(AND($G82&gt;=Inputs!I$3,$G82&lt;Inputs!J$3),FORECAST($G82,Inputs!I$4:J$4,Inputs!I$3:J$3),-9999)</f>
        <v>-9999</v>
      </c>
      <c r="DE82" s="9">
        <f>IF(AND($G82&gt;=Inputs!J$3,$G82&lt;Inputs!K$3),FORECAST($G82,Inputs!J$4:K$4,Inputs!J$3:K$3),-9999)</f>
        <v>-9999</v>
      </c>
      <c r="DF82" s="9">
        <f>IF(AND($G82&gt;=Inputs!K$3,$G82&lt;Inputs!L$3),FORECAST($G82,Inputs!K$4:L$4,Inputs!K$3:L$3),-9999)</f>
        <v>-9999</v>
      </c>
    </row>
    <row r="83" spans="1:110" x14ac:dyDescent="0.25">
      <c r="A83" s="2">
        <f t="shared" si="103"/>
        <v>45474.277777777519</v>
      </c>
      <c r="B83" s="3" t="str">
        <f>IF(ROUND(A83,6)&lt;ROUND(Inputs!$B$7,6),"Pre t0",IF(ROUND(A83,6)=ROUND(Inputs!$B$7,6),"t0",IF(AND(A83&gt;Inputs!$B$7,A83&lt;Inputs!$B$8),"TRLD","Post t0")))</f>
        <v>Pre t0</v>
      </c>
      <c r="C83" s="17">
        <v>26.64</v>
      </c>
      <c r="D83" s="19">
        <v>0</v>
      </c>
      <c r="E83" s="19"/>
      <c r="F83" s="19">
        <v>200</v>
      </c>
      <c r="G83" s="19">
        <v>130</v>
      </c>
      <c r="H83" s="7">
        <f t="shared" si="102"/>
        <v>0</v>
      </c>
      <c r="I83" s="7">
        <f>IF(B83="Pre t0",0,IF(B83="t0",MAX(MIN(TRLD!N83,E83),G83),IF(B83="TRLD",I82+J83,IF(B83="Post t0",MAX(I82+M83,G83)))))</f>
        <v>0</v>
      </c>
      <c r="J83" s="7">
        <f t="shared" si="104"/>
        <v>0</v>
      </c>
      <c r="K83" s="7">
        <f t="shared" si="53"/>
        <v>0</v>
      </c>
      <c r="L83" s="7">
        <f t="shared" si="105"/>
        <v>5</v>
      </c>
      <c r="M83" s="8">
        <f t="shared" si="106"/>
        <v>0</v>
      </c>
      <c r="N83" s="31">
        <f t="shared" si="56"/>
        <v>0</v>
      </c>
      <c r="O83" s="31">
        <f>IF(AND($C83&gt;=Inputs!B$4,$C83&lt;Inputs!C$4),FORECAST($C83,Inputs!B$3:C$3,Inputs!B$4:C$4),0)</f>
        <v>0</v>
      </c>
      <c r="P83" s="31">
        <f>IF(AND($C83&gt;=Inputs!C$4,$C83&lt;Inputs!D$4),FORECAST($C83,Inputs!C$3:D$3,Inputs!C$4:D$4),0)</f>
        <v>0</v>
      </c>
      <c r="Q83" s="31">
        <f>IF(AND($C83&gt;=Inputs!D$4,$C83&lt;Inputs!E$4),FORECAST($C83,Inputs!D$3:E$3,Inputs!D$4:E$4),0)</f>
        <v>0</v>
      </c>
      <c r="R83" s="31">
        <f>IF(AND($C83&gt;=Inputs!E$4,$C83&lt;Inputs!F$4),FORECAST($C83,Inputs!E$3:F$3,Inputs!E$4:F$4),0)</f>
        <v>0</v>
      </c>
      <c r="S83" s="31">
        <f>IF(AND($C83&gt;=Inputs!F$4,$C83&lt;Inputs!G$4),FORECAST($C83,Inputs!F$3:G$3,Inputs!F$4:G$4),0)</f>
        <v>0</v>
      </c>
      <c r="T83" s="31">
        <f>IF(AND($C83&gt;=Inputs!G$4,$C83&lt;Inputs!H$4),FORECAST($C83,Inputs!G$3:H$3,Inputs!G$4:H$4),0)</f>
        <v>136</v>
      </c>
      <c r="U83" s="31">
        <f>IF(AND($C83&gt;=Inputs!H$4,$C83&lt;Inputs!I$4),FORECAST($C83,Inputs!H$3:I$3,Inputs!H$4:I$4),0)</f>
        <v>0</v>
      </c>
      <c r="V83" s="31">
        <f>IF(AND($C83&gt;=Inputs!I$4,$C83&lt;Inputs!J$4),FORECAST($C83,Inputs!I$3:J$3,Inputs!I$4:J$4),0)</f>
        <v>0</v>
      </c>
      <c r="W83" s="31">
        <f>IF(AND($C83&gt;=Inputs!J$4,$C83&lt;Inputs!K$4),FORECAST($C83,Inputs!J$3:K$3,Inputs!J$4:K$4),0)</f>
        <v>0</v>
      </c>
      <c r="X83" s="31">
        <f>IF(AND($C83&gt;=Inputs!K$4,Inputs!K$4&lt;&gt;""),F83,0)</f>
        <v>0</v>
      </c>
      <c r="Y83" s="36">
        <f>IF($I82&lt;Inputs!B$13,Inputs!B$14,0)</f>
        <v>1</v>
      </c>
      <c r="Z83" s="36">
        <f>IF(AND($I82&gt;=Inputs!B$13,$I82&lt;Inputs!C$13),Inputs!C$14,0)</f>
        <v>0</v>
      </c>
      <c r="AA83" s="36">
        <f>IF(AND($I82&gt;=Inputs!C$13,$I82&lt;Inputs!D$13),Inputs!D$14,0)</f>
        <v>0</v>
      </c>
      <c r="AB83" s="36">
        <f>IF(AND($I82&lt;Inputs!B$13),Inputs!B$13,0)</f>
        <v>185</v>
      </c>
      <c r="AC83" s="36">
        <f>IF(AND($I82&gt;=Inputs!B$13,$I82&lt;Inputs!C$13),Inputs!C$13,0)</f>
        <v>0</v>
      </c>
      <c r="AD83" s="36">
        <f>IF(AND($I82&gt;=Inputs!C$13,$I82&lt;Inputs!D$13),Inputs!D$13,0)</f>
        <v>0</v>
      </c>
      <c r="AE83" s="36">
        <f t="shared" si="57"/>
        <v>185</v>
      </c>
      <c r="AF83" s="36">
        <f t="shared" si="58"/>
        <v>0</v>
      </c>
      <c r="AG83" s="36">
        <f t="shared" si="59"/>
        <v>0</v>
      </c>
      <c r="AH83" s="36">
        <f t="shared" si="60"/>
        <v>185</v>
      </c>
      <c r="AI83" s="36" t="str">
        <f t="shared" si="61"/>
        <v>No</v>
      </c>
      <c r="AJ83" s="36">
        <f t="shared" si="62"/>
        <v>5</v>
      </c>
      <c r="AK83" s="36">
        <f t="shared" si="63"/>
        <v>0</v>
      </c>
      <c r="AL83" s="36">
        <f t="shared" si="64"/>
        <v>0</v>
      </c>
      <c r="AM83" s="36">
        <f t="shared" si="65"/>
        <v>5</v>
      </c>
      <c r="AN83" s="36">
        <f t="shared" si="66"/>
        <v>0</v>
      </c>
      <c r="AO83" s="36">
        <f t="shared" si="67"/>
        <v>0</v>
      </c>
      <c r="AP83" s="36">
        <f t="shared" si="68"/>
        <v>5</v>
      </c>
      <c r="AQ83" s="36">
        <f t="shared" si="69"/>
        <v>5</v>
      </c>
      <c r="AR83" s="36">
        <f>IF(AND($AQ83&gt;=Inputs!B$13,$AQ83&lt;Inputs!C$13),Inputs!C$14,0)</f>
        <v>0</v>
      </c>
      <c r="AS83" s="36">
        <f>IF(AND($AQ83&gt;=Inputs!C$13,$AQ83&lt;Inputs!D$13),Inputs!D$14,0)</f>
        <v>0</v>
      </c>
      <c r="AT83" s="36">
        <f>IF(AND($AQ83&gt;=Inputs!B$13,$AQ83&lt;Inputs!C$13),Inputs!C$13,0)</f>
        <v>0</v>
      </c>
      <c r="AU83" s="36">
        <f>IF(AND($AQ83&gt;=Inputs!C$13,$AQ83&lt;Inputs!D$13),Inputs!D$13,0)</f>
        <v>0</v>
      </c>
      <c r="AV83" s="36">
        <f t="shared" si="70"/>
        <v>0</v>
      </c>
      <c r="AW83" s="36">
        <f>IFERROR((AU83-#REF!)/AS83,0)</f>
        <v>0</v>
      </c>
      <c r="AX83" s="36">
        <f t="shared" si="71"/>
        <v>0</v>
      </c>
      <c r="AY83" s="36" t="str">
        <f t="shared" si="72"/>
        <v>No</v>
      </c>
      <c r="AZ83" s="36">
        <f t="shared" si="73"/>
        <v>0</v>
      </c>
      <c r="BA83" s="36">
        <f t="shared" si="74"/>
        <v>0</v>
      </c>
      <c r="BB83" s="36">
        <f t="shared" si="75"/>
        <v>0</v>
      </c>
      <c r="BC83" s="36">
        <f t="shared" si="76"/>
        <v>0</v>
      </c>
      <c r="BD83" s="36">
        <f t="shared" si="77"/>
        <v>0</v>
      </c>
      <c r="BE83" s="37">
        <f t="shared" si="78"/>
        <v>5</v>
      </c>
      <c r="BF83" s="43">
        <f>IF($I82&lt;=Inputs!B$13,Inputs!B$14,0)</f>
        <v>1</v>
      </c>
      <c r="BG83" s="43">
        <f>IF(AND($I82&gt;Inputs!B$13,$I82&lt;=Inputs!C$13),Inputs!C$14,0)</f>
        <v>0</v>
      </c>
      <c r="BH83" s="43">
        <f>IF(AND($I82&gt;Inputs!C$13,$I82&lt;=Inputs!D$13),Inputs!D$14,0)</f>
        <v>0</v>
      </c>
      <c r="BI83" s="43">
        <f>IF(AND($I82&lt;Inputs!B$13),0,0)</f>
        <v>0</v>
      </c>
      <c r="BJ83" s="43">
        <f>IF(AND($I82&gt;=Inputs!B$13,$I82&lt;Inputs!C$13),Inputs!B$13,0)</f>
        <v>0</v>
      </c>
      <c r="BK83" s="43">
        <f>IF(AND($I82&gt;=Inputs!C$13,$I82&lt;Inputs!D$13),Inputs!C$13,0)</f>
        <v>0</v>
      </c>
      <c r="BL83" s="43">
        <f t="shared" si="79"/>
        <v>0</v>
      </c>
      <c r="BM83" s="43">
        <f t="shared" si="80"/>
        <v>0</v>
      </c>
      <c r="BN83" s="43">
        <f t="shared" si="81"/>
        <v>0</v>
      </c>
      <c r="BO83" s="43">
        <f t="shared" si="82"/>
        <v>0</v>
      </c>
      <c r="BP83" s="43" t="str">
        <f t="shared" si="83"/>
        <v>No</v>
      </c>
      <c r="BQ83" s="43">
        <f t="shared" si="84"/>
        <v>0</v>
      </c>
      <c r="BR83" s="43">
        <f t="shared" si="85"/>
        <v>0</v>
      </c>
      <c r="BS83" s="43">
        <f t="shared" si="86"/>
        <v>0</v>
      </c>
      <c r="BT83" s="43">
        <f t="shared" si="87"/>
        <v>0</v>
      </c>
      <c r="BU83" s="43">
        <f t="shared" si="88"/>
        <v>0</v>
      </c>
      <c r="BV83" s="43">
        <f t="shared" si="89"/>
        <v>0</v>
      </c>
      <c r="BW83" s="43">
        <f t="shared" si="90"/>
        <v>0</v>
      </c>
      <c r="BX83" s="43">
        <f t="shared" si="91"/>
        <v>0</v>
      </c>
      <c r="BY83" s="43">
        <f>IF(AND($BX83&gt;Inputs!B$13,$BX83&lt;=Inputs!C$13),Inputs!C$14,0)</f>
        <v>0</v>
      </c>
      <c r="BZ83" s="43">
        <f>IF(AND($BX83&gt;Inputs!C$13,$BX83&lt;=Inputs!D$13),Inputs!D$14,0)</f>
        <v>0</v>
      </c>
      <c r="CA83" s="43">
        <f>IF(AND($BX83&gt;Inputs!B$13,$BX83&lt;=Inputs!C$13),Inputs!B$13,0)</f>
        <v>0</v>
      </c>
      <c r="CB83" s="43">
        <f>IF(AND($BX83&gt;Inputs!C$13,$BX83&lt;=Inputs!D$13),Inputs!C$13,0)</f>
        <v>0</v>
      </c>
      <c r="CC83" s="43">
        <f t="shared" si="92"/>
        <v>0</v>
      </c>
      <c r="CD83" s="43">
        <f t="shared" si="93"/>
        <v>0</v>
      </c>
      <c r="CE83" s="43">
        <f t="shared" si="94"/>
        <v>0</v>
      </c>
      <c r="CF83" s="43" t="str">
        <f t="shared" si="95"/>
        <v>No</v>
      </c>
      <c r="CG83" s="43">
        <f t="shared" si="96"/>
        <v>0</v>
      </c>
      <c r="CH83" s="43">
        <f t="shared" si="97"/>
        <v>0</v>
      </c>
      <c r="CI83" s="43">
        <f t="shared" si="98"/>
        <v>0</v>
      </c>
      <c r="CJ83" s="43">
        <f t="shared" si="99"/>
        <v>0</v>
      </c>
      <c r="CK83" s="43">
        <f t="shared" si="100"/>
        <v>0</v>
      </c>
      <c r="CL83" s="44">
        <f t="shared" si="101"/>
        <v>0</v>
      </c>
      <c r="CM83" s="9">
        <f>IF(AND($F83&gt;=Inputs!B$3,$F83&lt;Inputs!C$3),FORECAST($F83,Inputs!B$4:C$4,Inputs!B$3:C$3),9999)</f>
        <v>9999</v>
      </c>
      <c r="CN83" s="9">
        <f>IF(AND($F83&gt;=Inputs!C$3,$F83&lt;Inputs!D$3),FORECAST($F83,Inputs!C$4:D$4,Inputs!C$3:D$3),9999)</f>
        <v>9999</v>
      </c>
      <c r="CO83" s="9">
        <f>IF(AND($F83&gt;=Inputs!D$3,$F83&lt;Inputs!E$3),FORECAST($F83,Inputs!D$4:E$4,Inputs!D$3:E$3),9999)</f>
        <v>9999</v>
      </c>
      <c r="CP83" s="9">
        <f>IF(AND($F83&gt;=Inputs!E$3,$F83&lt;Inputs!F$3),FORECAST($F83,Inputs!E$4:F$4,Inputs!E$3:F$3),9999)</f>
        <v>9999</v>
      </c>
      <c r="CQ83" s="9">
        <f>IF(AND($F83&gt;=Inputs!F$3,$F83&lt;Inputs!G$3),FORECAST($F83,Inputs!F$4:G$4,Inputs!F$3:G$3),9999)</f>
        <v>9999</v>
      </c>
      <c r="CR83" s="9">
        <f>IF(AND($F83&gt;=Inputs!G$3,$F83&lt;Inputs!H$3),FORECAST($F83,Inputs!G$4:H$4,Inputs!G$3:H$3),9999)</f>
        <v>9999</v>
      </c>
      <c r="CS83" s="9">
        <f>IF(AND($F83&gt;=Inputs!H$3,$F83&lt;Inputs!I$3),FORECAST($F83,Inputs!H$4:I$4,Inputs!H$3:I$3),9999)</f>
        <v>9999</v>
      </c>
      <c r="CT83" s="9">
        <f>IF(AND($F83&gt;=Inputs!I$3,$F83&lt;Inputs!J$3),FORECAST($F83,Inputs!I$4:J$4,Inputs!I$3:J$3),9999)</f>
        <v>9999</v>
      </c>
      <c r="CU83" s="9">
        <f>IF(AND($F83&gt;=Inputs!J$3,$F83&lt;Inputs!K$3),FORECAST($F83,Inputs!J$4:K$4,Inputs!J$3:K$3),9999)</f>
        <v>9999</v>
      </c>
      <c r="CV83" s="9">
        <f>IF(AND($F83&gt;=Inputs!K$3,$F83&lt;Inputs!L$3),FORECAST($F83,Inputs!K$4:L$4,Inputs!K$3:L$3),9999)</f>
        <v>9999</v>
      </c>
      <c r="CW83" s="9">
        <f>IF(AND($G83&gt;=Inputs!B$3,$G83&lt;Inputs!C$3),FORECAST($G83,Inputs!B$4:C$4,Inputs!B$3:C$3),-9999)</f>
        <v>-9999</v>
      </c>
      <c r="CX83" s="9">
        <f>IF(AND($G83&gt;=Inputs!C$3,$G83&lt;Inputs!D$3),FORECAST($G83,Inputs!C$4:D$4,Inputs!C$3:D$3),-9999)</f>
        <v>-9999</v>
      </c>
      <c r="CY83" s="9">
        <f>IF(AND($G83&gt;=Inputs!D$3,$G83&lt;Inputs!E$3),FORECAST($G83,Inputs!D$4:E$4,Inputs!D$3:E$3),-9999)</f>
        <v>-9999</v>
      </c>
      <c r="CZ83" s="9">
        <f>IF(AND($G83&gt;=Inputs!E$3,$G83&lt;Inputs!F$3),FORECAST($G83,Inputs!E$4:F$4,Inputs!E$3:F$3),-9999)</f>
        <v>-9999</v>
      </c>
      <c r="DA83" s="9">
        <f>IF(AND($G83&gt;=Inputs!F$3,$G83&lt;Inputs!G$3),FORECAST($G83,Inputs!F$4:G$4,Inputs!F$3:G$3),-9999)</f>
        <v>-9999</v>
      </c>
      <c r="DB83" s="9">
        <f>IF(AND($G83&gt;=Inputs!G$3,$G83&lt;Inputs!H$3),FORECAST($G83,Inputs!G$4:H$4,Inputs!G$3:H$3),-9999)</f>
        <v>25.2</v>
      </c>
      <c r="DC83" s="9">
        <f>IF(AND($G83&gt;=Inputs!H$3,$G83&lt;Inputs!I$3),FORECAST($G83,Inputs!H$4:I$4,Inputs!H$3:I$3),-9999)</f>
        <v>-9999</v>
      </c>
      <c r="DD83" s="9">
        <f>IF(AND($G83&gt;=Inputs!I$3,$G83&lt;Inputs!J$3),FORECAST($G83,Inputs!I$4:J$4,Inputs!I$3:J$3),-9999)</f>
        <v>-9999</v>
      </c>
      <c r="DE83" s="9">
        <f>IF(AND($G83&gt;=Inputs!J$3,$G83&lt;Inputs!K$3),FORECAST($G83,Inputs!J$4:K$4,Inputs!J$3:K$3),-9999)</f>
        <v>-9999</v>
      </c>
      <c r="DF83" s="9">
        <f>IF(AND($G83&gt;=Inputs!K$3,$G83&lt;Inputs!L$3),FORECAST($G83,Inputs!K$4:L$4,Inputs!K$3:L$3),-9999)</f>
        <v>-9999</v>
      </c>
    </row>
    <row r="84" spans="1:110" x14ac:dyDescent="0.25">
      <c r="A84" s="2">
        <f t="shared" si="103"/>
        <v>45474.281249999738</v>
      </c>
      <c r="B84" s="3" t="str">
        <f>IF(ROUND(A84,6)&lt;ROUND(Inputs!$B$7,6),"Pre t0",IF(ROUND(A84,6)=ROUND(Inputs!$B$7,6),"t0",IF(AND(A84&gt;Inputs!$B$7,A84&lt;Inputs!$B$8),"TRLD","Post t0")))</f>
        <v>Pre t0</v>
      </c>
      <c r="C84" s="17">
        <v>27.42</v>
      </c>
      <c r="D84" s="19">
        <v>0</v>
      </c>
      <c r="E84" s="19"/>
      <c r="F84" s="19">
        <v>200</v>
      </c>
      <c r="G84" s="19">
        <v>130</v>
      </c>
      <c r="H84" s="7">
        <f t="shared" si="102"/>
        <v>0</v>
      </c>
      <c r="I84" s="7">
        <f>IF(B84="Pre t0",0,IF(B84="t0",MAX(MIN(TRLD!N84,E84),G84),IF(B84="TRLD",I83+J84,IF(B84="Post t0",MAX(I83+M84,G84)))))</f>
        <v>0</v>
      </c>
      <c r="J84" s="7">
        <f t="shared" si="104"/>
        <v>0</v>
      </c>
      <c r="K84" s="7">
        <f t="shared" si="53"/>
        <v>0</v>
      </c>
      <c r="L84" s="7">
        <f t="shared" si="105"/>
        <v>5</v>
      </c>
      <c r="M84" s="8">
        <f t="shared" si="106"/>
        <v>0</v>
      </c>
      <c r="N84" s="31">
        <f t="shared" si="56"/>
        <v>0</v>
      </c>
      <c r="O84" s="31">
        <f>IF(AND($C84&gt;=Inputs!B$4,$C84&lt;Inputs!C$4),FORECAST($C84,Inputs!B$3:C$3,Inputs!B$4:C$4),0)</f>
        <v>0</v>
      </c>
      <c r="P84" s="31">
        <f>IF(AND($C84&gt;=Inputs!C$4,$C84&lt;Inputs!D$4),FORECAST($C84,Inputs!C$3:D$3,Inputs!C$4:D$4),0)</f>
        <v>0</v>
      </c>
      <c r="Q84" s="31">
        <f>IF(AND($C84&gt;=Inputs!D$4,$C84&lt;Inputs!E$4),FORECAST($C84,Inputs!D$3:E$3,Inputs!D$4:E$4),0)</f>
        <v>0</v>
      </c>
      <c r="R84" s="31">
        <f>IF(AND($C84&gt;=Inputs!E$4,$C84&lt;Inputs!F$4),FORECAST($C84,Inputs!E$3:F$3,Inputs!E$4:F$4),0)</f>
        <v>0</v>
      </c>
      <c r="S84" s="31">
        <f>IF(AND($C84&gt;=Inputs!F$4,$C84&lt;Inputs!G$4),FORECAST($C84,Inputs!F$3:G$3,Inputs!F$4:G$4),0)</f>
        <v>0</v>
      </c>
      <c r="T84" s="31">
        <f>IF(AND($C84&gt;=Inputs!G$4,$C84&lt;Inputs!H$4),FORECAST($C84,Inputs!G$3:H$3,Inputs!G$4:H$4),0)</f>
        <v>139.25</v>
      </c>
      <c r="U84" s="31">
        <f>IF(AND($C84&gt;=Inputs!H$4,$C84&lt;Inputs!I$4),FORECAST($C84,Inputs!H$3:I$3,Inputs!H$4:I$4),0)</f>
        <v>0</v>
      </c>
      <c r="V84" s="31">
        <f>IF(AND($C84&gt;=Inputs!I$4,$C84&lt;Inputs!J$4),FORECAST($C84,Inputs!I$3:J$3,Inputs!I$4:J$4),0)</f>
        <v>0</v>
      </c>
      <c r="W84" s="31">
        <f>IF(AND($C84&gt;=Inputs!J$4,$C84&lt;Inputs!K$4),FORECAST($C84,Inputs!J$3:K$3,Inputs!J$4:K$4),0)</f>
        <v>0</v>
      </c>
      <c r="X84" s="31">
        <f>IF(AND($C84&gt;=Inputs!K$4,Inputs!K$4&lt;&gt;""),F84,0)</f>
        <v>0</v>
      </c>
      <c r="Y84" s="36">
        <f>IF($I83&lt;Inputs!B$13,Inputs!B$14,0)</f>
        <v>1</v>
      </c>
      <c r="Z84" s="36">
        <f>IF(AND($I83&gt;=Inputs!B$13,$I83&lt;Inputs!C$13),Inputs!C$14,0)</f>
        <v>0</v>
      </c>
      <c r="AA84" s="36">
        <f>IF(AND($I83&gt;=Inputs!C$13,$I83&lt;Inputs!D$13),Inputs!D$14,0)</f>
        <v>0</v>
      </c>
      <c r="AB84" s="36">
        <f>IF(AND($I83&lt;Inputs!B$13),Inputs!B$13,0)</f>
        <v>185</v>
      </c>
      <c r="AC84" s="36">
        <f>IF(AND($I83&gt;=Inputs!B$13,$I83&lt;Inputs!C$13),Inputs!C$13,0)</f>
        <v>0</v>
      </c>
      <c r="AD84" s="36">
        <f>IF(AND($I83&gt;=Inputs!C$13,$I83&lt;Inputs!D$13),Inputs!D$13,0)</f>
        <v>0</v>
      </c>
      <c r="AE84" s="36">
        <f t="shared" si="57"/>
        <v>185</v>
      </c>
      <c r="AF84" s="36">
        <f t="shared" si="58"/>
        <v>0</v>
      </c>
      <c r="AG84" s="36">
        <f t="shared" si="59"/>
        <v>0</v>
      </c>
      <c r="AH84" s="36">
        <f t="shared" si="60"/>
        <v>185</v>
      </c>
      <c r="AI84" s="36" t="str">
        <f t="shared" si="61"/>
        <v>No</v>
      </c>
      <c r="AJ84" s="36">
        <f t="shared" si="62"/>
        <v>5</v>
      </c>
      <c r="AK84" s="36">
        <f t="shared" si="63"/>
        <v>0</v>
      </c>
      <c r="AL84" s="36">
        <f t="shared" si="64"/>
        <v>0</v>
      </c>
      <c r="AM84" s="36">
        <f t="shared" si="65"/>
        <v>5</v>
      </c>
      <c r="AN84" s="36">
        <f t="shared" si="66"/>
        <v>0</v>
      </c>
      <c r="AO84" s="36">
        <f t="shared" si="67"/>
        <v>0</v>
      </c>
      <c r="AP84" s="36">
        <f t="shared" si="68"/>
        <v>5</v>
      </c>
      <c r="AQ84" s="36">
        <f t="shared" si="69"/>
        <v>5</v>
      </c>
      <c r="AR84" s="36">
        <f>IF(AND($AQ84&gt;=Inputs!B$13,$AQ84&lt;Inputs!C$13),Inputs!C$14,0)</f>
        <v>0</v>
      </c>
      <c r="AS84" s="36">
        <f>IF(AND($AQ84&gt;=Inputs!C$13,$AQ84&lt;Inputs!D$13),Inputs!D$14,0)</f>
        <v>0</v>
      </c>
      <c r="AT84" s="36">
        <f>IF(AND($AQ84&gt;=Inputs!B$13,$AQ84&lt;Inputs!C$13),Inputs!C$13,0)</f>
        <v>0</v>
      </c>
      <c r="AU84" s="36">
        <f>IF(AND($AQ84&gt;=Inputs!C$13,$AQ84&lt;Inputs!D$13),Inputs!D$13,0)</f>
        <v>0</v>
      </c>
      <c r="AV84" s="36">
        <f t="shared" si="70"/>
        <v>0</v>
      </c>
      <c r="AW84" s="36">
        <f>IFERROR((AU84-#REF!)/AS84,0)</f>
        <v>0</v>
      </c>
      <c r="AX84" s="36">
        <f t="shared" si="71"/>
        <v>0</v>
      </c>
      <c r="AY84" s="36" t="str">
        <f t="shared" si="72"/>
        <v>No</v>
      </c>
      <c r="AZ84" s="36">
        <f t="shared" si="73"/>
        <v>0</v>
      </c>
      <c r="BA84" s="36">
        <f t="shared" si="74"/>
        <v>0</v>
      </c>
      <c r="BB84" s="36">
        <f t="shared" si="75"/>
        <v>0</v>
      </c>
      <c r="BC84" s="36">
        <f t="shared" si="76"/>
        <v>0</v>
      </c>
      <c r="BD84" s="36">
        <f t="shared" si="77"/>
        <v>0</v>
      </c>
      <c r="BE84" s="37">
        <f t="shared" si="78"/>
        <v>5</v>
      </c>
      <c r="BF84" s="43">
        <f>IF($I83&lt;=Inputs!B$13,Inputs!B$14,0)</f>
        <v>1</v>
      </c>
      <c r="BG84" s="43">
        <f>IF(AND($I83&gt;Inputs!B$13,$I83&lt;=Inputs!C$13),Inputs!C$14,0)</f>
        <v>0</v>
      </c>
      <c r="BH84" s="43">
        <f>IF(AND($I83&gt;Inputs!C$13,$I83&lt;=Inputs!D$13),Inputs!D$14,0)</f>
        <v>0</v>
      </c>
      <c r="BI84" s="43">
        <f>IF(AND($I83&lt;Inputs!B$13),0,0)</f>
        <v>0</v>
      </c>
      <c r="BJ84" s="43">
        <f>IF(AND($I83&gt;=Inputs!B$13,$I83&lt;Inputs!C$13),Inputs!B$13,0)</f>
        <v>0</v>
      </c>
      <c r="BK84" s="43">
        <f>IF(AND($I83&gt;=Inputs!C$13,$I83&lt;Inputs!D$13),Inputs!C$13,0)</f>
        <v>0</v>
      </c>
      <c r="BL84" s="43">
        <f t="shared" si="79"/>
        <v>0</v>
      </c>
      <c r="BM84" s="43">
        <f t="shared" si="80"/>
        <v>0</v>
      </c>
      <c r="BN84" s="43">
        <f t="shared" si="81"/>
        <v>0</v>
      </c>
      <c r="BO84" s="43">
        <f t="shared" si="82"/>
        <v>0</v>
      </c>
      <c r="BP84" s="43" t="str">
        <f t="shared" si="83"/>
        <v>No</v>
      </c>
      <c r="BQ84" s="43">
        <f t="shared" si="84"/>
        <v>0</v>
      </c>
      <c r="BR84" s="43">
        <f t="shared" si="85"/>
        <v>0</v>
      </c>
      <c r="BS84" s="43">
        <f t="shared" si="86"/>
        <v>0</v>
      </c>
      <c r="BT84" s="43">
        <f t="shared" si="87"/>
        <v>0</v>
      </c>
      <c r="BU84" s="43">
        <f t="shared" si="88"/>
        <v>0</v>
      </c>
      <c r="BV84" s="43">
        <f t="shared" si="89"/>
        <v>0</v>
      </c>
      <c r="BW84" s="43">
        <f t="shared" si="90"/>
        <v>0</v>
      </c>
      <c r="BX84" s="43">
        <f t="shared" si="91"/>
        <v>0</v>
      </c>
      <c r="BY84" s="43">
        <f>IF(AND($BX84&gt;Inputs!B$13,$BX84&lt;=Inputs!C$13),Inputs!C$14,0)</f>
        <v>0</v>
      </c>
      <c r="BZ84" s="43">
        <f>IF(AND($BX84&gt;Inputs!C$13,$BX84&lt;=Inputs!D$13),Inputs!D$14,0)</f>
        <v>0</v>
      </c>
      <c r="CA84" s="43">
        <f>IF(AND($BX84&gt;Inputs!B$13,$BX84&lt;=Inputs!C$13),Inputs!B$13,0)</f>
        <v>0</v>
      </c>
      <c r="CB84" s="43">
        <f>IF(AND($BX84&gt;Inputs!C$13,$BX84&lt;=Inputs!D$13),Inputs!C$13,0)</f>
        <v>0</v>
      </c>
      <c r="CC84" s="43">
        <f t="shared" si="92"/>
        <v>0</v>
      </c>
      <c r="CD84" s="43">
        <f t="shared" si="93"/>
        <v>0</v>
      </c>
      <c r="CE84" s="43">
        <f t="shared" si="94"/>
        <v>0</v>
      </c>
      <c r="CF84" s="43" t="str">
        <f t="shared" si="95"/>
        <v>No</v>
      </c>
      <c r="CG84" s="43">
        <f t="shared" si="96"/>
        <v>0</v>
      </c>
      <c r="CH84" s="43">
        <f t="shared" si="97"/>
        <v>0</v>
      </c>
      <c r="CI84" s="43">
        <f t="shared" si="98"/>
        <v>0</v>
      </c>
      <c r="CJ84" s="43">
        <f t="shared" si="99"/>
        <v>0</v>
      </c>
      <c r="CK84" s="43">
        <f t="shared" si="100"/>
        <v>0</v>
      </c>
      <c r="CL84" s="44">
        <f t="shared" si="101"/>
        <v>0</v>
      </c>
      <c r="CM84" s="9">
        <f>IF(AND($F84&gt;=Inputs!B$3,$F84&lt;Inputs!C$3),FORECAST($F84,Inputs!B$4:C$4,Inputs!B$3:C$3),9999)</f>
        <v>9999</v>
      </c>
      <c r="CN84" s="9">
        <f>IF(AND($F84&gt;=Inputs!C$3,$F84&lt;Inputs!D$3),FORECAST($F84,Inputs!C$4:D$4,Inputs!C$3:D$3),9999)</f>
        <v>9999</v>
      </c>
      <c r="CO84" s="9">
        <f>IF(AND($F84&gt;=Inputs!D$3,$F84&lt;Inputs!E$3),FORECAST($F84,Inputs!D$4:E$4,Inputs!D$3:E$3),9999)</f>
        <v>9999</v>
      </c>
      <c r="CP84" s="9">
        <f>IF(AND($F84&gt;=Inputs!E$3,$F84&lt;Inputs!F$3),FORECAST($F84,Inputs!E$4:F$4,Inputs!E$3:F$3),9999)</f>
        <v>9999</v>
      </c>
      <c r="CQ84" s="9">
        <f>IF(AND($F84&gt;=Inputs!F$3,$F84&lt;Inputs!G$3),FORECAST($F84,Inputs!F$4:G$4,Inputs!F$3:G$3),9999)</f>
        <v>9999</v>
      </c>
      <c r="CR84" s="9">
        <f>IF(AND($F84&gt;=Inputs!G$3,$F84&lt;Inputs!H$3),FORECAST($F84,Inputs!G$4:H$4,Inputs!G$3:H$3),9999)</f>
        <v>9999</v>
      </c>
      <c r="CS84" s="9">
        <f>IF(AND($F84&gt;=Inputs!H$3,$F84&lt;Inputs!I$3),FORECAST($F84,Inputs!H$4:I$4,Inputs!H$3:I$3),9999)</f>
        <v>9999</v>
      </c>
      <c r="CT84" s="9">
        <f>IF(AND($F84&gt;=Inputs!I$3,$F84&lt;Inputs!J$3),FORECAST($F84,Inputs!I$4:J$4,Inputs!I$3:J$3),9999)</f>
        <v>9999</v>
      </c>
      <c r="CU84" s="9">
        <f>IF(AND($F84&gt;=Inputs!J$3,$F84&lt;Inputs!K$3),FORECAST($F84,Inputs!J$4:K$4,Inputs!J$3:K$3),9999)</f>
        <v>9999</v>
      </c>
      <c r="CV84" s="9">
        <f>IF(AND($F84&gt;=Inputs!K$3,$F84&lt;Inputs!L$3),FORECAST($F84,Inputs!K$4:L$4,Inputs!K$3:L$3),9999)</f>
        <v>9999</v>
      </c>
      <c r="CW84" s="9">
        <f>IF(AND($G84&gt;=Inputs!B$3,$G84&lt;Inputs!C$3),FORECAST($G84,Inputs!B$4:C$4,Inputs!B$3:C$3),-9999)</f>
        <v>-9999</v>
      </c>
      <c r="CX84" s="9">
        <f>IF(AND($G84&gt;=Inputs!C$3,$G84&lt;Inputs!D$3),FORECAST($G84,Inputs!C$4:D$4,Inputs!C$3:D$3),-9999)</f>
        <v>-9999</v>
      </c>
      <c r="CY84" s="9">
        <f>IF(AND($G84&gt;=Inputs!D$3,$G84&lt;Inputs!E$3),FORECAST($G84,Inputs!D$4:E$4,Inputs!D$3:E$3),-9999)</f>
        <v>-9999</v>
      </c>
      <c r="CZ84" s="9">
        <f>IF(AND($G84&gt;=Inputs!E$3,$G84&lt;Inputs!F$3),FORECAST($G84,Inputs!E$4:F$4,Inputs!E$3:F$3),-9999)</f>
        <v>-9999</v>
      </c>
      <c r="DA84" s="9">
        <f>IF(AND($G84&gt;=Inputs!F$3,$G84&lt;Inputs!G$3),FORECAST($G84,Inputs!F$4:G$4,Inputs!F$3:G$3),-9999)</f>
        <v>-9999</v>
      </c>
      <c r="DB84" s="9">
        <f>IF(AND($G84&gt;=Inputs!G$3,$G84&lt;Inputs!H$3),FORECAST($G84,Inputs!G$4:H$4,Inputs!G$3:H$3),-9999)</f>
        <v>25.2</v>
      </c>
      <c r="DC84" s="9">
        <f>IF(AND($G84&gt;=Inputs!H$3,$G84&lt;Inputs!I$3),FORECAST($G84,Inputs!H$4:I$4,Inputs!H$3:I$3),-9999)</f>
        <v>-9999</v>
      </c>
      <c r="DD84" s="9">
        <f>IF(AND($G84&gt;=Inputs!I$3,$G84&lt;Inputs!J$3),FORECAST($G84,Inputs!I$4:J$4,Inputs!I$3:J$3),-9999)</f>
        <v>-9999</v>
      </c>
      <c r="DE84" s="9">
        <f>IF(AND($G84&gt;=Inputs!J$3,$G84&lt;Inputs!K$3),FORECAST($G84,Inputs!J$4:K$4,Inputs!J$3:K$3),-9999)</f>
        <v>-9999</v>
      </c>
      <c r="DF84" s="9">
        <f>IF(AND($G84&gt;=Inputs!K$3,$G84&lt;Inputs!L$3),FORECAST($G84,Inputs!K$4:L$4,Inputs!K$3:L$3),-9999)</f>
        <v>-9999</v>
      </c>
    </row>
    <row r="85" spans="1:110" x14ac:dyDescent="0.25">
      <c r="A85" s="2">
        <f t="shared" si="103"/>
        <v>45474.284722221957</v>
      </c>
      <c r="B85" s="3" t="str">
        <f>IF(ROUND(A85,6)&lt;ROUND(Inputs!$B$7,6),"Pre t0",IF(ROUND(A85,6)=ROUND(Inputs!$B$7,6),"t0",IF(AND(A85&gt;Inputs!$B$7,A85&lt;Inputs!$B$8),"TRLD","Post t0")))</f>
        <v>Pre t0</v>
      </c>
      <c r="C85" s="17">
        <v>25.18</v>
      </c>
      <c r="D85" s="19">
        <v>0</v>
      </c>
      <c r="E85" s="19"/>
      <c r="F85" s="19">
        <v>200</v>
      </c>
      <c r="G85" s="19">
        <v>130</v>
      </c>
      <c r="H85" s="7">
        <f t="shared" si="102"/>
        <v>0</v>
      </c>
      <c r="I85" s="7">
        <f>IF(B85="Pre t0",0,IF(B85="t0",MAX(MIN(TRLD!N85,E85),G85),IF(B85="TRLD",I84+J85,IF(B85="Post t0",MAX(I84+M85,G85)))))</f>
        <v>0</v>
      </c>
      <c r="J85" s="7">
        <f t="shared" si="104"/>
        <v>0</v>
      </c>
      <c r="K85" s="7">
        <f t="shared" si="53"/>
        <v>0</v>
      </c>
      <c r="L85" s="7">
        <f t="shared" si="105"/>
        <v>5</v>
      </c>
      <c r="M85" s="8">
        <f t="shared" si="106"/>
        <v>0</v>
      </c>
      <c r="N85" s="31">
        <f t="shared" si="56"/>
        <v>0</v>
      </c>
      <c r="O85" s="31">
        <f>IF(AND($C85&gt;=Inputs!B$4,$C85&lt;Inputs!C$4),FORECAST($C85,Inputs!B$3:C$3,Inputs!B$4:C$4),0)</f>
        <v>0</v>
      </c>
      <c r="P85" s="31">
        <f>IF(AND($C85&gt;=Inputs!C$4,$C85&lt;Inputs!D$4),FORECAST($C85,Inputs!C$3:D$3,Inputs!C$4:D$4),0)</f>
        <v>0</v>
      </c>
      <c r="Q85" s="31">
        <f>IF(AND($C85&gt;=Inputs!D$4,$C85&lt;Inputs!E$4),FORECAST($C85,Inputs!D$3:E$3,Inputs!D$4:E$4),0)</f>
        <v>0</v>
      </c>
      <c r="R85" s="31">
        <f>IF(AND($C85&gt;=Inputs!E$4,$C85&lt;Inputs!F$4),FORECAST($C85,Inputs!E$3:F$3,Inputs!E$4:F$4),0)</f>
        <v>0</v>
      </c>
      <c r="S85" s="31">
        <f>IF(AND($C85&gt;=Inputs!F$4,$C85&lt;Inputs!G$4),FORECAST($C85,Inputs!F$3:G$3,Inputs!F$4:G$4),0)</f>
        <v>0</v>
      </c>
      <c r="T85" s="31">
        <f>IF(AND($C85&gt;=Inputs!G$4,$C85&lt;Inputs!H$4),FORECAST($C85,Inputs!G$3:H$3,Inputs!G$4:H$4),0)</f>
        <v>129.91666666666666</v>
      </c>
      <c r="U85" s="31">
        <f>IF(AND($C85&gt;=Inputs!H$4,$C85&lt;Inputs!I$4),FORECAST($C85,Inputs!H$3:I$3,Inputs!H$4:I$4),0)</f>
        <v>0</v>
      </c>
      <c r="V85" s="31">
        <f>IF(AND($C85&gt;=Inputs!I$4,$C85&lt;Inputs!J$4),FORECAST($C85,Inputs!I$3:J$3,Inputs!I$4:J$4),0)</f>
        <v>0</v>
      </c>
      <c r="W85" s="31">
        <f>IF(AND($C85&gt;=Inputs!J$4,$C85&lt;Inputs!K$4),FORECAST($C85,Inputs!J$3:K$3,Inputs!J$4:K$4),0)</f>
        <v>0</v>
      </c>
      <c r="X85" s="31">
        <f>IF(AND($C85&gt;=Inputs!K$4,Inputs!K$4&lt;&gt;""),F85,0)</f>
        <v>0</v>
      </c>
      <c r="Y85" s="36">
        <f>IF($I84&lt;Inputs!B$13,Inputs!B$14,0)</f>
        <v>1</v>
      </c>
      <c r="Z85" s="36">
        <f>IF(AND($I84&gt;=Inputs!B$13,$I84&lt;Inputs!C$13),Inputs!C$14,0)</f>
        <v>0</v>
      </c>
      <c r="AA85" s="36">
        <f>IF(AND($I84&gt;=Inputs!C$13,$I84&lt;Inputs!D$13),Inputs!D$14,0)</f>
        <v>0</v>
      </c>
      <c r="AB85" s="36">
        <f>IF(AND($I84&lt;Inputs!B$13),Inputs!B$13,0)</f>
        <v>185</v>
      </c>
      <c r="AC85" s="36">
        <f>IF(AND($I84&gt;=Inputs!B$13,$I84&lt;Inputs!C$13),Inputs!C$13,0)</f>
        <v>0</v>
      </c>
      <c r="AD85" s="36">
        <f>IF(AND($I84&gt;=Inputs!C$13,$I84&lt;Inputs!D$13),Inputs!D$13,0)</f>
        <v>0</v>
      </c>
      <c r="AE85" s="36">
        <f t="shared" si="57"/>
        <v>185</v>
      </c>
      <c r="AF85" s="36">
        <f t="shared" si="58"/>
        <v>0</v>
      </c>
      <c r="AG85" s="36">
        <f t="shared" si="59"/>
        <v>0</v>
      </c>
      <c r="AH85" s="36">
        <f t="shared" si="60"/>
        <v>185</v>
      </c>
      <c r="AI85" s="36" t="str">
        <f t="shared" si="61"/>
        <v>No</v>
      </c>
      <c r="AJ85" s="36">
        <f t="shared" si="62"/>
        <v>5</v>
      </c>
      <c r="AK85" s="36">
        <f t="shared" si="63"/>
        <v>0</v>
      </c>
      <c r="AL85" s="36">
        <f t="shared" si="64"/>
        <v>0</v>
      </c>
      <c r="AM85" s="36">
        <f t="shared" si="65"/>
        <v>5</v>
      </c>
      <c r="AN85" s="36">
        <f t="shared" si="66"/>
        <v>0</v>
      </c>
      <c r="AO85" s="36">
        <f t="shared" si="67"/>
        <v>0</v>
      </c>
      <c r="AP85" s="36">
        <f t="shared" si="68"/>
        <v>5</v>
      </c>
      <c r="AQ85" s="36">
        <f t="shared" si="69"/>
        <v>5</v>
      </c>
      <c r="AR85" s="36">
        <f>IF(AND($AQ85&gt;=Inputs!B$13,$AQ85&lt;Inputs!C$13),Inputs!C$14,0)</f>
        <v>0</v>
      </c>
      <c r="AS85" s="36">
        <f>IF(AND($AQ85&gt;=Inputs!C$13,$AQ85&lt;Inputs!D$13),Inputs!D$14,0)</f>
        <v>0</v>
      </c>
      <c r="AT85" s="36">
        <f>IF(AND($AQ85&gt;=Inputs!B$13,$AQ85&lt;Inputs!C$13),Inputs!C$13,0)</f>
        <v>0</v>
      </c>
      <c r="AU85" s="36">
        <f>IF(AND($AQ85&gt;=Inputs!C$13,$AQ85&lt;Inputs!D$13),Inputs!D$13,0)</f>
        <v>0</v>
      </c>
      <c r="AV85" s="36">
        <f t="shared" si="70"/>
        <v>0</v>
      </c>
      <c r="AW85" s="36">
        <f>IFERROR((AU85-#REF!)/AS85,0)</f>
        <v>0</v>
      </c>
      <c r="AX85" s="36">
        <f t="shared" si="71"/>
        <v>0</v>
      </c>
      <c r="AY85" s="36" t="str">
        <f t="shared" si="72"/>
        <v>No</v>
      </c>
      <c r="AZ85" s="36">
        <f t="shared" si="73"/>
        <v>0</v>
      </c>
      <c r="BA85" s="36">
        <f t="shared" si="74"/>
        <v>0</v>
      </c>
      <c r="BB85" s="36">
        <f t="shared" si="75"/>
        <v>0</v>
      </c>
      <c r="BC85" s="36">
        <f t="shared" si="76"/>
        <v>0</v>
      </c>
      <c r="BD85" s="36">
        <f t="shared" si="77"/>
        <v>0</v>
      </c>
      <c r="BE85" s="37">
        <f t="shared" si="78"/>
        <v>5</v>
      </c>
      <c r="BF85" s="43">
        <f>IF($I84&lt;=Inputs!B$13,Inputs!B$14,0)</f>
        <v>1</v>
      </c>
      <c r="BG85" s="43">
        <f>IF(AND($I84&gt;Inputs!B$13,$I84&lt;=Inputs!C$13),Inputs!C$14,0)</f>
        <v>0</v>
      </c>
      <c r="BH85" s="43">
        <f>IF(AND($I84&gt;Inputs!C$13,$I84&lt;=Inputs!D$13),Inputs!D$14,0)</f>
        <v>0</v>
      </c>
      <c r="BI85" s="43">
        <f>IF(AND($I84&lt;Inputs!B$13),0,0)</f>
        <v>0</v>
      </c>
      <c r="BJ85" s="43">
        <f>IF(AND($I84&gt;=Inputs!B$13,$I84&lt;Inputs!C$13),Inputs!B$13,0)</f>
        <v>0</v>
      </c>
      <c r="BK85" s="43">
        <f>IF(AND($I84&gt;=Inputs!C$13,$I84&lt;Inputs!D$13),Inputs!C$13,0)</f>
        <v>0</v>
      </c>
      <c r="BL85" s="43">
        <f t="shared" si="79"/>
        <v>0</v>
      </c>
      <c r="BM85" s="43">
        <f t="shared" si="80"/>
        <v>0</v>
      </c>
      <c r="BN85" s="43">
        <f t="shared" si="81"/>
        <v>0</v>
      </c>
      <c r="BO85" s="43">
        <f t="shared" si="82"/>
        <v>0</v>
      </c>
      <c r="BP85" s="43" t="str">
        <f t="shared" si="83"/>
        <v>No</v>
      </c>
      <c r="BQ85" s="43">
        <f t="shared" si="84"/>
        <v>0</v>
      </c>
      <c r="BR85" s="43">
        <f t="shared" si="85"/>
        <v>0</v>
      </c>
      <c r="BS85" s="43">
        <f t="shared" si="86"/>
        <v>0</v>
      </c>
      <c r="BT85" s="43">
        <f t="shared" si="87"/>
        <v>0</v>
      </c>
      <c r="BU85" s="43">
        <f t="shared" si="88"/>
        <v>0</v>
      </c>
      <c r="BV85" s="43">
        <f t="shared" si="89"/>
        <v>0</v>
      </c>
      <c r="BW85" s="43">
        <f t="shared" si="90"/>
        <v>0</v>
      </c>
      <c r="BX85" s="43">
        <f t="shared" si="91"/>
        <v>0</v>
      </c>
      <c r="BY85" s="43">
        <f>IF(AND($BX85&gt;Inputs!B$13,$BX85&lt;=Inputs!C$13),Inputs!C$14,0)</f>
        <v>0</v>
      </c>
      <c r="BZ85" s="43">
        <f>IF(AND($BX85&gt;Inputs!C$13,$BX85&lt;=Inputs!D$13),Inputs!D$14,0)</f>
        <v>0</v>
      </c>
      <c r="CA85" s="43">
        <f>IF(AND($BX85&gt;Inputs!B$13,$BX85&lt;=Inputs!C$13),Inputs!B$13,0)</f>
        <v>0</v>
      </c>
      <c r="CB85" s="43">
        <f>IF(AND($BX85&gt;Inputs!C$13,$BX85&lt;=Inputs!D$13),Inputs!C$13,0)</f>
        <v>0</v>
      </c>
      <c r="CC85" s="43">
        <f t="shared" si="92"/>
        <v>0</v>
      </c>
      <c r="CD85" s="43">
        <f t="shared" si="93"/>
        <v>0</v>
      </c>
      <c r="CE85" s="43">
        <f t="shared" si="94"/>
        <v>0</v>
      </c>
      <c r="CF85" s="43" t="str">
        <f t="shared" si="95"/>
        <v>No</v>
      </c>
      <c r="CG85" s="43">
        <f t="shared" si="96"/>
        <v>0</v>
      </c>
      <c r="CH85" s="43">
        <f t="shared" si="97"/>
        <v>0</v>
      </c>
      <c r="CI85" s="43">
        <f t="shared" si="98"/>
        <v>0</v>
      </c>
      <c r="CJ85" s="43">
        <f t="shared" si="99"/>
        <v>0</v>
      </c>
      <c r="CK85" s="43">
        <f t="shared" si="100"/>
        <v>0</v>
      </c>
      <c r="CL85" s="44">
        <f t="shared" si="101"/>
        <v>0</v>
      </c>
      <c r="CM85" s="9">
        <f>IF(AND($F85&gt;=Inputs!B$3,$F85&lt;Inputs!C$3),FORECAST($F85,Inputs!B$4:C$4,Inputs!B$3:C$3),9999)</f>
        <v>9999</v>
      </c>
      <c r="CN85" s="9">
        <f>IF(AND($F85&gt;=Inputs!C$3,$F85&lt;Inputs!D$3),FORECAST($F85,Inputs!C$4:D$4,Inputs!C$3:D$3),9999)</f>
        <v>9999</v>
      </c>
      <c r="CO85" s="9">
        <f>IF(AND($F85&gt;=Inputs!D$3,$F85&lt;Inputs!E$3),FORECAST($F85,Inputs!D$4:E$4,Inputs!D$3:E$3),9999)</f>
        <v>9999</v>
      </c>
      <c r="CP85" s="9">
        <f>IF(AND($F85&gt;=Inputs!E$3,$F85&lt;Inputs!F$3),FORECAST($F85,Inputs!E$4:F$4,Inputs!E$3:F$3),9999)</f>
        <v>9999</v>
      </c>
      <c r="CQ85" s="9">
        <f>IF(AND($F85&gt;=Inputs!F$3,$F85&lt;Inputs!G$3),FORECAST($F85,Inputs!F$4:G$4,Inputs!F$3:G$3),9999)</f>
        <v>9999</v>
      </c>
      <c r="CR85" s="9">
        <f>IF(AND($F85&gt;=Inputs!G$3,$F85&lt;Inputs!H$3),FORECAST($F85,Inputs!G$4:H$4,Inputs!G$3:H$3),9999)</f>
        <v>9999</v>
      </c>
      <c r="CS85" s="9">
        <f>IF(AND($F85&gt;=Inputs!H$3,$F85&lt;Inputs!I$3),FORECAST($F85,Inputs!H$4:I$4,Inputs!H$3:I$3),9999)</f>
        <v>9999</v>
      </c>
      <c r="CT85" s="9">
        <f>IF(AND($F85&gt;=Inputs!I$3,$F85&lt;Inputs!J$3),FORECAST($F85,Inputs!I$4:J$4,Inputs!I$3:J$3),9999)</f>
        <v>9999</v>
      </c>
      <c r="CU85" s="9">
        <f>IF(AND($F85&gt;=Inputs!J$3,$F85&lt;Inputs!K$3),FORECAST($F85,Inputs!J$4:K$4,Inputs!J$3:K$3),9999)</f>
        <v>9999</v>
      </c>
      <c r="CV85" s="9">
        <f>IF(AND($F85&gt;=Inputs!K$3,$F85&lt;Inputs!L$3),FORECAST($F85,Inputs!K$4:L$4,Inputs!K$3:L$3),9999)</f>
        <v>9999</v>
      </c>
      <c r="CW85" s="9">
        <f>IF(AND($G85&gt;=Inputs!B$3,$G85&lt;Inputs!C$3),FORECAST($G85,Inputs!B$4:C$4,Inputs!B$3:C$3),-9999)</f>
        <v>-9999</v>
      </c>
      <c r="CX85" s="9">
        <f>IF(AND($G85&gt;=Inputs!C$3,$G85&lt;Inputs!D$3),FORECAST($G85,Inputs!C$4:D$4,Inputs!C$3:D$3),-9999)</f>
        <v>-9999</v>
      </c>
      <c r="CY85" s="9">
        <f>IF(AND($G85&gt;=Inputs!D$3,$G85&lt;Inputs!E$3),FORECAST($G85,Inputs!D$4:E$4,Inputs!D$3:E$3),-9999)</f>
        <v>-9999</v>
      </c>
      <c r="CZ85" s="9">
        <f>IF(AND($G85&gt;=Inputs!E$3,$G85&lt;Inputs!F$3),FORECAST($G85,Inputs!E$4:F$4,Inputs!E$3:F$3),-9999)</f>
        <v>-9999</v>
      </c>
      <c r="DA85" s="9">
        <f>IF(AND($G85&gt;=Inputs!F$3,$G85&lt;Inputs!G$3),FORECAST($G85,Inputs!F$4:G$4,Inputs!F$3:G$3),-9999)</f>
        <v>-9999</v>
      </c>
      <c r="DB85" s="9">
        <f>IF(AND($G85&gt;=Inputs!G$3,$G85&lt;Inputs!H$3),FORECAST($G85,Inputs!G$4:H$4,Inputs!G$3:H$3),-9999)</f>
        <v>25.2</v>
      </c>
      <c r="DC85" s="9">
        <f>IF(AND($G85&gt;=Inputs!H$3,$G85&lt;Inputs!I$3),FORECAST($G85,Inputs!H$4:I$4,Inputs!H$3:I$3),-9999)</f>
        <v>-9999</v>
      </c>
      <c r="DD85" s="9">
        <f>IF(AND($G85&gt;=Inputs!I$3,$G85&lt;Inputs!J$3),FORECAST($G85,Inputs!I$4:J$4,Inputs!I$3:J$3),-9999)</f>
        <v>-9999</v>
      </c>
      <c r="DE85" s="9">
        <f>IF(AND($G85&gt;=Inputs!J$3,$G85&lt;Inputs!K$3),FORECAST($G85,Inputs!J$4:K$4,Inputs!J$3:K$3),-9999)</f>
        <v>-9999</v>
      </c>
      <c r="DF85" s="9">
        <f>IF(AND($G85&gt;=Inputs!K$3,$G85&lt;Inputs!L$3),FORECAST($G85,Inputs!K$4:L$4,Inputs!K$3:L$3),-9999)</f>
        <v>-9999</v>
      </c>
    </row>
    <row r="86" spans="1:110" x14ac:dyDescent="0.25">
      <c r="A86" s="2">
        <f t="shared" si="103"/>
        <v>45474.288194444176</v>
      </c>
      <c r="B86" s="3" t="str">
        <f>IF(ROUND(A86,6)&lt;ROUND(Inputs!$B$7,6),"Pre t0",IF(ROUND(A86,6)=ROUND(Inputs!$B$7,6),"t0",IF(AND(A86&gt;Inputs!$B$7,A86&lt;Inputs!$B$8),"TRLD","Post t0")))</f>
        <v>Pre t0</v>
      </c>
      <c r="C86" s="17">
        <v>25.36</v>
      </c>
      <c r="D86" s="19">
        <v>0</v>
      </c>
      <c r="E86" s="19"/>
      <c r="F86" s="19">
        <v>200</v>
      </c>
      <c r="G86" s="19">
        <v>130</v>
      </c>
      <c r="H86" s="7">
        <f t="shared" si="102"/>
        <v>0</v>
      </c>
      <c r="I86" s="7">
        <f>IF(B86="Pre t0",0,IF(B86="t0",MAX(MIN(TRLD!N86,E86),G86),IF(B86="TRLD",I85+J86,IF(B86="Post t0",MAX(I85+M86,G86)))))</f>
        <v>0</v>
      </c>
      <c r="J86" s="7">
        <f t="shared" si="104"/>
        <v>0</v>
      </c>
      <c r="K86" s="7">
        <f t="shared" si="53"/>
        <v>0</v>
      </c>
      <c r="L86" s="7">
        <f t="shared" si="105"/>
        <v>5</v>
      </c>
      <c r="M86" s="8">
        <f t="shared" si="106"/>
        <v>0</v>
      </c>
      <c r="N86" s="31">
        <f t="shared" si="56"/>
        <v>0</v>
      </c>
      <c r="O86" s="31">
        <f>IF(AND($C86&gt;=Inputs!B$4,$C86&lt;Inputs!C$4),FORECAST($C86,Inputs!B$3:C$3,Inputs!B$4:C$4),0)</f>
        <v>0</v>
      </c>
      <c r="P86" s="31">
        <f>IF(AND($C86&gt;=Inputs!C$4,$C86&lt;Inputs!D$4),FORECAST($C86,Inputs!C$3:D$3,Inputs!C$4:D$4),0)</f>
        <v>0</v>
      </c>
      <c r="Q86" s="31">
        <f>IF(AND($C86&gt;=Inputs!D$4,$C86&lt;Inputs!E$4),FORECAST($C86,Inputs!D$3:E$3,Inputs!D$4:E$4),0)</f>
        <v>0</v>
      </c>
      <c r="R86" s="31">
        <f>IF(AND($C86&gt;=Inputs!E$4,$C86&lt;Inputs!F$4),FORECAST($C86,Inputs!E$3:F$3,Inputs!E$4:F$4),0)</f>
        <v>0</v>
      </c>
      <c r="S86" s="31">
        <f>IF(AND($C86&gt;=Inputs!F$4,$C86&lt;Inputs!G$4),FORECAST($C86,Inputs!F$3:G$3,Inputs!F$4:G$4),0)</f>
        <v>0</v>
      </c>
      <c r="T86" s="31">
        <f>IF(AND($C86&gt;=Inputs!G$4,$C86&lt;Inputs!H$4),FORECAST($C86,Inputs!G$3:H$3,Inputs!G$4:H$4),0)</f>
        <v>130.66666666666666</v>
      </c>
      <c r="U86" s="31">
        <f>IF(AND($C86&gt;=Inputs!H$4,$C86&lt;Inputs!I$4),FORECAST($C86,Inputs!H$3:I$3,Inputs!H$4:I$4),0)</f>
        <v>0</v>
      </c>
      <c r="V86" s="31">
        <f>IF(AND($C86&gt;=Inputs!I$4,$C86&lt;Inputs!J$4),FORECAST($C86,Inputs!I$3:J$3,Inputs!I$4:J$4),0)</f>
        <v>0</v>
      </c>
      <c r="W86" s="31">
        <f>IF(AND($C86&gt;=Inputs!J$4,$C86&lt;Inputs!K$4),FORECAST($C86,Inputs!J$3:K$3,Inputs!J$4:K$4),0)</f>
        <v>0</v>
      </c>
      <c r="X86" s="31">
        <f>IF(AND($C86&gt;=Inputs!K$4,Inputs!K$4&lt;&gt;""),F86,0)</f>
        <v>0</v>
      </c>
      <c r="Y86" s="36">
        <f>IF($I85&lt;Inputs!B$13,Inputs!B$14,0)</f>
        <v>1</v>
      </c>
      <c r="Z86" s="36">
        <f>IF(AND($I85&gt;=Inputs!B$13,$I85&lt;Inputs!C$13),Inputs!C$14,0)</f>
        <v>0</v>
      </c>
      <c r="AA86" s="36">
        <f>IF(AND($I85&gt;=Inputs!C$13,$I85&lt;Inputs!D$13),Inputs!D$14,0)</f>
        <v>0</v>
      </c>
      <c r="AB86" s="36">
        <f>IF(AND($I85&lt;Inputs!B$13),Inputs!B$13,0)</f>
        <v>185</v>
      </c>
      <c r="AC86" s="36">
        <f>IF(AND($I85&gt;=Inputs!B$13,$I85&lt;Inputs!C$13),Inputs!C$13,0)</f>
        <v>0</v>
      </c>
      <c r="AD86" s="36">
        <f>IF(AND($I85&gt;=Inputs!C$13,$I85&lt;Inputs!D$13),Inputs!D$13,0)</f>
        <v>0</v>
      </c>
      <c r="AE86" s="36">
        <f t="shared" si="57"/>
        <v>185</v>
      </c>
      <c r="AF86" s="36">
        <f t="shared" si="58"/>
        <v>0</v>
      </c>
      <c r="AG86" s="36">
        <f t="shared" si="59"/>
        <v>0</v>
      </c>
      <c r="AH86" s="36">
        <f t="shared" si="60"/>
        <v>185</v>
      </c>
      <c r="AI86" s="36" t="str">
        <f t="shared" si="61"/>
        <v>No</v>
      </c>
      <c r="AJ86" s="36">
        <f t="shared" si="62"/>
        <v>5</v>
      </c>
      <c r="AK86" s="36">
        <f t="shared" si="63"/>
        <v>0</v>
      </c>
      <c r="AL86" s="36">
        <f t="shared" si="64"/>
        <v>0</v>
      </c>
      <c r="AM86" s="36">
        <f t="shared" si="65"/>
        <v>5</v>
      </c>
      <c r="AN86" s="36">
        <f t="shared" si="66"/>
        <v>0</v>
      </c>
      <c r="AO86" s="36">
        <f t="shared" si="67"/>
        <v>0</v>
      </c>
      <c r="AP86" s="36">
        <f t="shared" si="68"/>
        <v>5</v>
      </c>
      <c r="AQ86" s="36">
        <f t="shared" si="69"/>
        <v>5</v>
      </c>
      <c r="AR86" s="36">
        <f>IF(AND($AQ86&gt;=Inputs!B$13,$AQ86&lt;Inputs!C$13),Inputs!C$14,0)</f>
        <v>0</v>
      </c>
      <c r="AS86" s="36">
        <f>IF(AND($AQ86&gt;=Inputs!C$13,$AQ86&lt;Inputs!D$13),Inputs!D$14,0)</f>
        <v>0</v>
      </c>
      <c r="AT86" s="36">
        <f>IF(AND($AQ86&gt;=Inputs!B$13,$AQ86&lt;Inputs!C$13),Inputs!C$13,0)</f>
        <v>0</v>
      </c>
      <c r="AU86" s="36">
        <f>IF(AND($AQ86&gt;=Inputs!C$13,$AQ86&lt;Inputs!D$13),Inputs!D$13,0)</f>
        <v>0</v>
      </c>
      <c r="AV86" s="36">
        <f t="shared" si="70"/>
        <v>0</v>
      </c>
      <c r="AW86" s="36">
        <f>IFERROR((AU86-#REF!)/AS86,0)</f>
        <v>0</v>
      </c>
      <c r="AX86" s="36">
        <f t="shared" si="71"/>
        <v>0</v>
      </c>
      <c r="AY86" s="36" t="str">
        <f t="shared" si="72"/>
        <v>No</v>
      </c>
      <c r="AZ86" s="36">
        <f t="shared" si="73"/>
        <v>0</v>
      </c>
      <c r="BA86" s="36">
        <f t="shared" si="74"/>
        <v>0</v>
      </c>
      <c r="BB86" s="36">
        <f t="shared" si="75"/>
        <v>0</v>
      </c>
      <c r="BC86" s="36">
        <f t="shared" si="76"/>
        <v>0</v>
      </c>
      <c r="BD86" s="36">
        <f t="shared" si="77"/>
        <v>0</v>
      </c>
      <c r="BE86" s="37">
        <f t="shared" si="78"/>
        <v>5</v>
      </c>
      <c r="BF86" s="43">
        <f>IF($I85&lt;=Inputs!B$13,Inputs!B$14,0)</f>
        <v>1</v>
      </c>
      <c r="BG86" s="43">
        <f>IF(AND($I85&gt;Inputs!B$13,$I85&lt;=Inputs!C$13),Inputs!C$14,0)</f>
        <v>0</v>
      </c>
      <c r="BH86" s="43">
        <f>IF(AND($I85&gt;Inputs!C$13,$I85&lt;=Inputs!D$13),Inputs!D$14,0)</f>
        <v>0</v>
      </c>
      <c r="BI86" s="43">
        <f>IF(AND($I85&lt;Inputs!B$13),0,0)</f>
        <v>0</v>
      </c>
      <c r="BJ86" s="43">
        <f>IF(AND($I85&gt;=Inputs!B$13,$I85&lt;Inputs!C$13),Inputs!B$13,0)</f>
        <v>0</v>
      </c>
      <c r="BK86" s="43">
        <f>IF(AND($I85&gt;=Inputs!C$13,$I85&lt;Inputs!D$13),Inputs!C$13,0)</f>
        <v>0</v>
      </c>
      <c r="BL86" s="43">
        <f t="shared" si="79"/>
        <v>0</v>
      </c>
      <c r="BM86" s="43">
        <f t="shared" si="80"/>
        <v>0</v>
      </c>
      <c r="BN86" s="43">
        <f t="shared" si="81"/>
        <v>0</v>
      </c>
      <c r="BO86" s="43">
        <f t="shared" si="82"/>
        <v>0</v>
      </c>
      <c r="BP86" s="43" t="str">
        <f t="shared" si="83"/>
        <v>No</v>
      </c>
      <c r="BQ86" s="43">
        <f t="shared" si="84"/>
        <v>0</v>
      </c>
      <c r="BR86" s="43">
        <f t="shared" si="85"/>
        <v>0</v>
      </c>
      <c r="BS86" s="43">
        <f t="shared" si="86"/>
        <v>0</v>
      </c>
      <c r="BT86" s="43">
        <f t="shared" si="87"/>
        <v>0</v>
      </c>
      <c r="BU86" s="43">
        <f t="shared" si="88"/>
        <v>0</v>
      </c>
      <c r="BV86" s="43">
        <f t="shared" si="89"/>
        <v>0</v>
      </c>
      <c r="BW86" s="43">
        <f t="shared" si="90"/>
        <v>0</v>
      </c>
      <c r="BX86" s="43">
        <f t="shared" si="91"/>
        <v>0</v>
      </c>
      <c r="BY86" s="43">
        <f>IF(AND($BX86&gt;Inputs!B$13,$BX86&lt;=Inputs!C$13),Inputs!C$14,0)</f>
        <v>0</v>
      </c>
      <c r="BZ86" s="43">
        <f>IF(AND($BX86&gt;Inputs!C$13,$BX86&lt;=Inputs!D$13),Inputs!D$14,0)</f>
        <v>0</v>
      </c>
      <c r="CA86" s="43">
        <f>IF(AND($BX86&gt;Inputs!B$13,$BX86&lt;=Inputs!C$13),Inputs!B$13,0)</f>
        <v>0</v>
      </c>
      <c r="CB86" s="43">
        <f>IF(AND($BX86&gt;Inputs!C$13,$BX86&lt;=Inputs!D$13),Inputs!C$13,0)</f>
        <v>0</v>
      </c>
      <c r="CC86" s="43">
        <f t="shared" si="92"/>
        <v>0</v>
      </c>
      <c r="CD86" s="43">
        <f t="shared" si="93"/>
        <v>0</v>
      </c>
      <c r="CE86" s="43">
        <f t="shared" si="94"/>
        <v>0</v>
      </c>
      <c r="CF86" s="43" t="str">
        <f t="shared" si="95"/>
        <v>No</v>
      </c>
      <c r="CG86" s="43">
        <f t="shared" si="96"/>
        <v>0</v>
      </c>
      <c r="CH86" s="43">
        <f t="shared" si="97"/>
        <v>0</v>
      </c>
      <c r="CI86" s="43">
        <f t="shared" si="98"/>
        <v>0</v>
      </c>
      <c r="CJ86" s="43">
        <f t="shared" si="99"/>
        <v>0</v>
      </c>
      <c r="CK86" s="43">
        <f t="shared" si="100"/>
        <v>0</v>
      </c>
      <c r="CL86" s="44">
        <f t="shared" si="101"/>
        <v>0</v>
      </c>
      <c r="CM86" s="9">
        <f>IF(AND($F86&gt;=Inputs!B$3,$F86&lt;Inputs!C$3),FORECAST($F86,Inputs!B$4:C$4,Inputs!B$3:C$3),9999)</f>
        <v>9999</v>
      </c>
      <c r="CN86" s="9">
        <f>IF(AND($F86&gt;=Inputs!C$3,$F86&lt;Inputs!D$3),FORECAST($F86,Inputs!C$4:D$4,Inputs!C$3:D$3),9999)</f>
        <v>9999</v>
      </c>
      <c r="CO86" s="9">
        <f>IF(AND($F86&gt;=Inputs!D$3,$F86&lt;Inputs!E$3),FORECAST($F86,Inputs!D$4:E$4,Inputs!D$3:E$3),9999)</f>
        <v>9999</v>
      </c>
      <c r="CP86" s="9">
        <f>IF(AND($F86&gt;=Inputs!E$3,$F86&lt;Inputs!F$3),FORECAST($F86,Inputs!E$4:F$4,Inputs!E$3:F$3),9999)</f>
        <v>9999</v>
      </c>
      <c r="CQ86" s="9">
        <f>IF(AND($F86&gt;=Inputs!F$3,$F86&lt;Inputs!G$3),FORECAST($F86,Inputs!F$4:G$4,Inputs!F$3:G$3),9999)</f>
        <v>9999</v>
      </c>
      <c r="CR86" s="9">
        <f>IF(AND($F86&gt;=Inputs!G$3,$F86&lt;Inputs!H$3),FORECAST($F86,Inputs!G$4:H$4,Inputs!G$3:H$3),9999)</f>
        <v>9999</v>
      </c>
      <c r="CS86" s="9">
        <f>IF(AND($F86&gt;=Inputs!H$3,$F86&lt;Inputs!I$3),FORECAST($F86,Inputs!H$4:I$4,Inputs!H$3:I$3),9999)</f>
        <v>9999</v>
      </c>
      <c r="CT86" s="9">
        <f>IF(AND($F86&gt;=Inputs!I$3,$F86&lt;Inputs!J$3),FORECAST($F86,Inputs!I$4:J$4,Inputs!I$3:J$3),9999)</f>
        <v>9999</v>
      </c>
      <c r="CU86" s="9">
        <f>IF(AND($F86&gt;=Inputs!J$3,$F86&lt;Inputs!K$3),FORECAST($F86,Inputs!J$4:K$4,Inputs!J$3:K$3),9999)</f>
        <v>9999</v>
      </c>
      <c r="CV86" s="9">
        <f>IF(AND($F86&gt;=Inputs!K$3,$F86&lt;Inputs!L$3),FORECAST($F86,Inputs!K$4:L$4,Inputs!K$3:L$3),9999)</f>
        <v>9999</v>
      </c>
      <c r="CW86" s="9">
        <f>IF(AND($G86&gt;=Inputs!B$3,$G86&lt;Inputs!C$3),FORECAST($G86,Inputs!B$4:C$4,Inputs!B$3:C$3),-9999)</f>
        <v>-9999</v>
      </c>
      <c r="CX86" s="9">
        <f>IF(AND($G86&gt;=Inputs!C$3,$G86&lt;Inputs!D$3),FORECAST($G86,Inputs!C$4:D$4,Inputs!C$3:D$3),-9999)</f>
        <v>-9999</v>
      </c>
      <c r="CY86" s="9">
        <f>IF(AND($G86&gt;=Inputs!D$3,$G86&lt;Inputs!E$3),FORECAST($G86,Inputs!D$4:E$4,Inputs!D$3:E$3),-9999)</f>
        <v>-9999</v>
      </c>
      <c r="CZ86" s="9">
        <f>IF(AND($G86&gt;=Inputs!E$3,$G86&lt;Inputs!F$3),FORECAST($G86,Inputs!E$4:F$4,Inputs!E$3:F$3),-9999)</f>
        <v>-9999</v>
      </c>
      <c r="DA86" s="9">
        <f>IF(AND($G86&gt;=Inputs!F$3,$G86&lt;Inputs!G$3),FORECAST($G86,Inputs!F$4:G$4,Inputs!F$3:G$3),-9999)</f>
        <v>-9999</v>
      </c>
      <c r="DB86" s="9">
        <f>IF(AND($G86&gt;=Inputs!G$3,$G86&lt;Inputs!H$3),FORECAST($G86,Inputs!G$4:H$4,Inputs!G$3:H$3),-9999)</f>
        <v>25.2</v>
      </c>
      <c r="DC86" s="9">
        <f>IF(AND($G86&gt;=Inputs!H$3,$G86&lt;Inputs!I$3),FORECAST($G86,Inputs!H$4:I$4,Inputs!H$3:I$3),-9999)</f>
        <v>-9999</v>
      </c>
      <c r="DD86" s="9">
        <f>IF(AND($G86&gt;=Inputs!I$3,$G86&lt;Inputs!J$3),FORECAST($G86,Inputs!I$4:J$4,Inputs!I$3:J$3),-9999)</f>
        <v>-9999</v>
      </c>
      <c r="DE86" s="9">
        <f>IF(AND($G86&gt;=Inputs!J$3,$G86&lt;Inputs!K$3),FORECAST($G86,Inputs!J$4:K$4,Inputs!J$3:K$3),-9999)</f>
        <v>-9999</v>
      </c>
      <c r="DF86" s="9">
        <f>IF(AND($G86&gt;=Inputs!K$3,$G86&lt;Inputs!L$3),FORECAST($G86,Inputs!K$4:L$4,Inputs!K$3:L$3),-9999)</f>
        <v>-9999</v>
      </c>
    </row>
    <row r="87" spans="1:110" x14ac:dyDescent="0.25">
      <c r="A87" s="2">
        <f t="shared" si="103"/>
        <v>45474.291666666395</v>
      </c>
      <c r="B87" s="3" t="str">
        <f>IF(ROUND(A87,6)&lt;ROUND(Inputs!$B$7,6),"Pre t0",IF(ROUND(A87,6)=ROUND(Inputs!$B$7,6),"t0",IF(AND(A87&gt;Inputs!$B$7,A87&lt;Inputs!$B$8),"TRLD","Post t0")))</f>
        <v>Pre t0</v>
      </c>
      <c r="C87" s="17">
        <v>29.05</v>
      </c>
      <c r="D87" s="19">
        <v>0</v>
      </c>
      <c r="E87" s="19"/>
      <c r="F87" s="19">
        <v>200</v>
      </c>
      <c r="G87" s="19">
        <v>130</v>
      </c>
      <c r="H87" s="7">
        <f t="shared" si="102"/>
        <v>0</v>
      </c>
      <c r="I87" s="7">
        <f>IF(B87="Pre t0",0,IF(B87="t0",MAX(MIN(TRLD!N87,E87),G87),IF(B87="TRLD",I86+J87,IF(B87="Post t0",MAX(I86+M87,G87)))))</f>
        <v>0</v>
      </c>
      <c r="J87" s="7">
        <f t="shared" si="104"/>
        <v>0</v>
      </c>
      <c r="K87" s="7">
        <f t="shared" si="53"/>
        <v>0</v>
      </c>
      <c r="L87" s="7">
        <f t="shared" si="105"/>
        <v>5</v>
      </c>
      <c r="M87" s="8">
        <f t="shared" si="106"/>
        <v>0</v>
      </c>
      <c r="N87" s="31">
        <f t="shared" si="56"/>
        <v>0</v>
      </c>
      <c r="O87" s="31">
        <f>IF(AND($C87&gt;=Inputs!B$4,$C87&lt;Inputs!C$4),FORECAST($C87,Inputs!B$3:C$3,Inputs!B$4:C$4),0)</f>
        <v>0</v>
      </c>
      <c r="P87" s="31">
        <f>IF(AND($C87&gt;=Inputs!C$4,$C87&lt;Inputs!D$4),FORECAST($C87,Inputs!C$3:D$3,Inputs!C$4:D$4),0)</f>
        <v>0</v>
      </c>
      <c r="Q87" s="31">
        <f>IF(AND($C87&gt;=Inputs!D$4,$C87&lt;Inputs!E$4),FORECAST($C87,Inputs!D$3:E$3,Inputs!D$4:E$4),0)</f>
        <v>0</v>
      </c>
      <c r="R87" s="31">
        <f>IF(AND($C87&gt;=Inputs!E$4,$C87&lt;Inputs!F$4),FORECAST($C87,Inputs!E$3:F$3,Inputs!E$4:F$4),0)</f>
        <v>0</v>
      </c>
      <c r="S87" s="31">
        <f>IF(AND($C87&gt;=Inputs!F$4,$C87&lt;Inputs!G$4),FORECAST($C87,Inputs!F$3:G$3,Inputs!F$4:G$4),0)</f>
        <v>0</v>
      </c>
      <c r="T87" s="31">
        <f>IF(AND($C87&gt;=Inputs!G$4,$C87&lt;Inputs!H$4),FORECAST($C87,Inputs!G$3:H$3,Inputs!G$4:H$4),0)</f>
        <v>146.04166666666666</v>
      </c>
      <c r="U87" s="31">
        <f>IF(AND($C87&gt;=Inputs!H$4,$C87&lt;Inputs!I$4),FORECAST($C87,Inputs!H$3:I$3,Inputs!H$4:I$4),0)</f>
        <v>0</v>
      </c>
      <c r="V87" s="31">
        <f>IF(AND($C87&gt;=Inputs!I$4,$C87&lt;Inputs!J$4),FORECAST($C87,Inputs!I$3:J$3,Inputs!I$4:J$4),0)</f>
        <v>0</v>
      </c>
      <c r="W87" s="31">
        <f>IF(AND($C87&gt;=Inputs!J$4,$C87&lt;Inputs!K$4),FORECAST($C87,Inputs!J$3:K$3,Inputs!J$4:K$4),0)</f>
        <v>0</v>
      </c>
      <c r="X87" s="31">
        <f>IF(AND($C87&gt;=Inputs!K$4,Inputs!K$4&lt;&gt;""),F87,0)</f>
        <v>0</v>
      </c>
      <c r="Y87" s="36">
        <f>IF($I86&lt;Inputs!B$13,Inputs!B$14,0)</f>
        <v>1</v>
      </c>
      <c r="Z87" s="36">
        <f>IF(AND($I86&gt;=Inputs!B$13,$I86&lt;Inputs!C$13),Inputs!C$14,0)</f>
        <v>0</v>
      </c>
      <c r="AA87" s="36">
        <f>IF(AND($I86&gt;=Inputs!C$13,$I86&lt;Inputs!D$13),Inputs!D$14,0)</f>
        <v>0</v>
      </c>
      <c r="AB87" s="36">
        <f>IF(AND($I86&lt;Inputs!B$13),Inputs!B$13,0)</f>
        <v>185</v>
      </c>
      <c r="AC87" s="36">
        <f>IF(AND($I86&gt;=Inputs!B$13,$I86&lt;Inputs!C$13),Inputs!C$13,0)</f>
        <v>0</v>
      </c>
      <c r="AD87" s="36">
        <f>IF(AND($I86&gt;=Inputs!C$13,$I86&lt;Inputs!D$13),Inputs!D$13,0)</f>
        <v>0</v>
      </c>
      <c r="AE87" s="36">
        <f t="shared" si="57"/>
        <v>185</v>
      </c>
      <c r="AF87" s="36">
        <f t="shared" si="58"/>
        <v>0</v>
      </c>
      <c r="AG87" s="36">
        <f t="shared" si="59"/>
        <v>0</v>
      </c>
      <c r="AH87" s="36">
        <f t="shared" si="60"/>
        <v>185</v>
      </c>
      <c r="AI87" s="36" t="str">
        <f t="shared" si="61"/>
        <v>No</v>
      </c>
      <c r="AJ87" s="36">
        <f t="shared" si="62"/>
        <v>5</v>
      </c>
      <c r="AK87" s="36">
        <f t="shared" si="63"/>
        <v>0</v>
      </c>
      <c r="AL87" s="36">
        <f t="shared" si="64"/>
        <v>0</v>
      </c>
      <c r="AM87" s="36">
        <f t="shared" si="65"/>
        <v>5</v>
      </c>
      <c r="AN87" s="36">
        <f t="shared" si="66"/>
        <v>0</v>
      </c>
      <c r="AO87" s="36">
        <f t="shared" si="67"/>
        <v>0</v>
      </c>
      <c r="AP87" s="36">
        <f t="shared" si="68"/>
        <v>5</v>
      </c>
      <c r="AQ87" s="36">
        <f t="shared" si="69"/>
        <v>5</v>
      </c>
      <c r="AR87" s="36">
        <f>IF(AND($AQ87&gt;=Inputs!B$13,$AQ87&lt;Inputs!C$13),Inputs!C$14,0)</f>
        <v>0</v>
      </c>
      <c r="AS87" s="36">
        <f>IF(AND($AQ87&gt;=Inputs!C$13,$AQ87&lt;Inputs!D$13),Inputs!D$14,0)</f>
        <v>0</v>
      </c>
      <c r="AT87" s="36">
        <f>IF(AND($AQ87&gt;=Inputs!B$13,$AQ87&lt;Inputs!C$13),Inputs!C$13,0)</f>
        <v>0</v>
      </c>
      <c r="AU87" s="36">
        <f>IF(AND($AQ87&gt;=Inputs!C$13,$AQ87&lt;Inputs!D$13),Inputs!D$13,0)</f>
        <v>0</v>
      </c>
      <c r="AV87" s="36">
        <f t="shared" si="70"/>
        <v>0</v>
      </c>
      <c r="AW87" s="36">
        <f>IFERROR((AU87-#REF!)/AS87,0)</f>
        <v>0</v>
      </c>
      <c r="AX87" s="36">
        <f t="shared" si="71"/>
        <v>0</v>
      </c>
      <c r="AY87" s="36" t="str">
        <f t="shared" si="72"/>
        <v>No</v>
      </c>
      <c r="AZ87" s="36">
        <f t="shared" si="73"/>
        <v>0</v>
      </c>
      <c r="BA87" s="36">
        <f t="shared" si="74"/>
        <v>0</v>
      </c>
      <c r="BB87" s="36">
        <f t="shared" si="75"/>
        <v>0</v>
      </c>
      <c r="BC87" s="36">
        <f t="shared" si="76"/>
        <v>0</v>
      </c>
      <c r="BD87" s="36">
        <f t="shared" si="77"/>
        <v>0</v>
      </c>
      <c r="BE87" s="37">
        <f t="shared" si="78"/>
        <v>5</v>
      </c>
      <c r="BF87" s="43">
        <f>IF($I86&lt;=Inputs!B$13,Inputs!B$14,0)</f>
        <v>1</v>
      </c>
      <c r="BG87" s="43">
        <f>IF(AND($I86&gt;Inputs!B$13,$I86&lt;=Inputs!C$13),Inputs!C$14,0)</f>
        <v>0</v>
      </c>
      <c r="BH87" s="43">
        <f>IF(AND($I86&gt;Inputs!C$13,$I86&lt;=Inputs!D$13),Inputs!D$14,0)</f>
        <v>0</v>
      </c>
      <c r="BI87" s="43">
        <f>IF(AND($I86&lt;Inputs!B$13),0,0)</f>
        <v>0</v>
      </c>
      <c r="BJ87" s="43">
        <f>IF(AND($I86&gt;=Inputs!B$13,$I86&lt;Inputs!C$13),Inputs!B$13,0)</f>
        <v>0</v>
      </c>
      <c r="BK87" s="43">
        <f>IF(AND($I86&gt;=Inputs!C$13,$I86&lt;Inputs!D$13),Inputs!C$13,0)</f>
        <v>0</v>
      </c>
      <c r="BL87" s="43">
        <f t="shared" si="79"/>
        <v>0</v>
      </c>
      <c r="BM87" s="43">
        <f t="shared" si="80"/>
        <v>0</v>
      </c>
      <c r="BN87" s="43">
        <f t="shared" si="81"/>
        <v>0</v>
      </c>
      <c r="BO87" s="43">
        <f t="shared" si="82"/>
        <v>0</v>
      </c>
      <c r="BP87" s="43" t="str">
        <f t="shared" si="83"/>
        <v>No</v>
      </c>
      <c r="BQ87" s="43">
        <f t="shared" si="84"/>
        <v>0</v>
      </c>
      <c r="BR87" s="43">
        <f t="shared" si="85"/>
        <v>0</v>
      </c>
      <c r="BS87" s="43">
        <f t="shared" si="86"/>
        <v>0</v>
      </c>
      <c r="BT87" s="43">
        <f t="shared" si="87"/>
        <v>0</v>
      </c>
      <c r="BU87" s="43">
        <f t="shared" si="88"/>
        <v>0</v>
      </c>
      <c r="BV87" s="43">
        <f t="shared" si="89"/>
        <v>0</v>
      </c>
      <c r="BW87" s="43">
        <f t="shared" si="90"/>
        <v>0</v>
      </c>
      <c r="BX87" s="43">
        <f t="shared" si="91"/>
        <v>0</v>
      </c>
      <c r="BY87" s="43">
        <f>IF(AND($BX87&gt;Inputs!B$13,$BX87&lt;=Inputs!C$13),Inputs!C$14,0)</f>
        <v>0</v>
      </c>
      <c r="BZ87" s="43">
        <f>IF(AND($BX87&gt;Inputs!C$13,$BX87&lt;=Inputs!D$13),Inputs!D$14,0)</f>
        <v>0</v>
      </c>
      <c r="CA87" s="43">
        <f>IF(AND($BX87&gt;Inputs!B$13,$BX87&lt;=Inputs!C$13),Inputs!B$13,0)</f>
        <v>0</v>
      </c>
      <c r="CB87" s="43">
        <f>IF(AND($BX87&gt;Inputs!C$13,$BX87&lt;=Inputs!D$13),Inputs!C$13,0)</f>
        <v>0</v>
      </c>
      <c r="CC87" s="43">
        <f t="shared" si="92"/>
        <v>0</v>
      </c>
      <c r="CD87" s="43">
        <f t="shared" si="93"/>
        <v>0</v>
      </c>
      <c r="CE87" s="43">
        <f t="shared" si="94"/>
        <v>0</v>
      </c>
      <c r="CF87" s="43" t="str">
        <f t="shared" si="95"/>
        <v>No</v>
      </c>
      <c r="CG87" s="43">
        <f t="shared" si="96"/>
        <v>0</v>
      </c>
      <c r="CH87" s="43">
        <f t="shared" si="97"/>
        <v>0</v>
      </c>
      <c r="CI87" s="43">
        <f t="shared" si="98"/>
        <v>0</v>
      </c>
      <c r="CJ87" s="43">
        <f t="shared" si="99"/>
        <v>0</v>
      </c>
      <c r="CK87" s="43">
        <f t="shared" si="100"/>
        <v>0</v>
      </c>
      <c r="CL87" s="44">
        <f t="shared" si="101"/>
        <v>0</v>
      </c>
      <c r="CM87" s="9">
        <f>IF(AND($F87&gt;=Inputs!B$3,$F87&lt;Inputs!C$3),FORECAST($F87,Inputs!B$4:C$4,Inputs!B$3:C$3),9999)</f>
        <v>9999</v>
      </c>
      <c r="CN87" s="9">
        <f>IF(AND($F87&gt;=Inputs!C$3,$F87&lt;Inputs!D$3),FORECAST($F87,Inputs!C$4:D$4,Inputs!C$3:D$3),9999)</f>
        <v>9999</v>
      </c>
      <c r="CO87" s="9">
        <f>IF(AND($F87&gt;=Inputs!D$3,$F87&lt;Inputs!E$3),FORECAST($F87,Inputs!D$4:E$4,Inputs!D$3:E$3),9999)</f>
        <v>9999</v>
      </c>
      <c r="CP87" s="9">
        <f>IF(AND($F87&gt;=Inputs!E$3,$F87&lt;Inputs!F$3),FORECAST($F87,Inputs!E$4:F$4,Inputs!E$3:F$3),9999)</f>
        <v>9999</v>
      </c>
      <c r="CQ87" s="9">
        <f>IF(AND($F87&gt;=Inputs!F$3,$F87&lt;Inputs!G$3),FORECAST($F87,Inputs!F$4:G$4,Inputs!F$3:G$3),9999)</f>
        <v>9999</v>
      </c>
      <c r="CR87" s="9">
        <f>IF(AND($F87&gt;=Inputs!G$3,$F87&lt;Inputs!H$3),FORECAST($F87,Inputs!G$4:H$4,Inputs!G$3:H$3),9999)</f>
        <v>9999</v>
      </c>
      <c r="CS87" s="9">
        <f>IF(AND($F87&gt;=Inputs!H$3,$F87&lt;Inputs!I$3),FORECAST($F87,Inputs!H$4:I$4,Inputs!H$3:I$3),9999)</f>
        <v>9999</v>
      </c>
      <c r="CT87" s="9">
        <f>IF(AND($F87&gt;=Inputs!I$3,$F87&lt;Inputs!J$3),FORECAST($F87,Inputs!I$4:J$4,Inputs!I$3:J$3),9999)</f>
        <v>9999</v>
      </c>
      <c r="CU87" s="9">
        <f>IF(AND($F87&gt;=Inputs!J$3,$F87&lt;Inputs!K$3),FORECAST($F87,Inputs!J$4:K$4,Inputs!J$3:K$3),9999)</f>
        <v>9999</v>
      </c>
      <c r="CV87" s="9">
        <f>IF(AND($F87&gt;=Inputs!K$3,$F87&lt;Inputs!L$3),FORECAST($F87,Inputs!K$4:L$4,Inputs!K$3:L$3),9999)</f>
        <v>9999</v>
      </c>
      <c r="CW87" s="9">
        <f>IF(AND($G87&gt;=Inputs!B$3,$G87&lt;Inputs!C$3),FORECAST($G87,Inputs!B$4:C$4,Inputs!B$3:C$3),-9999)</f>
        <v>-9999</v>
      </c>
      <c r="CX87" s="9">
        <f>IF(AND($G87&gt;=Inputs!C$3,$G87&lt;Inputs!D$3),FORECAST($G87,Inputs!C$4:D$4,Inputs!C$3:D$3),-9999)</f>
        <v>-9999</v>
      </c>
      <c r="CY87" s="9">
        <f>IF(AND($G87&gt;=Inputs!D$3,$G87&lt;Inputs!E$3),FORECAST($G87,Inputs!D$4:E$4,Inputs!D$3:E$3),-9999)</f>
        <v>-9999</v>
      </c>
      <c r="CZ87" s="9">
        <f>IF(AND($G87&gt;=Inputs!E$3,$G87&lt;Inputs!F$3),FORECAST($G87,Inputs!E$4:F$4,Inputs!E$3:F$3),-9999)</f>
        <v>-9999</v>
      </c>
      <c r="DA87" s="9">
        <f>IF(AND($G87&gt;=Inputs!F$3,$G87&lt;Inputs!G$3),FORECAST($G87,Inputs!F$4:G$4,Inputs!F$3:G$3),-9999)</f>
        <v>-9999</v>
      </c>
      <c r="DB87" s="9">
        <f>IF(AND($G87&gt;=Inputs!G$3,$G87&lt;Inputs!H$3),FORECAST($G87,Inputs!G$4:H$4,Inputs!G$3:H$3),-9999)</f>
        <v>25.2</v>
      </c>
      <c r="DC87" s="9">
        <f>IF(AND($G87&gt;=Inputs!H$3,$G87&lt;Inputs!I$3),FORECAST($G87,Inputs!H$4:I$4,Inputs!H$3:I$3),-9999)</f>
        <v>-9999</v>
      </c>
      <c r="DD87" s="9">
        <f>IF(AND($G87&gt;=Inputs!I$3,$G87&lt;Inputs!J$3),FORECAST($G87,Inputs!I$4:J$4,Inputs!I$3:J$3),-9999)</f>
        <v>-9999</v>
      </c>
      <c r="DE87" s="9">
        <f>IF(AND($G87&gt;=Inputs!J$3,$G87&lt;Inputs!K$3),FORECAST($G87,Inputs!J$4:K$4,Inputs!J$3:K$3),-9999)</f>
        <v>-9999</v>
      </c>
      <c r="DF87" s="9">
        <f>IF(AND($G87&gt;=Inputs!K$3,$G87&lt;Inputs!L$3),FORECAST($G87,Inputs!K$4:L$4,Inputs!K$3:L$3),-9999)</f>
        <v>-9999</v>
      </c>
    </row>
    <row r="88" spans="1:110" x14ac:dyDescent="0.25">
      <c r="A88" s="2">
        <f t="shared" si="103"/>
        <v>45474.295138888614</v>
      </c>
      <c r="B88" s="3" t="str">
        <f>IF(ROUND(A88,6)&lt;ROUND(Inputs!$B$7,6),"Pre t0",IF(ROUND(A88,6)=ROUND(Inputs!$B$7,6),"t0",IF(AND(A88&gt;Inputs!$B$7,A88&lt;Inputs!$B$8),"TRLD","Post t0")))</f>
        <v>Pre t0</v>
      </c>
      <c r="C88" s="17">
        <v>27.92</v>
      </c>
      <c r="D88" s="19">
        <v>0</v>
      </c>
      <c r="E88" s="19"/>
      <c r="F88" s="19">
        <v>200</v>
      </c>
      <c r="G88" s="19">
        <v>130</v>
      </c>
      <c r="H88" s="7">
        <f t="shared" si="102"/>
        <v>0</v>
      </c>
      <c r="I88" s="7">
        <f>IF(B88="Pre t0",0,IF(B88="t0",MAX(MIN(TRLD!N88,E88),G88),IF(B88="TRLD",I87+J88,IF(B88="Post t0",MAX(I87+M88,G88)))))</f>
        <v>0</v>
      </c>
      <c r="J88" s="7">
        <f t="shared" si="104"/>
        <v>0</v>
      </c>
      <c r="K88" s="7">
        <f t="shared" si="53"/>
        <v>0</v>
      </c>
      <c r="L88" s="7">
        <f t="shared" si="105"/>
        <v>5</v>
      </c>
      <c r="M88" s="8">
        <f t="shared" si="106"/>
        <v>0</v>
      </c>
      <c r="N88" s="31">
        <f t="shared" si="56"/>
        <v>0</v>
      </c>
      <c r="O88" s="31">
        <f>IF(AND($C88&gt;=Inputs!B$4,$C88&lt;Inputs!C$4),FORECAST($C88,Inputs!B$3:C$3,Inputs!B$4:C$4),0)</f>
        <v>0</v>
      </c>
      <c r="P88" s="31">
        <f>IF(AND($C88&gt;=Inputs!C$4,$C88&lt;Inputs!D$4),FORECAST($C88,Inputs!C$3:D$3,Inputs!C$4:D$4),0)</f>
        <v>0</v>
      </c>
      <c r="Q88" s="31">
        <f>IF(AND($C88&gt;=Inputs!D$4,$C88&lt;Inputs!E$4),FORECAST($C88,Inputs!D$3:E$3,Inputs!D$4:E$4),0)</f>
        <v>0</v>
      </c>
      <c r="R88" s="31">
        <f>IF(AND($C88&gt;=Inputs!E$4,$C88&lt;Inputs!F$4),FORECAST($C88,Inputs!E$3:F$3,Inputs!E$4:F$4),0)</f>
        <v>0</v>
      </c>
      <c r="S88" s="31">
        <f>IF(AND($C88&gt;=Inputs!F$4,$C88&lt;Inputs!G$4),FORECAST($C88,Inputs!F$3:G$3,Inputs!F$4:G$4),0)</f>
        <v>0</v>
      </c>
      <c r="T88" s="31">
        <f>IF(AND($C88&gt;=Inputs!G$4,$C88&lt;Inputs!H$4),FORECAST($C88,Inputs!G$3:H$3,Inputs!G$4:H$4),0)</f>
        <v>141.33333333333331</v>
      </c>
      <c r="U88" s="31">
        <f>IF(AND($C88&gt;=Inputs!H$4,$C88&lt;Inputs!I$4),FORECAST($C88,Inputs!H$3:I$3,Inputs!H$4:I$4),0)</f>
        <v>0</v>
      </c>
      <c r="V88" s="31">
        <f>IF(AND($C88&gt;=Inputs!I$4,$C88&lt;Inputs!J$4),FORECAST($C88,Inputs!I$3:J$3,Inputs!I$4:J$4),0)</f>
        <v>0</v>
      </c>
      <c r="W88" s="31">
        <f>IF(AND($C88&gt;=Inputs!J$4,$C88&lt;Inputs!K$4),FORECAST($C88,Inputs!J$3:K$3,Inputs!J$4:K$4),0)</f>
        <v>0</v>
      </c>
      <c r="X88" s="31">
        <f>IF(AND($C88&gt;=Inputs!K$4,Inputs!K$4&lt;&gt;""),F88,0)</f>
        <v>0</v>
      </c>
      <c r="Y88" s="36">
        <f>IF($I87&lt;Inputs!B$13,Inputs!B$14,0)</f>
        <v>1</v>
      </c>
      <c r="Z88" s="36">
        <f>IF(AND($I87&gt;=Inputs!B$13,$I87&lt;Inputs!C$13),Inputs!C$14,0)</f>
        <v>0</v>
      </c>
      <c r="AA88" s="36">
        <f>IF(AND($I87&gt;=Inputs!C$13,$I87&lt;Inputs!D$13),Inputs!D$14,0)</f>
        <v>0</v>
      </c>
      <c r="AB88" s="36">
        <f>IF(AND($I87&lt;Inputs!B$13),Inputs!B$13,0)</f>
        <v>185</v>
      </c>
      <c r="AC88" s="36">
        <f>IF(AND($I87&gt;=Inputs!B$13,$I87&lt;Inputs!C$13),Inputs!C$13,0)</f>
        <v>0</v>
      </c>
      <c r="AD88" s="36">
        <f>IF(AND($I87&gt;=Inputs!C$13,$I87&lt;Inputs!D$13),Inputs!D$13,0)</f>
        <v>0</v>
      </c>
      <c r="AE88" s="36">
        <f t="shared" si="57"/>
        <v>185</v>
      </c>
      <c r="AF88" s="36">
        <f t="shared" si="58"/>
        <v>0</v>
      </c>
      <c r="AG88" s="36">
        <f t="shared" si="59"/>
        <v>0</v>
      </c>
      <c r="AH88" s="36">
        <f t="shared" si="60"/>
        <v>185</v>
      </c>
      <c r="AI88" s="36" t="str">
        <f t="shared" si="61"/>
        <v>No</v>
      </c>
      <c r="AJ88" s="36">
        <f t="shared" si="62"/>
        <v>5</v>
      </c>
      <c r="AK88" s="36">
        <f t="shared" si="63"/>
        <v>0</v>
      </c>
      <c r="AL88" s="36">
        <f t="shared" si="64"/>
        <v>0</v>
      </c>
      <c r="AM88" s="36">
        <f t="shared" si="65"/>
        <v>5</v>
      </c>
      <c r="AN88" s="36">
        <f t="shared" si="66"/>
        <v>0</v>
      </c>
      <c r="AO88" s="36">
        <f t="shared" si="67"/>
        <v>0</v>
      </c>
      <c r="AP88" s="36">
        <f t="shared" si="68"/>
        <v>5</v>
      </c>
      <c r="AQ88" s="36">
        <f t="shared" si="69"/>
        <v>5</v>
      </c>
      <c r="AR88" s="36">
        <f>IF(AND($AQ88&gt;=Inputs!B$13,$AQ88&lt;Inputs!C$13),Inputs!C$14,0)</f>
        <v>0</v>
      </c>
      <c r="AS88" s="36">
        <f>IF(AND($AQ88&gt;=Inputs!C$13,$AQ88&lt;Inputs!D$13),Inputs!D$14,0)</f>
        <v>0</v>
      </c>
      <c r="AT88" s="36">
        <f>IF(AND($AQ88&gt;=Inputs!B$13,$AQ88&lt;Inputs!C$13),Inputs!C$13,0)</f>
        <v>0</v>
      </c>
      <c r="AU88" s="36">
        <f>IF(AND($AQ88&gt;=Inputs!C$13,$AQ88&lt;Inputs!D$13),Inputs!D$13,0)</f>
        <v>0</v>
      </c>
      <c r="AV88" s="36">
        <f t="shared" si="70"/>
        <v>0</v>
      </c>
      <c r="AW88" s="36">
        <f>IFERROR((AU88-#REF!)/AS88,0)</f>
        <v>0</v>
      </c>
      <c r="AX88" s="36">
        <f t="shared" si="71"/>
        <v>0</v>
      </c>
      <c r="AY88" s="36" t="str">
        <f t="shared" si="72"/>
        <v>No</v>
      </c>
      <c r="AZ88" s="36">
        <f t="shared" si="73"/>
        <v>0</v>
      </c>
      <c r="BA88" s="36">
        <f t="shared" si="74"/>
        <v>0</v>
      </c>
      <c r="BB88" s="36">
        <f t="shared" si="75"/>
        <v>0</v>
      </c>
      <c r="BC88" s="36">
        <f t="shared" si="76"/>
        <v>0</v>
      </c>
      <c r="BD88" s="36">
        <f t="shared" si="77"/>
        <v>0</v>
      </c>
      <c r="BE88" s="37">
        <f t="shared" si="78"/>
        <v>5</v>
      </c>
      <c r="BF88" s="43">
        <f>IF($I87&lt;=Inputs!B$13,Inputs!B$14,0)</f>
        <v>1</v>
      </c>
      <c r="BG88" s="43">
        <f>IF(AND($I87&gt;Inputs!B$13,$I87&lt;=Inputs!C$13),Inputs!C$14,0)</f>
        <v>0</v>
      </c>
      <c r="BH88" s="43">
        <f>IF(AND($I87&gt;Inputs!C$13,$I87&lt;=Inputs!D$13),Inputs!D$14,0)</f>
        <v>0</v>
      </c>
      <c r="BI88" s="43">
        <f>IF(AND($I87&lt;Inputs!B$13),0,0)</f>
        <v>0</v>
      </c>
      <c r="BJ88" s="43">
        <f>IF(AND($I87&gt;=Inputs!B$13,$I87&lt;Inputs!C$13),Inputs!B$13,0)</f>
        <v>0</v>
      </c>
      <c r="BK88" s="43">
        <f>IF(AND($I87&gt;=Inputs!C$13,$I87&lt;Inputs!D$13),Inputs!C$13,0)</f>
        <v>0</v>
      </c>
      <c r="BL88" s="43">
        <f t="shared" si="79"/>
        <v>0</v>
      </c>
      <c r="BM88" s="43">
        <f t="shared" si="80"/>
        <v>0</v>
      </c>
      <c r="BN88" s="43">
        <f t="shared" si="81"/>
        <v>0</v>
      </c>
      <c r="BO88" s="43">
        <f t="shared" si="82"/>
        <v>0</v>
      </c>
      <c r="BP88" s="43" t="str">
        <f t="shared" si="83"/>
        <v>No</v>
      </c>
      <c r="BQ88" s="43">
        <f t="shared" si="84"/>
        <v>0</v>
      </c>
      <c r="BR88" s="43">
        <f t="shared" si="85"/>
        <v>0</v>
      </c>
      <c r="BS88" s="43">
        <f t="shared" si="86"/>
        <v>0</v>
      </c>
      <c r="BT88" s="43">
        <f t="shared" si="87"/>
        <v>0</v>
      </c>
      <c r="BU88" s="43">
        <f t="shared" si="88"/>
        <v>0</v>
      </c>
      <c r="BV88" s="43">
        <f t="shared" si="89"/>
        <v>0</v>
      </c>
      <c r="BW88" s="43">
        <f t="shared" si="90"/>
        <v>0</v>
      </c>
      <c r="BX88" s="43">
        <f t="shared" si="91"/>
        <v>0</v>
      </c>
      <c r="BY88" s="43">
        <f>IF(AND($BX88&gt;Inputs!B$13,$BX88&lt;=Inputs!C$13),Inputs!C$14,0)</f>
        <v>0</v>
      </c>
      <c r="BZ88" s="43">
        <f>IF(AND($BX88&gt;Inputs!C$13,$BX88&lt;=Inputs!D$13),Inputs!D$14,0)</f>
        <v>0</v>
      </c>
      <c r="CA88" s="43">
        <f>IF(AND($BX88&gt;Inputs!B$13,$BX88&lt;=Inputs!C$13),Inputs!B$13,0)</f>
        <v>0</v>
      </c>
      <c r="CB88" s="43">
        <f>IF(AND($BX88&gt;Inputs!C$13,$BX88&lt;=Inputs!D$13),Inputs!C$13,0)</f>
        <v>0</v>
      </c>
      <c r="CC88" s="43">
        <f t="shared" si="92"/>
        <v>0</v>
      </c>
      <c r="CD88" s="43">
        <f t="shared" si="93"/>
        <v>0</v>
      </c>
      <c r="CE88" s="43">
        <f t="shared" si="94"/>
        <v>0</v>
      </c>
      <c r="CF88" s="43" t="str">
        <f t="shared" si="95"/>
        <v>No</v>
      </c>
      <c r="CG88" s="43">
        <f t="shared" si="96"/>
        <v>0</v>
      </c>
      <c r="CH88" s="43">
        <f t="shared" si="97"/>
        <v>0</v>
      </c>
      <c r="CI88" s="43">
        <f t="shared" si="98"/>
        <v>0</v>
      </c>
      <c r="CJ88" s="43">
        <f t="shared" si="99"/>
        <v>0</v>
      </c>
      <c r="CK88" s="43">
        <f t="shared" si="100"/>
        <v>0</v>
      </c>
      <c r="CL88" s="44">
        <f t="shared" si="101"/>
        <v>0</v>
      </c>
      <c r="CM88" s="9">
        <f>IF(AND($F88&gt;=Inputs!B$3,$F88&lt;Inputs!C$3),FORECAST($F88,Inputs!B$4:C$4,Inputs!B$3:C$3),9999)</f>
        <v>9999</v>
      </c>
      <c r="CN88" s="9">
        <f>IF(AND($F88&gt;=Inputs!C$3,$F88&lt;Inputs!D$3),FORECAST($F88,Inputs!C$4:D$4,Inputs!C$3:D$3),9999)</f>
        <v>9999</v>
      </c>
      <c r="CO88" s="9">
        <f>IF(AND($F88&gt;=Inputs!D$3,$F88&lt;Inputs!E$3),FORECAST($F88,Inputs!D$4:E$4,Inputs!D$3:E$3),9999)</f>
        <v>9999</v>
      </c>
      <c r="CP88" s="9">
        <f>IF(AND($F88&gt;=Inputs!E$3,$F88&lt;Inputs!F$3),FORECAST($F88,Inputs!E$4:F$4,Inputs!E$3:F$3),9999)</f>
        <v>9999</v>
      </c>
      <c r="CQ88" s="9">
        <f>IF(AND($F88&gt;=Inputs!F$3,$F88&lt;Inputs!G$3),FORECAST($F88,Inputs!F$4:G$4,Inputs!F$3:G$3),9999)</f>
        <v>9999</v>
      </c>
      <c r="CR88" s="9">
        <f>IF(AND($F88&gt;=Inputs!G$3,$F88&lt;Inputs!H$3),FORECAST($F88,Inputs!G$4:H$4,Inputs!G$3:H$3),9999)</f>
        <v>9999</v>
      </c>
      <c r="CS88" s="9">
        <f>IF(AND($F88&gt;=Inputs!H$3,$F88&lt;Inputs!I$3),FORECAST($F88,Inputs!H$4:I$4,Inputs!H$3:I$3),9999)</f>
        <v>9999</v>
      </c>
      <c r="CT88" s="9">
        <f>IF(AND($F88&gt;=Inputs!I$3,$F88&lt;Inputs!J$3),FORECAST($F88,Inputs!I$4:J$4,Inputs!I$3:J$3),9999)</f>
        <v>9999</v>
      </c>
      <c r="CU88" s="9">
        <f>IF(AND($F88&gt;=Inputs!J$3,$F88&lt;Inputs!K$3),FORECAST($F88,Inputs!J$4:K$4,Inputs!J$3:K$3),9999)</f>
        <v>9999</v>
      </c>
      <c r="CV88" s="9">
        <f>IF(AND($F88&gt;=Inputs!K$3,$F88&lt;Inputs!L$3),FORECAST($F88,Inputs!K$4:L$4,Inputs!K$3:L$3),9999)</f>
        <v>9999</v>
      </c>
      <c r="CW88" s="9">
        <f>IF(AND($G88&gt;=Inputs!B$3,$G88&lt;Inputs!C$3),FORECAST($G88,Inputs!B$4:C$4,Inputs!B$3:C$3),-9999)</f>
        <v>-9999</v>
      </c>
      <c r="CX88" s="9">
        <f>IF(AND($G88&gt;=Inputs!C$3,$G88&lt;Inputs!D$3),FORECAST($G88,Inputs!C$4:D$4,Inputs!C$3:D$3),-9999)</f>
        <v>-9999</v>
      </c>
      <c r="CY88" s="9">
        <f>IF(AND($G88&gt;=Inputs!D$3,$G88&lt;Inputs!E$3),FORECAST($G88,Inputs!D$4:E$4,Inputs!D$3:E$3),-9999)</f>
        <v>-9999</v>
      </c>
      <c r="CZ88" s="9">
        <f>IF(AND($G88&gt;=Inputs!E$3,$G88&lt;Inputs!F$3),FORECAST($G88,Inputs!E$4:F$4,Inputs!E$3:F$3),-9999)</f>
        <v>-9999</v>
      </c>
      <c r="DA88" s="9">
        <f>IF(AND($G88&gt;=Inputs!F$3,$G88&lt;Inputs!G$3),FORECAST($G88,Inputs!F$4:G$4,Inputs!F$3:G$3),-9999)</f>
        <v>-9999</v>
      </c>
      <c r="DB88" s="9">
        <f>IF(AND($G88&gt;=Inputs!G$3,$G88&lt;Inputs!H$3),FORECAST($G88,Inputs!G$4:H$4,Inputs!G$3:H$3),-9999)</f>
        <v>25.2</v>
      </c>
      <c r="DC88" s="9">
        <f>IF(AND($G88&gt;=Inputs!H$3,$G88&lt;Inputs!I$3),FORECAST($G88,Inputs!H$4:I$4,Inputs!H$3:I$3),-9999)</f>
        <v>-9999</v>
      </c>
      <c r="DD88" s="9">
        <f>IF(AND($G88&gt;=Inputs!I$3,$G88&lt;Inputs!J$3),FORECAST($G88,Inputs!I$4:J$4,Inputs!I$3:J$3),-9999)</f>
        <v>-9999</v>
      </c>
      <c r="DE88" s="9">
        <f>IF(AND($G88&gt;=Inputs!J$3,$G88&lt;Inputs!K$3),FORECAST($G88,Inputs!J$4:K$4,Inputs!J$3:K$3),-9999)</f>
        <v>-9999</v>
      </c>
      <c r="DF88" s="9">
        <f>IF(AND($G88&gt;=Inputs!K$3,$G88&lt;Inputs!L$3),FORECAST($G88,Inputs!K$4:L$4,Inputs!K$3:L$3),-9999)</f>
        <v>-9999</v>
      </c>
    </row>
    <row r="89" spans="1:110" x14ac:dyDescent="0.25">
      <c r="A89" s="2">
        <f t="shared" si="103"/>
        <v>45474.298611110833</v>
      </c>
      <c r="B89" s="3" t="str">
        <f>IF(ROUND(A89,6)&lt;ROUND(Inputs!$B$7,6),"Pre t0",IF(ROUND(A89,6)=ROUND(Inputs!$B$7,6),"t0",IF(AND(A89&gt;Inputs!$B$7,A89&lt;Inputs!$B$8),"TRLD","Post t0")))</f>
        <v>Pre t0</v>
      </c>
      <c r="C89" s="17">
        <v>28.23</v>
      </c>
      <c r="D89" s="19">
        <v>0</v>
      </c>
      <c r="E89" s="19"/>
      <c r="F89" s="19">
        <v>200</v>
      </c>
      <c r="G89" s="19">
        <v>130</v>
      </c>
      <c r="H89" s="7">
        <f t="shared" si="102"/>
        <v>0</v>
      </c>
      <c r="I89" s="7">
        <f>IF(B89="Pre t0",0,IF(B89="t0",MAX(MIN(TRLD!N89,E89),G89),IF(B89="TRLD",I88+J89,IF(B89="Post t0",MAX(I88+M89,G89)))))</f>
        <v>0</v>
      </c>
      <c r="J89" s="7">
        <f t="shared" si="104"/>
        <v>0</v>
      </c>
      <c r="K89" s="7">
        <f t="shared" si="53"/>
        <v>0</v>
      </c>
      <c r="L89" s="7">
        <f t="shared" si="105"/>
        <v>5</v>
      </c>
      <c r="M89" s="8">
        <f t="shared" si="106"/>
        <v>0</v>
      </c>
      <c r="N89" s="31">
        <f t="shared" si="56"/>
        <v>0</v>
      </c>
      <c r="O89" s="31">
        <f>IF(AND($C89&gt;=Inputs!B$4,$C89&lt;Inputs!C$4),FORECAST($C89,Inputs!B$3:C$3,Inputs!B$4:C$4),0)</f>
        <v>0</v>
      </c>
      <c r="P89" s="31">
        <f>IF(AND($C89&gt;=Inputs!C$4,$C89&lt;Inputs!D$4),FORECAST($C89,Inputs!C$3:D$3,Inputs!C$4:D$4),0)</f>
        <v>0</v>
      </c>
      <c r="Q89" s="31">
        <f>IF(AND($C89&gt;=Inputs!D$4,$C89&lt;Inputs!E$4),FORECAST($C89,Inputs!D$3:E$3,Inputs!D$4:E$4),0)</f>
        <v>0</v>
      </c>
      <c r="R89" s="31">
        <f>IF(AND($C89&gt;=Inputs!E$4,$C89&lt;Inputs!F$4),FORECAST($C89,Inputs!E$3:F$3,Inputs!E$4:F$4),0)</f>
        <v>0</v>
      </c>
      <c r="S89" s="31">
        <f>IF(AND($C89&gt;=Inputs!F$4,$C89&lt;Inputs!G$4),FORECAST($C89,Inputs!F$3:G$3,Inputs!F$4:G$4),0)</f>
        <v>0</v>
      </c>
      <c r="T89" s="31">
        <f>IF(AND($C89&gt;=Inputs!G$4,$C89&lt;Inputs!H$4),FORECAST($C89,Inputs!G$3:H$3,Inputs!G$4:H$4),0)</f>
        <v>142.625</v>
      </c>
      <c r="U89" s="31">
        <f>IF(AND($C89&gt;=Inputs!H$4,$C89&lt;Inputs!I$4),FORECAST($C89,Inputs!H$3:I$3,Inputs!H$4:I$4),0)</f>
        <v>0</v>
      </c>
      <c r="V89" s="31">
        <f>IF(AND($C89&gt;=Inputs!I$4,$C89&lt;Inputs!J$4),FORECAST($C89,Inputs!I$3:J$3,Inputs!I$4:J$4),0)</f>
        <v>0</v>
      </c>
      <c r="W89" s="31">
        <f>IF(AND($C89&gt;=Inputs!J$4,$C89&lt;Inputs!K$4),FORECAST($C89,Inputs!J$3:K$3,Inputs!J$4:K$4),0)</f>
        <v>0</v>
      </c>
      <c r="X89" s="31">
        <f>IF(AND($C89&gt;=Inputs!K$4,Inputs!K$4&lt;&gt;""),F89,0)</f>
        <v>0</v>
      </c>
      <c r="Y89" s="36">
        <f>IF($I88&lt;Inputs!B$13,Inputs!B$14,0)</f>
        <v>1</v>
      </c>
      <c r="Z89" s="36">
        <f>IF(AND($I88&gt;=Inputs!B$13,$I88&lt;Inputs!C$13),Inputs!C$14,0)</f>
        <v>0</v>
      </c>
      <c r="AA89" s="36">
        <f>IF(AND($I88&gt;=Inputs!C$13,$I88&lt;Inputs!D$13),Inputs!D$14,0)</f>
        <v>0</v>
      </c>
      <c r="AB89" s="36">
        <f>IF(AND($I88&lt;Inputs!B$13),Inputs!B$13,0)</f>
        <v>185</v>
      </c>
      <c r="AC89" s="36">
        <f>IF(AND($I88&gt;=Inputs!B$13,$I88&lt;Inputs!C$13),Inputs!C$13,0)</f>
        <v>0</v>
      </c>
      <c r="AD89" s="36">
        <f>IF(AND($I88&gt;=Inputs!C$13,$I88&lt;Inputs!D$13),Inputs!D$13,0)</f>
        <v>0</v>
      </c>
      <c r="AE89" s="36">
        <f t="shared" si="57"/>
        <v>185</v>
      </c>
      <c r="AF89" s="36">
        <f t="shared" si="58"/>
        <v>0</v>
      </c>
      <c r="AG89" s="36">
        <f t="shared" si="59"/>
        <v>0</v>
      </c>
      <c r="AH89" s="36">
        <f t="shared" si="60"/>
        <v>185</v>
      </c>
      <c r="AI89" s="36" t="str">
        <f t="shared" si="61"/>
        <v>No</v>
      </c>
      <c r="AJ89" s="36">
        <f t="shared" si="62"/>
        <v>5</v>
      </c>
      <c r="AK89" s="36">
        <f t="shared" si="63"/>
        <v>0</v>
      </c>
      <c r="AL89" s="36">
        <f t="shared" si="64"/>
        <v>0</v>
      </c>
      <c r="AM89" s="36">
        <f t="shared" si="65"/>
        <v>5</v>
      </c>
      <c r="AN89" s="36">
        <f t="shared" si="66"/>
        <v>0</v>
      </c>
      <c r="AO89" s="36">
        <f t="shared" si="67"/>
        <v>0</v>
      </c>
      <c r="AP89" s="36">
        <f t="shared" si="68"/>
        <v>5</v>
      </c>
      <c r="AQ89" s="36">
        <f t="shared" si="69"/>
        <v>5</v>
      </c>
      <c r="AR89" s="36">
        <f>IF(AND($AQ89&gt;=Inputs!B$13,$AQ89&lt;Inputs!C$13),Inputs!C$14,0)</f>
        <v>0</v>
      </c>
      <c r="AS89" s="36">
        <f>IF(AND($AQ89&gt;=Inputs!C$13,$AQ89&lt;Inputs!D$13),Inputs!D$14,0)</f>
        <v>0</v>
      </c>
      <c r="AT89" s="36">
        <f>IF(AND($AQ89&gt;=Inputs!B$13,$AQ89&lt;Inputs!C$13),Inputs!C$13,0)</f>
        <v>0</v>
      </c>
      <c r="AU89" s="36">
        <f>IF(AND($AQ89&gt;=Inputs!C$13,$AQ89&lt;Inputs!D$13),Inputs!D$13,0)</f>
        <v>0</v>
      </c>
      <c r="AV89" s="36">
        <f t="shared" si="70"/>
        <v>0</v>
      </c>
      <c r="AW89" s="36">
        <f>IFERROR((AU89-#REF!)/AS89,0)</f>
        <v>0</v>
      </c>
      <c r="AX89" s="36">
        <f t="shared" si="71"/>
        <v>0</v>
      </c>
      <c r="AY89" s="36" t="str">
        <f t="shared" si="72"/>
        <v>No</v>
      </c>
      <c r="AZ89" s="36">
        <f t="shared" si="73"/>
        <v>0</v>
      </c>
      <c r="BA89" s="36">
        <f t="shared" si="74"/>
        <v>0</v>
      </c>
      <c r="BB89" s="36">
        <f t="shared" si="75"/>
        <v>0</v>
      </c>
      <c r="BC89" s="36">
        <f t="shared" si="76"/>
        <v>0</v>
      </c>
      <c r="BD89" s="36">
        <f t="shared" si="77"/>
        <v>0</v>
      </c>
      <c r="BE89" s="37">
        <f t="shared" si="78"/>
        <v>5</v>
      </c>
      <c r="BF89" s="43">
        <f>IF($I88&lt;=Inputs!B$13,Inputs!B$14,0)</f>
        <v>1</v>
      </c>
      <c r="BG89" s="43">
        <f>IF(AND($I88&gt;Inputs!B$13,$I88&lt;=Inputs!C$13),Inputs!C$14,0)</f>
        <v>0</v>
      </c>
      <c r="BH89" s="43">
        <f>IF(AND($I88&gt;Inputs!C$13,$I88&lt;=Inputs!D$13),Inputs!D$14,0)</f>
        <v>0</v>
      </c>
      <c r="BI89" s="43">
        <f>IF(AND($I88&lt;Inputs!B$13),0,0)</f>
        <v>0</v>
      </c>
      <c r="BJ89" s="43">
        <f>IF(AND($I88&gt;=Inputs!B$13,$I88&lt;Inputs!C$13),Inputs!B$13,0)</f>
        <v>0</v>
      </c>
      <c r="BK89" s="43">
        <f>IF(AND($I88&gt;=Inputs!C$13,$I88&lt;Inputs!D$13),Inputs!C$13,0)</f>
        <v>0</v>
      </c>
      <c r="BL89" s="43">
        <f t="shared" si="79"/>
        <v>0</v>
      </c>
      <c r="BM89" s="43">
        <f t="shared" si="80"/>
        <v>0</v>
      </c>
      <c r="BN89" s="43">
        <f t="shared" si="81"/>
        <v>0</v>
      </c>
      <c r="BO89" s="43">
        <f t="shared" si="82"/>
        <v>0</v>
      </c>
      <c r="BP89" s="43" t="str">
        <f t="shared" si="83"/>
        <v>No</v>
      </c>
      <c r="BQ89" s="43">
        <f t="shared" si="84"/>
        <v>0</v>
      </c>
      <c r="BR89" s="43">
        <f t="shared" si="85"/>
        <v>0</v>
      </c>
      <c r="BS89" s="43">
        <f t="shared" si="86"/>
        <v>0</v>
      </c>
      <c r="BT89" s="43">
        <f t="shared" si="87"/>
        <v>0</v>
      </c>
      <c r="BU89" s="43">
        <f t="shared" si="88"/>
        <v>0</v>
      </c>
      <c r="BV89" s="43">
        <f t="shared" si="89"/>
        <v>0</v>
      </c>
      <c r="BW89" s="43">
        <f t="shared" si="90"/>
        <v>0</v>
      </c>
      <c r="BX89" s="43">
        <f t="shared" si="91"/>
        <v>0</v>
      </c>
      <c r="BY89" s="43">
        <f>IF(AND($BX89&gt;Inputs!B$13,$BX89&lt;=Inputs!C$13),Inputs!C$14,0)</f>
        <v>0</v>
      </c>
      <c r="BZ89" s="43">
        <f>IF(AND($BX89&gt;Inputs!C$13,$BX89&lt;=Inputs!D$13),Inputs!D$14,0)</f>
        <v>0</v>
      </c>
      <c r="CA89" s="43">
        <f>IF(AND($BX89&gt;Inputs!B$13,$BX89&lt;=Inputs!C$13),Inputs!B$13,0)</f>
        <v>0</v>
      </c>
      <c r="CB89" s="43">
        <f>IF(AND($BX89&gt;Inputs!C$13,$BX89&lt;=Inputs!D$13),Inputs!C$13,0)</f>
        <v>0</v>
      </c>
      <c r="CC89" s="43">
        <f t="shared" si="92"/>
        <v>0</v>
      </c>
      <c r="CD89" s="43">
        <f t="shared" si="93"/>
        <v>0</v>
      </c>
      <c r="CE89" s="43">
        <f t="shared" si="94"/>
        <v>0</v>
      </c>
      <c r="CF89" s="43" t="str">
        <f t="shared" si="95"/>
        <v>No</v>
      </c>
      <c r="CG89" s="43">
        <f t="shared" si="96"/>
        <v>0</v>
      </c>
      <c r="CH89" s="43">
        <f t="shared" si="97"/>
        <v>0</v>
      </c>
      <c r="CI89" s="43">
        <f t="shared" si="98"/>
        <v>0</v>
      </c>
      <c r="CJ89" s="43">
        <f t="shared" si="99"/>
        <v>0</v>
      </c>
      <c r="CK89" s="43">
        <f t="shared" si="100"/>
        <v>0</v>
      </c>
      <c r="CL89" s="44">
        <f t="shared" si="101"/>
        <v>0</v>
      </c>
      <c r="CM89" s="9">
        <f>IF(AND($F89&gt;=Inputs!B$3,$F89&lt;Inputs!C$3),FORECAST($F89,Inputs!B$4:C$4,Inputs!B$3:C$3),9999)</f>
        <v>9999</v>
      </c>
      <c r="CN89" s="9">
        <f>IF(AND($F89&gt;=Inputs!C$3,$F89&lt;Inputs!D$3),FORECAST($F89,Inputs!C$4:D$4,Inputs!C$3:D$3),9999)</f>
        <v>9999</v>
      </c>
      <c r="CO89" s="9">
        <f>IF(AND($F89&gt;=Inputs!D$3,$F89&lt;Inputs!E$3),FORECAST($F89,Inputs!D$4:E$4,Inputs!D$3:E$3),9999)</f>
        <v>9999</v>
      </c>
      <c r="CP89" s="9">
        <f>IF(AND($F89&gt;=Inputs!E$3,$F89&lt;Inputs!F$3),FORECAST($F89,Inputs!E$4:F$4,Inputs!E$3:F$3),9999)</f>
        <v>9999</v>
      </c>
      <c r="CQ89" s="9">
        <f>IF(AND($F89&gt;=Inputs!F$3,$F89&lt;Inputs!G$3),FORECAST($F89,Inputs!F$4:G$4,Inputs!F$3:G$3),9999)</f>
        <v>9999</v>
      </c>
      <c r="CR89" s="9">
        <f>IF(AND($F89&gt;=Inputs!G$3,$F89&lt;Inputs!H$3),FORECAST($F89,Inputs!G$4:H$4,Inputs!G$3:H$3),9999)</f>
        <v>9999</v>
      </c>
      <c r="CS89" s="9">
        <f>IF(AND($F89&gt;=Inputs!H$3,$F89&lt;Inputs!I$3),FORECAST($F89,Inputs!H$4:I$4,Inputs!H$3:I$3),9999)</f>
        <v>9999</v>
      </c>
      <c r="CT89" s="9">
        <f>IF(AND($F89&gt;=Inputs!I$3,$F89&lt;Inputs!J$3),FORECAST($F89,Inputs!I$4:J$4,Inputs!I$3:J$3),9999)</f>
        <v>9999</v>
      </c>
      <c r="CU89" s="9">
        <f>IF(AND($F89&gt;=Inputs!J$3,$F89&lt;Inputs!K$3),FORECAST($F89,Inputs!J$4:K$4,Inputs!J$3:K$3),9999)</f>
        <v>9999</v>
      </c>
      <c r="CV89" s="9">
        <f>IF(AND($F89&gt;=Inputs!K$3,$F89&lt;Inputs!L$3),FORECAST($F89,Inputs!K$4:L$4,Inputs!K$3:L$3),9999)</f>
        <v>9999</v>
      </c>
      <c r="CW89" s="9">
        <f>IF(AND($G89&gt;=Inputs!B$3,$G89&lt;Inputs!C$3),FORECAST($G89,Inputs!B$4:C$4,Inputs!B$3:C$3),-9999)</f>
        <v>-9999</v>
      </c>
      <c r="CX89" s="9">
        <f>IF(AND($G89&gt;=Inputs!C$3,$G89&lt;Inputs!D$3),FORECAST($G89,Inputs!C$4:D$4,Inputs!C$3:D$3),-9999)</f>
        <v>-9999</v>
      </c>
      <c r="CY89" s="9">
        <f>IF(AND($G89&gt;=Inputs!D$3,$G89&lt;Inputs!E$3),FORECAST($G89,Inputs!D$4:E$4,Inputs!D$3:E$3),-9999)</f>
        <v>-9999</v>
      </c>
      <c r="CZ89" s="9">
        <f>IF(AND($G89&gt;=Inputs!E$3,$G89&lt;Inputs!F$3),FORECAST($G89,Inputs!E$4:F$4,Inputs!E$3:F$3),-9999)</f>
        <v>-9999</v>
      </c>
      <c r="DA89" s="9">
        <f>IF(AND($G89&gt;=Inputs!F$3,$G89&lt;Inputs!G$3),FORECAST($G89,Inputs!F$4:G$4,Inputs!F$3:G$3),-9999)</f>
        <v>-9999</v>
      </c>
      <c r="DB89" s="9">
        <f>IF(AND($G89&gt;=Inputs!G$3,$G89&lt;Inputs!H$3),FORECAST($G89,Inputs!G$4:H$4,Inputs!G$3:H$3),-9999)</f>
        <v>25.2</v>
      </c>
      <c r="DC89" s="9">
        <f>IF(AND($G89&gt;=Inputs!H$3,$G89&lt;Inputs!I$3),FORECAST($G89,Inputs!H$4:I$4,Inputs!H$3:I$3),-9999)</f>
        <v>-9999</v>
      </c>
      <c r="DD89" s="9">
        <f>IF(AND($G89&gt;=Inputs!I$3,$G89&lt;Inputs!J$3),FORECAST($G89,Inputs!I$4:J$4,Inputs!I$3:J$3),-9999)</f>
        <v>-9999</v>
      </c>
      <c r="DE89" s="9">
        <f>IF(AND($G89&gt;=Inputs!J$3,$G89&lt;Inputs!K$3),FORECAST($G89,Inputs!J$4:K$4,Inputs!J$3:K$3),-9999)</f>
        <v>-9999</v>
      </c>
      <c r="DF89" s="9">
        <f>IF(AND($G89&gt;=Inputs!K$3,$G89&lt;Inputs!L$3),FORECAST($G89,Inputs!K$4:L$4,Inputs!K$3:L$3),-9999)</f>
        <v>-9999</v>
      </c>
    </row>
    <row r="90" spans="1:110" x14ac:dyDescent="0.25">
      <c r="A90" s="2">
        <f t="shared" si="103"/>
        <v>45474.302083333052</v>
      </c>
      <c r="B90" s="3" t="str">
        <f>IF(ROUND(A90,6)&lt;ROUND(Inputs!$B$7,6),"Pre t0",IF(ROUND(A90,6)=ROUND(Inputs!$B$7,6),"t0",IF(AND(A90&gt;Inputs!$B$7,A90&lt;Inputs!$B$8),"TRLD","Post t0")))</f>
        <v>Pre t0</v>
      </c>
      <c r="C90" s="17">
        <v>27.37</v>
      </c>
      <c r="D90" s="19">
        <v>0</v>
      </c>
      <c r="E90" s="19"/>
      <c r="F90" s="19">
        <v>200</v>
      </c>
      <c r="G90" s="19">
        <v>130</v>
      </c>
      <c r="H90" s="7">
        <f t="shared" si="102"/>
        <v>0</v>
      </c>
      <c r="I90" s="7">
        <f>IF(B90="Pre t0",0,IF(B90="t0",MAX(MIN(TRLD!N90,E90),G90),IF(B90="TRLD",I89+J90,IF(B90="Post t0",MAX(I89+M90,G90)))))</f>
        <v>0</v>
      </c>
      <c r="J90" s="7">
        <f t="shared" si="104"/>
        <v>0</v>
      </c>
      <c r="K90" s="7">
        <f t="shared" si="53"/>
        <v>0</v>
      </c>
      <c r="L90" s="7">
        <f t="shared" si="105"/>
        <v>5</v>
      </c>
      <c r="M90" s="8">
        <f t="shared" si="106"/>
        <v>0</v>
      </c>
      <c r="N90" s="31">
        <f t="shared" si="56"/>
        <v>0</v>
      </c>
      <c r="O90" s="31">
        <f>IF(AND($C90&gt;=Inputs!B$4,$C90&lt;Inputs!C$4),FORECAST($C90,Inputs!B$3:C$3,Inputs!B$4:C$4),0)</f>
        <v>0</v>
      </c>
      <c r="P90" s="31">
        <f>IF(AND($C90&gt;=Inputs!C$4,$C90&lt;Inputs!D$4),FORECAST($C90,Inputs!C$3:D$3,Inputs!C$4:D$4),0)</f>
        <v>0</v>
      </c>
      <c r="Q90" s="31">
        <f>IF(AND($C90&gt;=Inputs!D$4,$C90&lt;Inputs!E$4),FORECAST($C90,Inputs!D$3:E$3,Inputs!D$4:E$4),0)</f>
        <v>0</v>
      </c>
      <c r="R90" s="31">
        <f>IF(AND($C90&gt;=Inputs!E$4,$C90&lt;Inputs!F$4),FORECAST($C90,Inputs!E$3:F$3,Inputs!E$4:F$4),0)</f>
        <v>0</v>
      </c>
      <c r="S90" s="31">
        <f>IF(AND($C90&gt;=Inputs!F$4,$C90&lt;Inputs!G$4),FORECAST($C90,Inputs!F$3:G$3,Inputs!F$4:G$4),0)</f>
        <v>0</v>
      </c>
      <c r="T90" s="31">
        <f>IF(AND($C90&gt;=Inputs!G$4,$C90&lt;Inputs!H$4),FORECAST($C90,Inputs!G$3:H$3,Inputs!G$4:H$4),0)</f>
        <v>139.04166666666669</v>
      </c>
      <c r="U90" s="31">
        <f>IF(AND($C90&gt;=Inputs!H$4,$C90&lt;Inputs!I$4),FORECAST($C90,Inputs!H$3:I$3,Inputs!H$4:I$4),0)</f>
        <v>0</v>
      </c>
      <c r="V90" s="31">
        <f>IF(AND($C90&gt;=Inputs!I$4,$C90&lt;Inputs!J$4),FORECAST($C90,Inputs!I$3:J$3,Inputs!I$4:J$4),0)</f>
        <v>0</v>
      </c>
      <c r="W90" s="31">
        <f>IF(AND($C90&gt;=Inputs!J$4,$C90&lt;Inputs!K$4),FORECAST($C90,Inputs!J$3:K$3,Inputs!J$4:K$4),0)</f>
        <v>0</v>
      </c>
      <c r="X90" s="31">
        <f>IF(AND($C90&gt;=Inputs!K$4,Inputs!K$4&lt;&gt;""),F90,0)</f>
        <v>0</v>
      </c>
      <c r="Y90" s="36">
        <f>IF($I89&lt;Inputs!B$13,Inputs!B$14,0)</f>
        <v>1</v>
      </c>
      <c r="Z90" s="36">
        <f>IF(AND($I89&gt;=Inputs!B$13,$I89&lt;Inputs!C$13),Inputs!C$14,0)</f>
        <v>0</v>
      </c>
      <c r="AA90" s="36">
        <f>IF(AND($I89&gt;=Inputs!C$13,$I89&lt;Inputs!D$13),Inputs!D$14,0)</f>
        <v>0</v>
      </c>
      <c r="AB90" s="36">
        <f>IF(AND($I89&lt;Inputs!B$13),Inputs!B$13,0)</f>
        <v>185</v>
      </c>
      <c r="AC90" s="36">
        <f>IF(AND($I89&gt;=Inputs!B$13,$I89&lt;Inputs!C$13),Inputs!C$13,0)</f>
        <v>0</v>
      </c>
      <c r="AD90" s="36">
        <f>IF(AND($I89&gt;=Inputs!C$13,$I89&lt;Inputs!D$13),Inputs!D$13,0)</f>
        <v>0</v>
      </c>
      <c r="AE90" s="36">
        <f t="shared" si="57"/>
        <v>185</v>
      </c>
      <c r="AF90" s="36">
        <f t="shared" si="58"/>
        <v>0</v>
      </c>
      <c r="AG90" s="36">
        <f t="shared" si="59"/>
        <v>0</v>
      </c>
      <c r="AH90" s="36">
        <f t="shared" si="60"/>
        <v>185</v>
      </c>
      <c r="AI90" s="36" t="str">
        <f t="shared" si="61"/>
        <v>No</v>
      </c>
      <c r="AJ90" s="36">
        <f t="shared" si="62"/>
        <v>5</v>
      </c>
      <c r="AK90" s="36">
        <f t="shared" si="63"/>
        <v>0</v>
      </c>
      <c r="AL90" s="36">
        <f t="shared" si="64"/>
        <v>0</v>
      </c>
      <c r="AM90" s="36">
        <f t="shared" si="65"/>
        <v>5</v>
      </c>
      <c r="AN90" s="36">
        <f t="shared" si="66"/>
        <v>0</v>
      </c>
      <c r="AO90" s="36">
        <f t="shared" si="67"/>
        <v>0</v>
      </c>
      <c r="AP90" s="36">
        <f t="shared" si="68"/>
        <v>5</v>
      </c>
      <c r="AQ90" s="36">
        <f t="shared" si="69"/>
        <v>5</v>
      </c>
      <c r="AR90" s="36">
        <f>IF(AND($AQ90&gt;=Inputs!B$13,$AQ90&lt;Inputs!C$13),Inputs!C$14,0)</f>
        <v>0</v>
      </c>
      <c r="AS90" s="36">
        <f>IF(AND($AQ90&gt;=Inputs!C$13,$AQ90&lt;Inputs!D$13),Inputs!D$14,0)</f>
        <v>0</v>
      </c>
      <c r="AT90" s="36">
        <f>IF(AND($AQ90&gt;=Inputs!B$13,$AQ90&lt;Inputs!C$13),Inputs!C$13,0)</f>
        <v>0</v>
      </c>
      <c r="AU90" s="36">
        <f>IF(AND($AQ90&gt;=Inputs!C$13,$AQ90&lt;Inputs!D$13),Inputs!D$13,0)</f>
        <v>0</v>
      </c>
      <c r="AV90" s="36">
        <f t="shared" si="70"/>
        <v>0</v>
      </c>
      <c r="AW90" s="36">
        <f>IFERROR((AU90-#REF!)/AS90,0)</f>
        <v>0</v>
      </c>
      <c r="AX90" s="36">
        <f t="shared" si="71"/>
        <v>0</v>
      </c>
      <c r="AY90" s="36" t="str">
        <f t="shared" si="72"/>
        <v>No</v>
      </c>
      <c r="AZ90" s="36">
        <f t="shared" si="73"/>
        <v>0</v>
      </c>
      <c r="BA90" s="36">
        <f t="shared" si="74"/>
        <v>0</v>
      </c>
      <c r="BB90" s="36">
        <f t="shared" si="75"/>
        <v>0</v>
      </c>
      <c r="BC90" s="36">
        <f t="shared" si="76"/>
        <v>0</v>
      </c>
      <c r="BD90" s="36">
        <f t="shared" si="77"/>
        <v>0</v>
      </c>
      <c r="BE90" s="37">
        <f t="shared" si="78"/>
        <v>5</v>
      </c>
      <c r="BF90" s="43">
        <f>IF($I89&lt;=Inputs!B$13,Inputs!B$14,0)</f>
        <v>1</v>
      </c>
      <c r="BG90" s="43">
        <f>IF(AND($I89&gt;Inputs!B$13,$I89&lt;=Inputs!C$13),Inputs!C$14,0)</f>
        <v>0</v>
      </c>
      <c r="BH90" s="43">
        <f>IF(AND($I89&gt;Inputs!C$13,$I89&lt;=Inputs!D$13),Inputs!D$14,0)</f>
        <v>0</v>
      </c>
      <c r="BI90" s="43">
        <f>IF(AND($I89&lt;Inputs!B$13),0,0)</f>
        <v>0</v>
      </c>
      <c r="BJ90" s="43">
        <f>IF(AND($I89&gt;=Inputs!B$13,$I89&lt;Inputs!C$13),Inputs!B$13,0)</f>
        <v>0</v>
      </c>
      <c r="BK90" s="43">
        <f>IF(AND($I89&gt;=Inputs!C$13,$I89&lt;Inputs!D$13),Inputs!C$13,0)</f>
        <v>0</v>
      </c>
      <c r="BL90" s="43">
        <f t="shared" si="79"/>
        <v>0</v>
      </c>
      <c r="BM90" s="43">
        <f t="shared" si="80"/>
        <v>0</v>
      </c>
      <c r="BN90" s="43">
        <f t="shared" si="81"/>
        <v>0</v>
      </c>
      <c r="BO90" s="43">
        <f t="shared" si="82"/>
        <v>0</v>
      </c>
      <c r="BP90" s="43" t="str">
        <f t="shared" si="83"/>
        <v>No</v>
      </c>
      <c r="BQ90" s="43">
        <f t="shared" si="84"/>
        <v>0</v>
      </c>
      <c r="BR90" s="43">
        <f t="shared" si="85"/>
        <v>0</v>
      </c>
      <c r="BS90" s="43">
        <f t="shared" si="86"/>
        <v>0</v>
      </c>
      <c r="BT90" s="43">
        <f t="shared" si="87"/>
        <v>0</v>
      </c>
      <c r="BU90" s="43">
        <f t="shared" si="88"/>
        <v>0</v>
      </c>
      <c r="BV90" s="43">
        <f t="shared" si="89"/>
        <v>0</v>
      </c>
      <c r="BW90" s="43">
        <f t="shared" si="90"/>
        <v>0</v>
      </c>
      <c r="BX90" s="43">
        <f t="shared" si="91"/>
        <v>0</v>
      </c>
      <c r="BY90" s="43">
        <f>IF(AND($BX90&gt;Inputs!B$13,$BX90&lt;=Inputs!C$13),Inputs!C$14,0)</f>
        <v>0</v>
      </c>
      <c r="BZ90" s="43">
        <f>IF(AND($BX90&gt;Inputs!C$13,$BX90&lt;=Inputs!D$13),Inputs!D$14,0)</f>
        <v>0</v>
      </c>
      <c r="CA90" s="43">
        <f>IF(AND($BX90&gt;Inputs!B$13,$BX90&lt;=Inputs!C$13),Inputs!B$13,0)</f>
        <v>0</v>
      </c>
      <c r="CB90" s="43">
        <f>IF(AND($BX90&gt;Inputs!C$13,$BX90&lt;=Inputs!D$13),Inputs!C$13,0)</f>
        <v>0</v>
      </c>
      <c r="CC90" s="43">
        <f t="shared" si="92"/>
        <v>0</v>
      </c>
      <c r="CD90" s="43">
        <f t="shared" si="93"/>
        <v>0</v>
      </c>
      <c r="CE90" s="43">
        <f t="shared" si="94"/>
        <v>0</v>
      </c>
      <c r="CF90" s="43" t="str">
        <f t="shared" si="95"/>
        <v>No</v>
      </c>
      <c r="CG90" s="43">
        <f t="shared" si="96"/>
        <v>0</v>
      </c>
      <c r="CH90" s="43">
        <f t="shared" si="97"/>
        <v>0</v>
      </c>
      <c r="CI90" s="43">
        <f t="shared" si="98"/>
        <v>0</v>
      </c>
      <c r="CJ90" s="43">
        <f t="shared" si="99"/>
        <v>0</v>
      </c>
      <c r="CK90" s="43">
        <f t="shared" si="100"/>
        <v>0</v>
      </c>
      <c r="CL90" s="44">
        <f t="shared" si="101"/>
        <v>0</v>
      </c>
      <c r="CM90" s="9">
        <f>IF(AND($F90&gt;=Inputs!B$3,$F90&lt;Inputs!C$3),FORECAST($F90,Inputs!B$4:C$4,Inputs!B$3:C$3),9999)</f>
        <v>9999</v>
      </c>
      <c r="CN90" s="9">
        <f>IF(AND($F90&gt;=Inputs!C$3,$F90&lt;Inputs!D$3),FORECAST($F90,Inputs!C$4:D$4,Inputs!C$3:D$3),9999)</f>
        <v>9999</v>
      </c>
      <c r="CO90" s="9">
        <f>IF(AND($F90&gt;=Inputs!D$3,$F90&lt;Inputs!E$3),FORECAST($F90,Inputs!D$4:E$4,Inputs!D$3:E$3),9999)</f>
        <v>9999</v>
      </c>
      <c r="CP90" s="9">
        <f>IF(AND($F90&gt;=Inputs!E$3,$F90&lt;Inputs!F$3),FORECAST($F90,Inputs!E$4:F$4,Inputs!E$3:F$3),9999)</f>
        <v>9999</v>
      </c>
      <c r="CQ90" s="9">
        <f>IF(AND($F90&gt;=Inputs!F$3,$F90&lt;Inputs!G$3),FORECAST($F90,Inputs!F$4:G$4,Inputs!F$3:G$3),9999)</f>
        <v>9999</v>
      </c>
      <c r="CR90" s="9">
        <f>IF(AND($F90&gt;=Inputs!G$3,$F90&lt;Inputs!H$3),FORECAST($F90,Inputs!G$4:H$4,Inputs!G$3:H$3),9999)</f>
        <v>9999</v>
      </c>
      <c r="CS90" s="9">
        <f>IF(AND($F90&gt;=Inputs!H$3,$F90&lt;Inputs!I$3),FORECAST($F90,Inputs!H$4:I$4,Inputs!H$3:I$3),9999)</f>
        <v>9999</v>
      </c>
      <c r="CT90" s="9">
        <f>IF(AND($F90&gt;=Inputs!I$3,$F90&lt;Inputs!J$3),FORECAST($F90,Inputs!I$4:J$4,Inputs!I$3:J$3),9999)</f>
        <v>9999</v>
      </c>
      <c r="CU90" s="9">
        <f>IF(AND($F90&gt;=Inputs!J$3,$F90&lt;Inputs!K$3),FORECAST($F90,Inputs!J$4:K$4,Inputs!J$3:K$3),9999)</f>
        <v>9999</v>
      </c>
      <c r="CV90" s="9">
        <f>IF(AND($F90&gt;=Inputs!K$3,$F90&lt;Inputs!L$3),FORECAST($F90,Inputs!K$4:L$4,Inputs!K$3:L$3),9999)</f>
        <v>9999</v>
      </c>
      <c r="CW90" s="9">
        <f>IF(AND($G90&gt;=Inputs!B$3,$G90&lt;Inputs!C$3),FORECAST($G90,Inputs!B$4:C$4,Inputs!B$3:C$3),-9999)</f>
        <v>-9999</v>
      </c>
      <c r="CX90" s="9">
        <f>IF(AND($G90&gt;=Inputs!C$3,$G90&lt;Inputs!D$3),FORECAST($G90,Inputs!C$4:D$4,Inputs!C$3:D$3),-9999)</f>
        <v>-9999</v>
      </c>
      <c r="CY90" s="9">
        <f>IF(AND($G90&gt;=Inputs!D$3,$G90&lt;Inputs!E$3),FORECAST($G90,Inputs!D$4:E$4,Inputs!D$3:E$3),-9999)</f>
        <v>-9999</v>
      </c>
      <c r="CZ90" s="9">
        <f>IF(AND($G90&gt;=Inputs!E$3,$G90&lt;Inputs!F$3),FORECAST($G90,Inputs!E$4:F$4,Inputs!E$3:F$3),-9999)</f>
        <v>-9999</v>
      </c>
      <c r="DA90" s="9">
        <f>IF(AND($G90&gt;=Inputs!F$3,$G90&lt;Inputs!G$3),FORECAST($G90,Inputs!F$4:G$4,Inputs!F$3:G$3),-9999)</f>
        <v>-9999</v>
      </c>
      <c r="DB90" s="9">
        <f>IF(AND($G90&gt;=Inputs!G$3,$G90&lt;Inputs!H$3),FORECAST($G90,Inputs!G$4:H$4,Inputs!G$3:H$3),-9999)</f>
        <v>25.2</v>
      </c>
      <c r="DC90" s="9">
        <f>IF(AND($G90&gt;=Inputs!H$3,$G90&lt;Inputs!I$3),FORECAST($G90,Inputs!H$4:I$4,Inputs!H$3:I$3),-9999)</f>
        <v>-9999</v>
      </c>
      <c r="DD90" s="9">
        <f>IF(AND($G90&gt;=Inputs!I$3,$G90&lt;Inputs!J$3),FORECAST($G90,Inputs!I$4:J$4,Inputs!I$3:J$3),-9999)</f>
        <v>-9999</v>
      </c>
      <c r="DE90" s="9">
        <f>IF(AND($G90&gt;=Inputs!J$3,$G90&lt;Inputs!K$3),FORECAST($G90,Inputs!J$4:K$4,Inputs!J$3:K$3),-9999)</f>
        <v>-9999</v>
      </c>
      <c r="DF90" s="9">
        <f>IF(AND($G90&gt;=Inputs!K$3,$G90&lt;Inputs!L$3),FORECAST($G90,Inputs!K$4:L$4,Inputs!K$3:L$3),-9999)</f>
        <v>-9999</v>
      </c>
    </row>
    <row r="91" spans="1:110" x14ac:dyDescent="0.25">
      <c r="A91" s="2">
        <f t="shared" si="103"/>
        <v>45474.305555555271</v>
      </c>
      <c r="B91" s="3" t="str">
        <f>IF(ROUND(A91,6)&lt;ROUND(Inputs!$B$7,6),"Pre t0",IF(ROUND(A91,6)=ROUND(Inputs!$B$7,6),"t0",IF(AND(A91&gt;Inputs!$B$7,A91&lt;Inputs!$B$8),"TRLD","Post t0")))</f>
        <v>Pre t0</v>
      </c>
      <c r="C91" s="17">
        <v>27.36</v>
      </c>
      <c r="D91" s="19">
        <v>0</v>
      </c>
      <c r="E91" s="19"/>
      <c r="F91" s="19">
        <v>200</v>
      </c>
      <c r="G91" s="19">
        <v>130</v>
      </c>
      <c r="H91" s="7">
        <f t="shared" si="102"/>
        <v>0</v>
      </c>
      <c r="I91" s="7">
        <f>IF(B91="Pre t0",0,IF(B91="t0",MAX(MIN(TRLD!N91,E91),G91),IF(B91="TRLD",I90+J91,IF(B91="Post t0",MAX(I90+M91,G91)))))</f>
        <v>0</v>
      </c>
      <c r="J91" s="7">
        <f t="shared" si="104"/>
        <v>0</v>
      </c>
      <c r="K91" s="7">
        <f t="shared" si="53"/>
        <v>0</v>
      </c>
      <c r="L91" s="7">
        <f t="shared" si="105"/>
        <v>5</v>
      </c>
      <c r="M91" s="8">
        <f t="shared" si="106"/>
        <v>0</v>
      </c>
      <c r="N91" s="31">
        <f t="shared" si="56"/>
        <v>0</v>
      </c>
      <c r="O91" s="31">
        <f>IF(AND($C91&gt;=Inputs!B$4,$C91&lt;Inputs!C$4),FORECAST($C91,Inputs!B$3:C$3,Inputs!B$4:C$4),0)</f>
        <v>0</v>
      </c>
      <c r="P91" s="31">
        <f>IF(AND($C91&gt;=Inputs!C$4,$C91&lt;Inputs!D$4),FORECAST($C91,Inputs!C$3:D$3,Inputs!C$4:D$4),0)</f>
        <v>0</v>
      </c>
      <c r="Q91" s="31">
        <f>IF(AND($C91&gt;=Inputs!D$4,$C91&lt;Inputs!E$4),FORECAST($C91,Inputs!D$3:E$3,Inputs!D$4:E$4),0)</f>
        <v>0</v>
      </c>
      <c r="R91" s="31">
        <f>IF(AND($C91&gt;=Inputs!E$4,$C91&lt;Inputs!F$4),FORECAST($C91,Inputs!E$3:F$3,Inputs!E$4:F$4),0)</f>
        <v>0</v>
      </c>
      <c r="S91" s="31">
        <f>IF(AND($C91&gt;=Inputs!F$4,$C91&lt;Inputs!G$4),FORECAST($C91,Inputs!F$3:G$3,Inputs!F$4:G$4),0)</f>
        <v>0</v>
      </c>
      <c r="T91" s="31">
        <f>IF(AND($C91&gt;=Inputs!G$4,$C91&lt;Inputs!H$4),FORECAST($C91,Inputs!G$3:H$3,Inputs!G$4:H$4),0)</f>
        <v>139</v>
      </c>
      <c r="U91" s="31">
        <f>IF(AND($C91&gt;=Inputs!H$4,$C91&lt;Inputs!I$4),FORECAST($C91,Inputs!H$3:I$3,Inputs!H$4:I$4),0)</f>
        <v>0</v>
      </c>
      <c r="V91" s="31">
        <f>IF(AND($C91&gt;=Inputs!I$4,$C91&lt;Inputs!J$4),FORECAST($C91,Inputs!I$3:J$3,Inputs!I$4:J$4),0)</f>
        <v>0</v>
      </c>
      <c r="W91" s="31">
        <f>IF(AND($C91&gt;=Inputs!J$4,$C91&lt;Inputs!K$4),FORECAST($C91,Inputs!J$3:K$3,Inputs!J$4:K$4),0)</f>
        <v>0</v>
      </c>
      <c r="X91" s="31">
        <f>IF(AND($C91&gt;=Inputs!K$4,Inputs!K$4&lt;&gt;""),F91,0)</f>
        <v>0</v>
      </c>
      <c r="Y91" s="36">
        <f>IF($I90&lt;Inputs!B$13,Inputs!B$14,0)</f>
        <v>1</v>
      </c>
      <c r="Z91" s="36">
        <f>IF(AND($I90&gt;=Inputs!B$13,$I90&lt;Inputs!C$13),Inputs!C$14,0)</f>
        <v>0</v>
      </c>
      <c r="AA91" s="36">
        <f>IF(AND($I90&gt;=Inputs!C$13,$I90&lt;Inputs!D$13),Inputs!D$14,0)</f>
        <v>0</v>
      </c>
      <c r="AB91" s="36">
        <f>IF(AND($I90&lt;Inputs!B$13),Inputs!B$13,0)</f>
        <v>185</v>
      </c>
      <c r="AC91" s="36">
        <f>IF(AND($I90&gt;=Inputs!B$13,$I90&lt;Inputs!C$13),Inputs!C$13,0)</f>
        <v>0</v>
      </c>
      <c r="AD91" s="36">
        <f>IF(AND($I90&gt;=Inputs!C$13,$I90&lt;Inputs!D$13),Inputs!D$13,0)</f>
        <v>0</v>
      </c>
      <c r="AE91" s="36">
        <f t="shared" si="57"/>
        <v>185</v>
      </c>
      <c r="AF91" s="36">
        <f t="shared" si="58"/>
        <v>0</v>
      </c>
      <c r="AG91" s="36">
        <f t="shared" si="59"/>
        <v>0</v>
      </c>
      <c r="AH91" s="36">
        <f t="shared" si="60"/>
        <v>185</v>
      </c>
      <c r="AI91" s="36" t="str">
        <f t="shared" si="61"/>
        <v>No</v>
      </c>
      <c r="AJ91" s="36">
        <f t="shared" si="62"/>
        <v>5</v>
      </c>
      <c r="AK91" s="36">
        <f t="shared" si="63"/>
        <v>0</v>
      </c>
      <c r="AL91" s="36">
        <f t="shared" si="64"/>
        <v>0</v>
      </c>
      <c r="AM91" s="36">
        <f t="shared" si="65"/>
        <v>5</v>
      </c>
      <c r="AN91" s="36">
        <f t="shared" si="66"/>
        <v>0</v>
      </c>
      <c r="AO91" s="36">
        <f t="shared" si="67"/>
        <v>0</v>
      </c>
      <c r="AP91" s="36">
        <f t="shared" si="68"/>
        <v>5</v>
      </c>
      <c r="AQ91" s="36">
        <f t="shared" si="69"/>
        <v>5</v>
      </c>
      <c r="AR91" s="36">
        <f>IF(AND($AQ91&gt;=Inputs!B$13,$AQ91&lt;Inputs!C$13),Inputs!C$14,0)</f>
        <v>0</v>
      </c>
      <c r="AS91" s="36">
        <f>IF(AND($AQ91&gt;=Inputs!C$13,$AQ91&lt;Inputs!D$13),Inputs!D$14,0)</f>
        <v>0</v>
      </c>
      <c r="AT91" s="36">
        <f>IF(AND($AQ91&gt;=Inputs!B$13,$AQ91&lt;Inputs!C$13),Inputs!C$13,0)</f>
        <v>0</v>
      </c>
      <c r="AU91" s="36">
        <f>IF(AND($AQ91&gt;=Inputs!C$13,$AQ91&lt;Inputs!D$13),Inputs!D$13,0)</f>
        <v>0</v>
      </c>
      <c r="AV91" s="36">
        <f t="shared" si="70"/>
        <v>0</v>
      </c>
      <c r="AW91" s="36">
        <f>IFERROR((AU91-#REF!)/AS91,0)</f>
        <v>0</v>
      </c>
      <c r="AX91" s="36">
        <f t="shared" si="71"/>
        <v>0</v>
      </c>
      <c r="AY91" s="36" t="str">
        <f t="shared" si="72"/>
        <v>No</v>
      </c>
      <c r="AZ91" s="36">
        <f t="shared" si="73"/>
        <v>0</v>
      </c>
      <c r="BA91" s="36">
        <f t="shared" si="74"/>
        <v>0</v>
      </c>
      <c r="BB91" s="36">
        <f t="shared" si="75"/>
        <v>0</v>
      </c>
      <c r="BC91" s="36">
        <f t="shared" si="76"/>
        <v>0</v>
      </c>
      <c r="BD91" s="36">
        <f t="shared" si="77"/>
        <v>0</v>
      </c>
      <c r="BE91" s="37">
        <f t="shared" si="78"/>
        <v>5</v>
      </c>
      <c r="BF91" s="43">
        <f>IF($I90&lt;=Inputs!B$13,Inputs!B$14,0)</f>
        <v>1</v>
      </c>
      <c r="BG91" s="43">
        <f>IF(AND($I90&gt;Inputs!B$13,$I90&lt;=Inputs!C$13),Inputs!C$14,0)</f>
        <v>0</v>
      </c>
      <c r="BH91" s="43">
        <f>IF(AND($I90&gt;Inputs!C$13,$I90&lt;=Inputs!D$13),Inputs!D$14,0)</f>
        <v>0</v>
      </c>
      <c r="BI91" s="43">
        <f>IF(AND($I90&lt;Inputs!B$13),0,0)</f>
        <v>0</v>
      </c>
      <c r="BJ91" s="43">
        <f>IF(AND($I90&gt;=Inputs!B$13,$I90&lt;Inputs!C$13),Inputs!B$13,0)</f>
        <v>0</v>
      </c>
      <c r="BK91" s="43">
        <f>IF(AND($I90&gt;=Inputs!C$13,$I90&lt;Inputs!D$13),Inputs!C$13,0)</f>
        <v>0</v>
      </c>
      <c r="BL91" s="43">
        <f t="shared" si="79"/>
        <v>0</v>
      </c>
      <c r="BM91" s="43">
        <f t="shared" si="80"/>
        <v>0</v>
      </c>
      <c r="BN91" s="43">
        <f t="shared" si="81"/>
        <v>0</v>
      </c>
      <c r="BO91" s="43">
        <f t="shared" si="82"/>
        <v>0</v>
      </c>
      <c r="BP91" s="43" t="str">
        <f t="shared" si="83"/>
        <v>No</v>
      </c>
      <c r="BQ91" s="43">
        <f t="shared" si="84"/>
        <v>0</v>
      </c>
      <c r="BR91" s="43">
        <f t="shared" si="85"/>
        <v>0</v>
      </c>
      <c r="BS91" s="43">
        <f t="shared" si="86"/>
        <v>0</v>
      </c>
      <c r="BT91" s="43">
        <f t="shared" si="87"/>
        <v>0</v>
      </c>
      <c r="BU91" s="43">
        <f t="shared" si="88"/>
        <v>0</v>
      </c>
      <c r="BV91" s="43">
        <f t="shared" si="89"/>
        <v>0</v>
      </c>
      <c r="BW91" s="43">
        <f t="shared" si="90"/>
        <v>0</v>
      </c>
      <c r="BX91" s="43">
        <f t="shared" si="91"/>
        <v>0</v>
      </c>
      <c r="BY91" s="43">
        <f>IF(AND($BX91&gt;Inputs!B$13,$BX91&lt;=Inputs!C$13),Inputs!C$14,0)</f>
        <v>0</v>
      </c>
      <c r="BZ91" s="43">
        <f>IF(AND($BX91&gt;Inputs!C$13,$BX91&lt;=Inputs!D$13),Inputs!D$14,0)</f>
        <v>0</v>
      </c>
      <c r="CA91" s="43">
        <f>IF(AND($BX91&gt;Inputs!B$13,$BX91&lt;=Inputs!C$13),Inputs!B$13,0)</f>
        <v>0</v>
      </c>
      <c r="CB91" s="43">
        <f>IF(AND($BX91&gt;Inputs!C$13,$BX91&lt;=Inputs!D$13),Inputs!C$13,0)</f>
        <v>0</v>
      </c>
      <c r="CC91" s="43">
        <f t="shared" si="92"/>
        <v>0</v>
      </c>
      <c r="CD91" s="43">
        <f t="shared" si="93"/>
        <v>0</v>
      </c>
      <c r="CE91" s="43">
        <f t="shared" si="94"/>
        <v>0</v>
      </c>
      <c r="CF91" s="43" t="str">
        <f t="shared" si="95"/>
        <v>No</v>
      </c>
      <c r="CG91" s="43">
        <f t="shared" si="96"/>
        <v>0</v>
      </c>
      <c r="CH91" s="43">
        <f t="shared" si="97"/>
        <v>0</v>
      </c>
      <c r="CI91" s="43">
        <f t="shared" si="98"/>
        <v>0</v>
      </c>
      <c r="CJ91" s="43">
        <f t="shared" si="99"/>
        <v>0</v>
      </c>
      <c r="CK91" s="43">
        <f t="shared" si="100"/>
        <v>0</v>
      </c>
      <c r="CL91" s="44">
        <f t="shared" si="101"/>
        <v>0</v>
      </c>
      <c r="CM91" s="9">
        <f>IF(AND($F91&gt;=Inputs!B$3,$F91&lt;Inputs!C$3),FORECAST($F91,Inputs!B$4:C$4,Inputs!B$3:C$3),9999)</f>
        <v>9999</v>
      </c>
      <c r="CN91" s="9">
        <f>IF(AND($F91&gt;=Inputs!C$3,$F91&lt;Inputs!D$3),FORECAST($F91,Inputs!C$4:D$4,Inputs!C$3:D$3),9999)</f>
        <v>9999</v>
      </c>
      <c r="CO91" s="9">
        <f>IF(AND($F91&gt;=Inputs!D$3,$F91&lt;Inputs!E$3),FORECAST($F91,Inputs!D$4:E$4,Inputs!D$3:E$3),9999)</f>
        <v>9999</v>
      </c>
      <c r="CP91" s="9">
        <f>IF(AND($F91&gt;=Inputs!E$3,$F91&lt;Inputs!F$3),FORECAST($F91,Inputs!E$4:F$4,Inputs!E$3:F$3),9999)</f>
        <v>9999</v>
      </c>
      <c r="CQ91" s="9">
        <f>IF(AND($F91&gt;=Inputs!F$3,$F91&lt;Inputs!G$3),FORECAST($F91,Inputs!F$4:G$4,Inputs!F$3:G$3),9999)</f>
        <v>9999</v>
      </c>
      <c r="CR91" s="9">
        <f>IF(AND($F91&gt;=Inputs!G$3,$F91&lt;Inputs!H$3),FORECAST($F91,Inputs!G$4:H$4,Inputs!G$3:H$3),9999)</f>
        <v>9999</v>
      </c>
      <c r="CS91" s="9">
        <f>IF(AND($F91&gt;=Inputs!H$3,$F91&lt;Inputs!I$3),FORECAST($F91,Inputs!H$4:I$4,Inputs!H$3:I$3),9999)</f>
        <v>9999</v>
      </c>
      <c r="CT91" s="9">
        <f>IF(AND($F91&gt;=Inputs!I$3,$F91&lt;Inputs!J$3),FORECAST($F91,Inputs!I$4:J$4,Inputs!I$3:J$3),9999)</f>
        <v>9999</v>
      </c>
      <c r="CU91" s="9">
        <f>IF(AND($F91&gt;=Inputs!J$3,$F91&lt;Inputs!K$3),FORECAST($F91,Inputs!J$4:K$4,Inputs!J$3:K$3),9999)</f>
        <v>9999</v>
      </c>
      <c r="CV91" s="9">
        <f>IF(AND($F91&gt;=Inputs!K$3,$F91&lt;Inputs!L$3),FORECAST($F91,Inputs!K$4:L$4,Inputs!K$3:L$3),9999)</f>
        <v>9999</v>
      </c>
      <c r="CW91" s="9">
        <f>IF(AND($G91&gt;=Inputs!B$3,$G91&lt;Inputs!C$3),FORECAST($G91,Inputs!B$4:C$4,Inputs!B$3:C$3),-9999)</f>
        <v>-9999</v>
      </c>
      <c r="CX91" s="9">
        <f>IF(AND($G91&gt;=Inputs!C$3,$G91&lt;Inputs!D$3),FORECAST($G91,Inputs!C$4:D$4,Inputs!C$3:D$3),-9999)</f>
        <v>-9999</v>
      </c>
      <c r="CY91" s="9">
        <f>IF(AND($G91&gt;=Inputs!D$3,$G91&lt;Inputs!E$3),FORECAST($G91,Inputs!D$4:E$4,Inputs!D$3:E$3),-9999)</f>
        <v>-9999</v>
      </c>
      <c r="CZ91" s="9">
        <f>IF(AND($G91&gt;=Inputs!E$3,$G91&lt;Inputs!F$3),FORECAST($G91,Inputs!E$4:F$4,Inputs!E$3:F$3),-9999)</f>
        <v>-9999</v>
      </c>
      <c r="DA91" s="9">
        <f>IF(AND($G91&gt;=Inputs!F$3,$G91&lt;Inputs!G$3),FORECAST($G91,Inputs!F$4:G$4,Inputs!F$3:G$3),-9999)</f>
        <v>-9999</v>
      </c>
      <c r="DB91" s="9">
        <f>IF(AND($G91&gt;=Inputs!G$3,$G91&lt;Inputs!H$3),FORECAST($G91,Inputs!G$4:H$4,Inputs!G$3:H$3),-9999)</f>
        <v>25.2</v>
      </c>
      <c r="DC91" s="9">
        <f>IF(AND($G91&gt;=Inputs!H$3,$G91&lt;Inputs!I$3),FORECAST($G91,Inputs!H$4:I$4,Inputs!H$3:I$3),-9999)</f>
        <v>-9999</v>
      </c>
      <c r="DD91" s="9">
        <f>IF(AND($G91&gt;=Inputs!I$3,$G91&lt;Inputs!J$3),FORECAST($G91,Inputs!I$4:J$4,Inputs!I$3:J$3),-9999)</f>
        <v>-9999</v>
      </c>
      <c r="DE91" s="9">
        <f>IF(AND($G91&gt;=Inputs!J$3,$G91&lt;Inputs!K$3),FORECAST($G91,Inputs!J$4:K$4,Inputs!J$3:K$3),-9999)</f>
        <v>-9999</v>
      </c>
      <c r="DF91" s="9">
        <f>IF(AND($G91&gt;=Inputs!K$3,$G91&lt;Inputs!L$3),FORECAST($G91,Inputs!K$4:L$4,Inputs!K$3:L$3),-9999)</f>
        <v>-9999</v>
      </c>
    </row>
    <row r="92" spans="1:110" x14ac:dyDescent="0.25">
      <c r="A92" s="2">
        <f t="shared" si="103"/>
        <v>45474.30902777749</v>
      </c>
      <c r="B92" s="3" t="str">
        <f>IF(ROUND(A92,6)&lt;ROUND(Inputs!$B$7,6),"Pre t0",IF(ROUND(A92,6)=ROUND(Inputs!$B$7,6),"t0",IF(AND(A92&gt;Inputs!$B$7,A92&lt;Inputs!$B$8),"TRLD","Post t0")))</f>
        <v>Pre t0</v>
      </c>
      <c r="C92" s="17">
        <v>29.35</v>
      </c>
      <c r="D92" s="19">
        <v>0</v>
      </c>
      <c r="E92" s="19"/>
      <c r="F92" s="19">
        <v>200</v>
      </c>
      <c r="G92" s="19">
        <v>130</v>
      </c>
      <c r="H92" s="7">
        <f t="shared" si="102"/>
        <v>0</v>
      </c>
      <c r="I92" s="7">
        <f>IF(B92="Pre t0",0,IF(B92="t0",MAX(MIN(TRLD!N92,E92),G92),IF(B92="TRLD",I91+J92,IF(B92="Post t0",MAX(I91+M92,G92)))))</f>
        <v>0</v>
      </c>
      <c r="J92" s="7">
        <f t="shared" si="104"/>
        <v>0</v>
      </c>
      <c r="K92" s="7">
        <f t="shared" si="53"/>
        <v>0</v>
      </c>
      <c r="L92" s="7">
        <f t="shared" si="105"/>
        <v>5</v>
      </c>
      <c r="M92" s="8">
        <f t="shared" si="106"/>
        <v>0</v>
      </c>
      <c r="N92" s="31">
        <f t="shared" si="56"/>
        <v>0</v>
      </c>
      <c r="O92" s="31">
        <f>IF(AND($C92&gt;=Inputs!B$4,$C92&lt;Inputs!C$4),FORECAST($C92,Inputs!B$3:C$3,Inputs!B$4:C$4),0)</f>
        <v>0</v>
      </c>
      <c r="P92" s="31">
        <f>IF(AND($C92&gt;=Inputs!C$4,$C92&lt;Inputs!D$4),FORECAST($C92,Inputs!C$3:D$3,Inputs!C$4:D$4),0)</f>
        <v>0</v>
      </c>
      <c r="Q92" s="31">
        <f>IF(AND($C92&gt;=Inputs!D$4,$C92&lt;Inputs!E$4),FORECAST($C92,Inputs!D$3:E$3,Inputs!D$4:E$4),0)</f>
        <v>0</v>
      </c>
      <c r="R92" s="31">
        <f>IF(AND($C92&gt;=Inputs!E$4,$C92&lt;Inputs!F$4),FORECAST($C92,Inputs!E$3:F$3,Inputs!E$4:F$4),0)</f>
        <v>0</v>
      </c>
      <c r="S92" s="31">
        <f>IF(AND($C92&gt;=Inputs!F$4,$C92&lt;Inputs!G$4),FORECAST($C92,Inputs!F$3:G$3,Inputs!F$4:G$4),0)</f>
        <v>0</v>
      </c>
      <c r="T92" s="31">
        <f>IF(AND($C92&gt;=Inputs!G$4,$C92&lt;Inputs!H$4),FORECAST($C92,Inputs!G$3:H$3,Inputs!G$4:H$4),0)</f>
        <v>147.29166666666669</v>
      </c>
      <c r="U92" s="31">
        <f>IF(AND($C92&gt;=Inputs!H$4,$C92&lt;Inputs!I$4),FORECAST($C92,Inputs!H$3:I$3,Inputs!H$4:I$4),0)</f>
        <v>0</v>
      </c>
      <c r="V92" s="31">
        <f>IF(AND($C92&gt;=Inputs!I$4,$C92&lt;Inputs!J$4),FORECAST($C92,Inputs!I$3:J$3,Inputs!I$4:J$4),0)</f>
        <v>0</v>
      </c>
      <c r="W92" s="31">
        <f>IF(AND($C92&gt;=Inputs!J$4,$C92&lt;Inputs!K$4),FORECAST($C92,Inputs!J$3:K$3,Inputs!J$4:K$4),0)</f>
        <v>0</v>
      </c>
      <c r="X92" s="31">
        <f>IF(AND($C92&gt;=Inputs!K$4,Inputs!K$4&lt;&gt;""),F92,0)</f>
        <v>0</v>
      </c>
      <c r="Y92" s="36">
        <f>IF($I91&lt;Inputs!B$13,Inputs!B$14,0)</f>
        <v>1</v>
      </c>
      <c r="Z92" s="36">
        <f>IF(AND($I91&gt;=Inputs!B$13,$I91&lt;Inputs!C$13),Inputs!C$14,0)</f>
        <v>0</v>
      </c>
      <c r="AA92" s="36">
        <f>IF(AND($I91&gt;=Inputs!C$13,$I91&lt;Inputs!D$13),Inputs!D$14,0)</f>
        <v>0</v>
      </c>
      <c r="AB92" s="36">
        <f>IF(AND($I91&lt;Inputs!B$13),Inputs!B$13,0)</f>
        <v>185</v>
      </c>
      <c r="AC92" s="36">
        <f>IF(AND($I91&gt;=Inputs!B$13,$I91&lt;Inputs!C$13),Inputs!C$13,0)</f>
        <v>0</v>
      </c>
      <c r="AD92" s="36">
        <f>IF(AND($I91&gt;=Inputs!C$13,$I91&lt;Inputs!D$13),Inputs!D$13,0)</f>
        <v>0</v>
      </c>
      <c r="AE92" s="36">
        <f t="shared" si="57"/>
        <v>185</v>
      </c>
      <c r="AF92" s="36">
        <f t="shared" si="58"/>
        <v>0</v>
      </c>
      <c r="AG92" s="36">
        <f t="shared" si="59"/>
        <v>0</v>
      </c>
      <c r="AH92" s="36">
        <f t="shared" si="60"/>
        <v>185</v>
      </c>
      <c r="AI92" s="36" t="str">
        <f t="shared" si="61"/>
        <v>No</v>
      </c>
      <c r="AJ92" s="36">
        <f t="shared" si="62"/>
        <v>5</v>
      </c>
      <c r="AK92" s="36">
        <f t="shared" si="63"/>
        <v>0</v>
      </c>
      <c r="AL92" s="36">
        <f t="shared" si="64"/>
        <v>0</v>
      </c>
      <c r="AM92" s="36">
        <f t="shared" si="65"/>
        <v>5</v>
      </c>
      <c r="AN92" s="36">
        <f t="shared" si="66"/>
        <v>0</v>
      </c>
      <c r="AO92" s="36">
        <f t="shared" si="67"/>
        <v>0</v>
      </c>
      <c r="AP92" s="36">
        <f t="shared" si="68"/>
        <v>5</v>
      </c>
      <c r="AQ92" s="36">
        <f t="shared" si="69"/>
        <v>5</v>
      </c>
      <c r="AR92" s="36">
        <f>IF(AND($AQ92&gt;=Inputs!B$13,$AQ92&lt;Inputs!C$13),Inputs!C$14,0)</f>
        <v>0</v>
      </c>
      <c r="AS92" s="36">
        <f>IF(AND($AQ92&gt;=Inputs!C$13,$AQ92&lt;Inputs!D$13),Inputs!D$14,0)</f>
        <v>0</v>
      </c>
      <c r="AT92" s="36">
        <f>IF(AND($AQ92&gt;=Inputs!B$13,$AQ92&lt;Inputs!C$13),Inputs!C$13,0)</f>
        <v>0</v>
      </c>
      <c r="AU92" s="36">
        <f>IF(AND($AQ92&gt;=Inputs!C$13,$AQ92&lt;Inputs!D$13),Inputs!D$13,0)</f>
        <v>0</v>
      </c>
      <c r="AV92" s="36">
        <f t="shared" si="70"/>
        <v>0</v>
      </c>
      <c r="AW92" s="36">
        <f>IFERROR((AU92-#REF!)/AS92,0)</f>
        <v>0</v>
      </c>
      <c r="AX92" s="36">
        <f t="shared" si="71"/>
        <v>0</v>
      </c>
      <c r="AY92" s="36" t="str">
        <f t="shared" si="72"/>
        <v>No</v>
      </c>
      <c r="AZ92" s="36">
        <f t="shared" si="73"/>
        <v>0</v>
      </c>
      <c r="BA92" s="36">
        <f t="shared" si="74"/>
        <v>0</v>
      </c>
      <c r="BB92" s="36">
        <f t="shared" si="75"/>
        <v>0</v>
      </c>
      <c r="BC92" s="36">
        <f t="shared" si="76"/>
        <v>0</v>
      </c>
      <c r="BD92" s="36">
        <f t="shared" si="77"/>
        <v>0</v>
      </c>
      <c r="BE92" s="37">
        <f t="shared" si="78"/>
        <v>5</v>
      </c>
      <c r="BF92" s="43">
        <f>IF($I91&lt;=Inputs!B$13,Inputs!B$14,0)</f>
        <v>1</v>
      </c>
      <c r="BG92" s="43">
        <f>IF(AND($I91&gt;Inputs!B$13,$I91&lt;=Inputs!C$13),Inputs!C$14,0)</f>
        <v>0</v>
      </c>
      <c r="BH92" s="43">
        <f>IF(AND($I91&gt;Inputs!C$13,$I91&lt;=Inputs!D$13),Inputs!D$14,0)</f>
        <v>0</v>
      </c>
      <c r="BI92" s="43">
        <f>IF(AND($I91&lt;Inputs!B$13),0,0)</f>
        <v>0</v>
      </c>
      <c r="BJ92" s="43">
        <f>IF(AND($I91&gt;=Inputs!B$13,$I91&lt;Inputs!C$13),Inputs!B$13,0)</f>
        <v>0</v>
      </c>
      <c r="BK92" s="43">
        <f>IF(AND($I91&gt;=Inputs!C$13,$I91&lt;Inputs!D$13),Inputs!C$13,0)</f>
        <v>0</v>
      </c>
      <c r="BL92" s="43">
        <f t="shared" si="79"/>
        <v>0</v>
      </c>
      <c r="BM92" s="43">
        <f t="shared" si="80"/>
        <v>0</v>
      </c>
      <c r="BN92" s="43">
        <f t="shared" si="81"/>
        <v>0</v>
      </c>
      <c r="BO92" s="43">
        <f t="shared" si="82"/>
        <v>0</v>
      </c>
      <c r="BP92" s="43" t="str">
        <f t="shared" si="83"/>
        <v>No</v>
      </c>
      <c r="BQ92" s="43">
        <f t="shared" si="84"/>
        <v>0</v>
      </c>
      <c r="BR92" s="43">
        <f t="shared" si="85"/>
        <v>0</v>
      </c>
      <c r="BS92" s="43">
        <f t="shared" si="86"/>
        <v>0</v>
      </c>
      <c r="BT92" s="43">
        <f t="shared" si="87"/>
        <v>0</v>
      </c>
      <c r="BU92" s="43">
        <f t="shared" si="88"/>
        <v>0</v>
      </c>
      <c r="BV92" s="43">
        <f t="shared" si="89"/>
        <v>0</v>
      </c>
      <c r="BW92" s="43">
        <f t="shared" si="90"/>
        <v>0</v>
      </c>
      <c r="BX92" s="43">
        <f t="shared" si="91"/>
        <v>0</v>
      </c>
      <c r="BY92" s="43">
        <f>IF(AND($BX92&gt;Inputs!B$13,$BX92&lt;=Inputs!C$13),Inputs!C$14,0)</f>
        <v>0</v>
      </c>
      <c r="BZ92" s="43">
        <f>IF(AND($BX92&gt;Inputs!C$13,$BX92&lt;=Inputs!D$13),Inputs!D$14,0)</f>
        <v>0</v>
      </c>
      <c r="CA92" s="43">
        <f>IF(AND($BX92&gt;Inputs!B$13,$BX92&lt;=Inputs!C$13),Inputs!B$13,0)</f>
        <v>0</v>
      </c>
      <c r="CB92" s="43">
        <f>IF(AND($BX92&gt;Inputs!C$13,$BX92&lt;=Inputs!D$13),Inputs!C$13,0)</f>
        <v>0</v>
      </c>
      <c r="CC92" s="43">
        <f t="shared" si="92"/>
        <v>0</v>
      </c>
      <c r="CD92" s="43">
        <f t="shared" si="93"/>
        <v>0</v>
      </c>
      <c r="CE92" s="43">
        <f t="shared" si="94"/>
        <v>0</v>
      </c>
      <c r="CF92" s="43" t="str">
        <f t="shared" si="95"/>
        <v>No</v>
      </c>
      <c r="CG92" s="43">
        <f t="shared" si="96"/>
        <v>0</v>
      </c>
      <c r="CH92" s="43">
        <f t="shared" si="97"/>
        <v>0</v>
      </c>
      <c r="CI92" s="43">
        <f t="shared" si="98"/>
        <v>0</v>
      </c>
      <c r="CJ92" s="43">
        <f t="shared" si="99"/>
        <v>0</v>
      </c>
      <c r="CK92" s="43">
        <f t="shared" si="100"/>
        <v>0</v>
      </c>
      <c r="CL92" s="44">
        <f t="shared" si="101"/>
        <v>0</v>
      </c>
      <c r="CM92" s="9">
        <f>IF(AND($F92&gt;=Inputs!B$3,$F92&lt;Inputs!C$3),FORECAST($F92,Inputs!B$4:C$4,Inputs!B$3:C$3),9999)</f>
        <v>9999</v>
      </c>
      <c r="CN92" s="9">
        <f>IF(AND($F92&gt;=Inputs!C$3,$F92&lt;Inputs!D$3),FORECAST($F92,Inputs!C$4:D$4,Inputs!C$3:D$3),9999)</f>
        <v>9999</v>
      </c>
      <c r="CO92" s="9">
        <f>IF(AND($F92&gt;=Inputs!D$3,$F92&lt;Inputs!E$3),FORECAST($F92,Inputs!D$4:E$4,Inputs!D$3:E$3),9999)</f>
        <v>9999</v>
      </c>
      <c r="CP92" s="9">
        <f>IF(AND($F92&gt;=Inputs!E$3,$F92&lt;Inputs!F$3),FORECAST($F92,Inputs!E$4:F$4,Inputs!E$3:F$3),9999)</f>
        <v>9999</v>
      </c>
      <c r="CQ92" s="9">
        <f>IF(AND($F92&gt;=Inputs!F$3,$F92&lt;Inputs!G$3),FORECAST($F92,Inputs!F$4:G$4,Inputs!F$3:G$3),9999)</f>
        <v>9999</v>
      </c>
      <c r="CR92" s="9">
        <f>IF(AND($F92&gt;=Inputs!G$3,$F92&lt;Inputs!H$3),FORECAST($F92,Inputs!G$4:H$4,Inputs!G$3:H$3),9999)</f>
        <v>9999</v>
      </c>
      <c r="CS92" s="9">
        <f>IF(AND($F92&gt;=Inputs!H$3,$F92&lt;Inputs!I$3),FORECAST($F92,Inputs!H$4:I$4,Inputs!H$3:I$3),9999)</f>
        <v>9999</v>
      </c>
      <c r="CT92" s="9">
        <f>IF(AND($F92&gt;=Inputs!I$3,$F92&lt;Inputs!J$3),FORECAST($F92,Inputs!I$4:J$4,Inputs!I$3:J$3),9999)</f>
        <v>9999</v>
      </c>
      <c r="CU92" s="9">
        <f>IF(AND($F92&gt;=Inputs!J$3,$F92&lt;Inputs!K$3),FORECAST($F92,Inputs!J$4:K$4,Inputs!J$3:K$3),9999)</f>
        <v>9999</v>
      </c>
      <c r="CV92" s="9">
        <f>IF(AND($F92&gt;=Inputs!K$3,$F92&lt;Inputs!L$3),FORECAST($F92,Inputs!K$4:L$4,Inputs!K$3:L$3),9999)</f>
        <v>9999</v>
      </c>
      <c r="CW92" s="9">
        <f>IF(AND($G92&gt;=Inputs!B$3,$G92&lt;Inputs!C$3),FORECAST($G92,Inputs!B$4:C$4,Inputs!B$3:C$3),-9999)</f>
        <v>-9999</v>
      </c>
      <c r="CX92" s="9">
        <f>IF(AND($G92&gt;=Inputs!C$3,$G92&lt;Inputs!D$3),FORECAST($G92,Inputs!C$4:D$4,Inputs!C$3:D$3),-9999)</f>
        <v>-9999</v>
      </c>
      <c r="CY92" s="9">
        <f>IF(AND($G92&gt;=Inputs!D$3,$G92&lt;Inputs!E$3),FORECAST($G92,Inputs!D$4:E$4,Inputs!D$3:E$3),-9999)</f>
        <v>-9999</v>
      </c>
      <c r="CZ92" s="9">
        <f>IF(AND($G92&gt;=Inputs!E$3,$G92&lt;Inputs!F$3),FORECAST($G92,Inputs!E$4:F$4,Inputs!E$3:F$3),-9999)</f>
        <v>-9999</v>
      </c>
      <c r="DA92" s="9">
        <f>IF(AND($G92&gt;=Inputs!F$3,$G92&lt;Inputs!G$3),FORECAST($G92,Inputs!F$4:G$4,Inputs!F$3:G$3),-9999)</f>
        <v>-9999</v>
      </c>
      <c r="DB92" s="9">
        <f>IF(AND($G92&gt;=Inputs!G$3,$G92&lt;Inputs!H$3),FORECAST($G92,Inputs!G$4:H$4,Inputs!G$3:H$3),-9999)</f>
        <v>25.2</v>
      </c>
      <c r="DC92" s="9">
        <f>IF(AND($G92&gt;=Inputs!H$3,$G92&lt;Inputs!I$3),FORECAST($G92,Inputs!H$4:I$4,Inputs!H$3:I$3),-9999)</f>
        <v>-9999</v>
      </c>
      <c r="DD92" s="9">
        <f>IF(AND($G92&gt;=Inputs!I$3,$G92&lt;Inputs!J$3),FORECAST($G92,Inputs!I$4:J$4,Inputs!I$3:J$3),-9999)</f>
        <v>-9999</v>
      </c>
      <c r="DE92" s="9">
        <f>IF(AND($G92&gt;=Inputs!J$3,$G92&lt;Inputs!K$3),FORECAST($G92,Inputs!J$4:K$4,Inputs!J$3:K$3),-9999)</f>
        <v>-9999</v>
      </c>
      <c r="DF92" s="9">
        <f>IF(AND($G92&gt;=Inputs!K$3,$G92&lt;Inputs!L$3),FORECAST($G92,Inputs!K$4:L$4,Inputs!K$3:L$3),-9999)</f>
        <v>-9999</v>
      </c>
    </row>
    <row r="93" spans="1:110" ht="15.75" customHeight="1" x14ac:dyDescent="0.25">
      <c r="A93" s="2">
        <f t="shared" si="103"/>
        <v>45474.312499999709</v>
      </c>
      <c r="B93" s="3" t="str">
        <f>IF(ROUND(A93,6)&lt;ROUND(Inputs!$B$7,6),"Pre t0",IF(ROUND(A93,6)=ROUND(Inputs!$B$7,6),"t0",IF(AND(A93&gt;Inputs!$B$7,A93&lt;Inputs!$B$8),"TRLD","Post t0")))</f>
        <v>Pre t0</v>
      </c>
      <c r="C93" s="17">
        <v>30.7</v>
      </c>
      <c r="D93" s="19">
        <v>0</v>
      </c>
      <c r="E93" s="19"/>
      <c r="F93" s="19">
        <v>200</v>
      </c>
      <c r="G93" s="19">
        <v>130</v>
      </c>
      <c r="H93" s="7">
        <f t="shared" si="102"/>
        <v>0</v>
      </c>
      <c r="I93" s="7">
        <f>IF(B93="Pre t0",0,IF(B93="t0",MAX(MIN(TRLD!N93,E93),G93),IF(B93="TRLD",I92+J93,IF(B93="Post t0",MAX(I92+M93,G93)))))</f>
        <v>0</v>
      </c>
      <c r="J93" s="7">
        <f t="shared" si="104"/>
        <v>0</v>
      </c>
      <c r="K93" s="7">
        <f t="shared" si="53"/>
        <v>0</v>
      </c>
      <c r="L93" s="7">
        <f t="shared" si="105"/>
        <v>5</v>
      </c>
      <c r="M93" s="8">
        <f t="shared" si="106"/>
        <v>0</v>
      </c>
      <c r="N93" s="31">
        <f t="shared" si="56"/>
        <v>0</v>
      </c>
      <c r="O93" s="31">
        <f>IF(AND($C93&gt;=Inputs!B$4,$C93&lt;Inputs!C$4),FORECAST($C93,Inputs!B$3:C$3,Inputs!B$4:C$4),0)</f>
        <v>0</v>
      </c>
      <c r="P93" s="31">
        <f>IF(AND($C93&gt;=Inputs!C$4,$C93&lt;Inputs!D$4),FORECAST($C93,Inputs!C$3:D$3,Inputs!C$4:D$4),0)</f>
        <v>0</v>
      </c>
      <c r="Q93" s="31">
        <f>IF(AND($C93&gt;=Inputs!D$4,$C93&lt;Inputs!E$4),FORECAST($C93,Inputs!D$3:E$3,Inputs!D$4:E$4),0)</f>
        <v>0</v>
      </c>
      <c r="R93" s="31">
        <f>IF(AND($C93&gt;=Inputs!E$4,$C93&lt;Inputs!F$4),FORECAST($C93,Inputs!E$3:F$3,Inputs!E$4:F$4),0)</f>
        <v>0</v>
      </c>
      <c r="S93" s="31">
        <f>IF(AND($C93&gt;=Inputs!F$4,$C93&lt;Inputs!G$4),FORECAST($C93,Inputs!F$3:G$3,Inputs!F$4:G$4),0)</f>
        <v>0</v>
      </c>
      <c r="T93" s="31">
        <f>IF(AND($C93&gt;=Inputs!G$4,$C93&lt;Inputs!H$4),FORECAST($C93,Inputs!G$3:H$3,Inputs!G$4:H$4),0)</f>
        <v>0</v>
      </c>
      <c r="U93" s="31">
        <f>IF(AND($C93&gt;=Inputs!H$4,$C93&lt;Inputs!I$4),FORECAST($C93,Inputs!H$3:I$3,Inputs!H$4:I$4),0)</f>
        <v>0</v>
      </c>
      <c r="V93" s="31">
        <f>IF(AND($C93&gt;=Inputs!I$4,$C93&lt;Inputs!J$4),FORECAST($C93,Inputs!I$3:J$3,Inputs!I$4:J$4),0)</f>
        <v>185.01166666666668</v>
      </c>
      <c r="W93" s="31">
        <f>IF(AND($C93&gt;=Inputs!J$4,$C93&lt;Inputs!K$4),FORECAST($C93,Inputs!J$3:K$3,Inputs!J$4:K$4),0)</f>
        <v>0</v>
      </c>
      <c r="X93" s="31">
        <f>IF(AND($C93&gt;=Inputs!K$4,Inputs!K$4&lt;&gt;""),F93,0)</f>
        <v>0</v>
      </c>
      <c r="Y93" s="36">
        <f>IF($I92&lt;Inputs!B$13,Inputs!B$14,0)</f>
        <v>1</v>
      </c>
      <c r="Z93" s="36">
        <f>IF(AND($I92&gt;=Inputs!B$13,$I92&lt;Inputs!C$13),Inputs!C$14,0)</f>
        <v>0</v>
      </c>
      <c r="AA93" s="36">
        <f>IF(AND($I92&gt;=Inputs!C$13,$I92&lt;Inputs!D$13),Inputs!D$14,0)</f>
        <v>0</v>
      </c>
      <c r="AB93" s="36">
        <f>IF(AND($I92&lt;Inputs!B$13),Inputs!B$13,0)</f>
        <v>185</v>
      </c>
      <c r="AC93" s="36">
        <f>IF(AND($I92&gt;=Inputs!B$13,$I92&lt;Inputs!C$13),Inputs!C$13,0)</f>
        <v>0</v>
      </c>
      <c r="AD93" s="36">
        <f>IF(AND($I92&gt;=Inputs!C$13,$I92&lt;Inputs!D$13),Inputs!D$13,0)</f>
        <v>0</v>
      </c>
      <c r="AE93" s="36">
        <f t="shared" si="57"/>
        <v>185</v>
      </c>
      <c r="AF93" s="36">
        <f t="shared" si="58"/>
        <v>0</v>
      </c>
      <c r="AG93" s="36">
        <f t="shared" si="59"/>
        <v>0</v>
      </c>
      <c r="AH93" s="36">
        <f t="shared" si="60"/>
        <v>185</v>
      </c>
      <c r="AI93" s="36" t="str">
        <f t="shared" si="61"/>
        <v>No</v>
      </c>
      <c r="AJ93" s="36">
        <f t="shared" si="62"/>
        <v>5</v>
      </c>
      <c r="AK93" s="36">
        <f t="shared" si="63"/>
        <v>0</v>
      </c>
      <c r="AL93" s="36">
        <f t="shared" si="64"/>
        <v>0</v>
      </c>
      <c r="AM93" s="36">
        <f t="shared" si="65"/>
        <v>5</v>
      </c>
      <c r="AN93" s="36">
        <f t="shared" si="66"/>
        <v>0</v>
      </c>
      <c r="AO93" s="36">
        <f t="shared" si="67"/>
        <v>0</v>
      </c>
      <c r="AP93" s="36">
        <f t="shared" si="68"/>
        <v>5</v>
      </c>
      <c r="AQ93" s="36">
        <f t="shared" si="69"/>
        <v>5</v>
      </c>
      <c r="AR93" s="36">
        <f>IF(AND($AQ93&gt;=Inputs!B$13,$AQ93&lt;Inputs!C$13),Inputs!C$14,0)</f>
        <v>0</v>
      </c>
      <c r="AS93" s="36">
        <f>IF(AND($AQ93&gt;=Inputs!C$13,$AQ93&lt;Inputs!D$13),Inputs!D$14,0)</f>
        <v>0</v>
      </c>
      <c r="AT93" s="36">
        <f>IF(AND($AQ93&gt;=Inputs!B$13,$AQ93&lt;Inputs!C$13),Inputs!C$13,0)</f>
        <v>0</v>
      </c>
      <c r="AU93" s="36">
        <f>IF(AND($AQ93&gt;=Inputs!C$13,$AQ93&lt;Inputs!D$13),Inputs!D$13,0)</f>
        <v>0</v>
      </c>
      <c r="AV93" s="36">
        <f t="shared" si="70"/>
        <v>0</v>
      </c>
      <c r="AW93" s="36">
        <f>IFERROR((AU93-#REF!)/AS93,0)</f>
        <v>0</v>
      </c>
      <c r="AX93" s="36">
        <f t="shared" si="71"/>
        <v>0</v>
      </c>
      <c r="AY93" s="36" t="str">
        <f t="shared" si="72"/>
        <v>No</v>
      </c>
      <c r="AZ93" s="36">
        <f t="shared" si="73"/>
        <v>0</v>
      </c>
      <c r="BA93" s="36">
        <f t="shared" si="74"/>
        <v>0</v>
      </c>
      <c r="BB93" s="36">
        <f t="shared" si="75"/>
        <v>0</v>
      </c>
      <c r="BC93" s="36">
        <f t="shared" si="76"/>
        <v>0</v>
      </c>
      <c r="BD93" s="36">
        <f t="shared" si="77"/>
        <v>0</v>
      </c>
      <c r="BE93" s="37">
        <f t="shared" si="78"/>
        <v>5</v>
      </c>
      <c r="BF93" s="43">
        <f>IF($I92&lt;=Inputs!B$13,Inputs!B$14,0)</f>
        <v>1</v>
      </c>
      <c r="BG93" s="43">
        <f>IF(AND($I92&gt;Inputs!B$13,$I92&lt;=Inputs!C$13),Inputs!C$14,0)</f>
        <v>0</v>
      </c>
      <c r="BH93" s="43">
        <f>IF(AND($I92&gt;Inputs!C$13,$I92&lt;=Inputs!D$13),Inputs!D$14,0)</f>
        <v>0</v>
      </c>
      <c r="BI93" s="43">
        <f>IF(AND($I92&lt;Inputs!B$13),0,0)</f>
        <v>0</v>
      </c>
      <c r="BJ93" s="43">
        <f>IF(AND($I92&gt;=Inputs!B$13,$I92&lt;Inputs!C$13),Inputs!B$13,0)</f>
        <v>0</v>
      </c>
      <c r="BK93" s="43">
        <f>IF(AND($I92&gt;=Inputs!C$13,$I92&lt;Inputs!D$13),Inputs!C$13,0)</f>
        <v>0</v>
      </c>
      <c r="BL93" s="43">
        <f t="shared" si="79"/>
        <v>0</v>
      </c>
      <c r="BM93" s="43">
        <f t="shared" si="80"/>
        <v>0</v>
      </c>
      <c r="BN93" s="43">
        <f t="shared" si="81"/>
        <v>0</v>
      </c>
      <c r="BO93" s="43">
        <f t="shared" si="82"/>
        <v>0</v>
      </c>
      <c r="BP93" s="43" t="str">
        <f t="shared" si="83"/>
        <v>No</v>
      </c>
      <c r="BQ93" s="43">
        <f t="shared" si="84"/>
        <v>0</v>
      </c>
      <c r="BR93" s="43">
        <f t="shared" si="85"/>
        <v>0</v>
      </c>
      <c r="BS93" s="43">
        <f t="shared" si="86"/>
        <v>0</v>
      </c>
      <c r="BT93" s="43">
        <f t="shared" si="87"/>
        <v>0</v>
      </c>
      <c r="BU93" s="43">
        <f t="shared" si="88"/>
        <v>0</v>
      </c>
      <c r="BV93" s="43">
        <f t="shared" si="89"/>
        <v>0</v>
      </c>
      <c r="BW93" s="43">
        <f t="shared" si="90"/>
        <v>0</v>
      </c>
      <c r="BX93" s="43">
        <f t="shared" si="91"/>
        <v>0</v>
      </c>
      <c r="BY93" s="43">
        <f>IF(AND($BX93&gt;Inputs!B$13,$BX93&lt;=Inputs!C$13),Inputs!C$14,0)</f>
        <v>0</v>
      </c>
      <c r="BZ93" s="43">
        <f>IF(AND($BX93&gt;Inputs!C$13,$BX93&lt;=Inputs!D$13),Inputs!D$14,0)</f>
        <v>0</v>
      </c>
      <c r="CA93" s="43">
        <f>IF(AND($BX93&gt;Inputs!B$13,$BX93&lt;=Inputs!C$13),Inputs!B$13,0)</f>
        <v>0</v>
      </c>
      <c r="CB93" s="43">
        <f>IF(AND($BX93&gt;Inputs!C$13,$BX93&lt;=Inputs!D$13),Inputs!C$13,0)</f>
        <v>0</v>
      </c>
      <c r="CC93" s="43">
        <f t="shared" si="92"/>
        <v>0</v>
      </c>
      <c r="CD93" s="43">
        <f t="shared" si="93"/>
        <v>0</v>
      </c>
      <c r="CE93" s="43">
        <f t="shared" si="94"/>
        <v>0</v>
      </c>
      <c r="CF93" s="43" t="str">
        <f t="shared" si="95"/>
        <v>No</v>
      </c>
      <c r="CG93" s="43">
        <f t="shared" si="96"/>
        <v>0</v>
      </c>
      <c r="CH93" s="43">
        <f t="shared" si="97"/>
        <v>0</v>
      </c>
      <c r="CI93" s="43">
        <f t="shared" si="98"/>
        <v>0</v>
      </c>
      <c r="CJ93" s="43">
        <f t="shared" si="99"/>
        <v>0</v>
      </c>
      <c r="CK93" s="43">
        <f t="shared" si="100"/>
        <v>0</v>
      </c>
      <c r="CL93" s="44">
        <f t="shared" si="101"/>
        <v>0</v>
      </c>
      <c r="CM93" s="9">
        <f>IF(AND($F93&gt;=Inputs!B$3,$F93&lt;Inputs!C$3),FORECAST($F93,Inputs!B$4:C$4,Inputs!B$3:C$3),9999)</f>
        <v>9999</v>
      </c>
      <c r="CN93" s="9">
        <f>IF(AND($F93&gt;=Inputs!C$3,$F93&lt;Inputs!D$3),FORECAST($F93,Inputs!C$4:D$4,Inputs!C$3:D$3),9999)</f>
        <v>9999</v>
      </c>
      <c r="CO93" s="9">
        <f>IF(AND($F93&gt;=Inputs!D$3,$F93&lt;Inputs!E$3),FORECAST($F93,Inputs!D$4:E$4,Inputs!D$3:E$3),9999)</f>
        <v>9999</v>
      </c>
      <c r="CP93" s="9">
        <f>IF(AND($F93&gt;=Inputs!E$3,$F93&lt;Inputs!F$3),FORECAST($F93,Inputs!E$4:F$4,Inputs!E$3:F$3),9999)</f>
        <v>9999</v>
      </c>
      <c r="CQ93" s="9">
        <f>IF(AND($F93&gt;=Inputs!F$3,$F93&lt;Inputs!G$3),FORECAST($F93,Inputs!F$4:G$4,Inputs!F$3:G$3),9999)</f>
        <v>9999</v>
      </c>
      <c r="CR93" s="9">
        <f>IF(AND($F93&gt;=Inputs!G$3,$F93&lt;Inputs!H$3),FORECAST($F93,Inputs!G$4:H$4,Inputs!G$3:H$3),9999)</f>
        <v>9999</v>
      </c>
      <c r="CS93" s="9">
        <f>IF(AND($F93&gt;=Inputs!H$3,$F93&lt;Inputs!I$3),FORECAST($F93,Inputs!H$4:I$4,Inputs!H$3:I$3),9999)</f>
        <v>9999</v>
      </c>
      <c r="CT93" s="9">
        <f>IF(AND($F93&gt;=Inputs!I$3,$F93&lt;Inputs!J$3),FORECAST($F93,Inputs!I$4:J$4,Inputs!I$3:J$3),9999)</f>
        <v>9999</v>
      </c>
      <c r="CU93" s="9">
        <f>IF(AND($F93&gt;=Inputs!J$3,$F93&lt;Inputs!K$3),FORECAST($F93,Inputs!J$4:K$4,Inputs!J$3:K$3),9999)</f>
        <v>9999</v>
      </c>
      <c r="CV93" s="9">
        <f>IF(AND($F93&gt;=Inputs!K$3,$F93&lt;Inputs!L$3),FORECAST($F93,Inputs!K$4:L$4,Inputs!K$3:L$3),9999)</f>
        <v>9999</v>
      </c>
      <c r="CW93" s="9">
        <f>IF(AND($G93&gt;=Inputs!B$3,$G93&lt;Inputs!C$3),FORECAST($G93,Inputs!B$4:C$4,Inputs!B$3:C$3),-9999)</f>
        <v>-9999</v>
      </c>
      <c r="CX93" s="9">
        <f>IF(AND($G93&gt;=Inputs!C$3,$G93&lt;Inputs!D$3),FORECAST($G93,Inputs!C$4:D$4,Inputs!C$3:D$3),-9999)</f>
        <v>-9999</v>
      </c>
      <c r="CY93" s="9">
        <f>IF(AND($G93&gt;=Inputs!D$3,$G93&lt;Inputs!E$3),FORECAST($G93,Inputs!D$4:E$4,Inputs!D$3:E$3),-9999)</f>
        <v>-9999</v>
      </c>
      <c r="CZ93" s="9">
        <f>IF(AND($G93&gt;=Inputs!E$3,$G93&lt;Inputs!F$3),FORECAST($G93,Inputs!E$4:F$4,Inputs!E$3:F$3),-9999)</f>
        <v>-9999</v>
      </c>
      <c r="DA93" s="9">
        <f>IF(AND($G93&gt;=Inputs!F$3,$G93&lt;Inputs!G$3),FORECAST($G93,Inputs!F$4:G$4,Inputs!F$3:G$3),-9999)</f>
        <v>-9999</v>
      </c>
      <c r="DB93" s="9">
        <f>IF(AND($G93&gt;=Inputs!G$3,$G93&lt;Inputs!H$3),FORECAST($G93,Inputs!G$4:H$4,Inputs!G$3:H$3),-9999)</f>
        <v>25.2</v>
      </c>
      <c r="DC93" s="9">
        <f>IF(AND($G93&gt;=Inputs!H$3,$G93&lt;Inputs!I$3),FORECAST($G93,Inputs!H$4:I$4,Inputs!H$3:I$3),-9999)</f>
        <v>-9999</v>
      </c>
      <c r="DD93" s="9">
        <f>IF(AND($G93&gt;=Inputs!I$3,$G93&lt;Inputs!J$3),FORECAST($G93,Inputs!I$4:J$4,Inputs!I$3:J$3),-9999)</f>
        <v>-9999</v>
      </c>
      <c r="DE93" s="9">
        <f>IF(AND($G93&gt;=Inputs!J$3,$G93&lt;Inputs!K$3),FORECAST($G93,Inputs!J$4:K$4,Inputs!J$3:K$3),-9999)</f>
        <v>-9999</v>
      </c>
      <c r="DF93" s="9">
        <f>IF(AND($G93&gt;=Inputs!K$3,$G93&lt;Inputs!L$3),FORECAST($G93,Inputs!K$4:L$4,Inputs!K$3:L$3),-9999)</f>
        <v>-9999</v>
      </c>
    </row>
    <row r="94" spans="1:110" x14ac:dyDescent="0.25">
      <c r="A94" s="2">
        <f t="shared" si="103"/>
        <v>45474.315972221928</v>
      </c>
      <c r="B94" s="3" t="str">
        <f>IF(ROUND(A94,6)&lt;ROUND(Inputs!$B$7,6),"Pre t0",IF(ROUND(A94,6)=ROUND(Inputs!$B$7,6),"t0",IF(AND(A94&gt;Inputs!$B$7,A94&lt;Inputs!$B$8),"TRLD","Post t0")))</f>
        <v>Pre t0</v>
      </c>
      <c r="C94" s="17">
        <v>30.84</v>
      </c>
      <c r="D94" s="19">
        <v>0</v>
      </c>
      <c r="E94" s="19"/>
      <c r="F94" s="19">
        <v>200</v>
      </c>
      <c r="G94" s="19">
        <v>130</v>
      </c>
      <c r="H94" s="7">
        <f t="shared" si="102"/>
        <v>0</v>
      </c>
      <c r="I94" s="7">
        <f>IF(B94="Pre t0",0,IF(B94="t0",MAX(MIN(TRLD!N94,E94),G94),IF(B94="TRLD",I93+J94,IF(B94="Post t0",MAX(I93+M94,G94)))))</f>
        <v>0</v>
      </c>
      <c r="J94" s="7">
        <f t="shared" si="104"/>
        <v>0</v>
      </c>
      <c r="K94" s="7">
        <f t="shared" si="53"/>
        <v>0</v>
      </c>
      <c r="L94" s="7">
        <f t="shared" si="105"/>
        <v>5</v>
      </c>
      <c r="M94" s="8">
        <f t="shared" si="106"/>
        <v>0</v>
      </c>
      <c r="N94" s="31">
        <f t="shared" si="56"/>
        <v>0</v>
      </c>
      <c r="O94" s="31">
        <f>IF(AND($C94&gt;=Inputs!B$4,$C94&lt;Inputs!C$4),FORECAST($C94,Inputs!B$3:C$3,Inputs!B$4:C$4),0)</f>
        <v>0</v>
      </c>
      <c r="P94" s="31">
        <f>IF(AND($C94&gt;=Inputs!C$4,$C94&lt;Inputs!D$4),FORECAST($C94,Inputs!C$3:D$3,Inputs!C$4:D$4),0)</f>
        <v>0</v>
      </c>
      <c r="Q94" s="31">
        <f>IF(AND($C94&gt;=Inputs!D$4,$C94&lt;Inputs!E$4),FORECAST($C94,Inputs!D$3:E$3,Inputs!D$4:E$4),0)</f>
        <v>0</v>
      </c>
      <c r="R94" s="31">
        <f>IF(AND($C94&gt;=Inputs!E$4,$C94&lt;Inputs!F$4),FORECAST($C94,Inputs!E$3:F$3,Inputs!E$4:F$4),0)</f>
        <v>0</v>
      </c>
      <c r="S94" s="31">
        <f>IF(AND($C94&gt;=Inputs!F$4,$C94&lt;Inputs!G$4),FORECAST($C94,Inputs!F$3:G$3,Inputs!F$4:G$4),0)</f>
        <v>0</v>
      </c>
      <c r="T94" s="31">
        <f>IF(AND($C94&gt;=Inputs!G$4,$C94&lt;Inputs!H$4),FORECAST($C94,Inputs!G$3:H$3,Inputs!G$4:H$4),0)</f>
        <v>0</v>
      </c>
      <c r="U94" s="31">
        <f>IF(AND($C94&gt;=Inputs!H$4,$C94&lt;Inputs!I$4),FORECAST($C94,Inputs!H$3:I$3,Inputs!H$4:I$4),0)</f>
        <v>0</v>
      </c>
      <c r="V94" s="31">
        <f>IF(AND($C94&gt;=Inputs!I$4,$C94&lt;Inputs!J$4),FORECAST($C94,Inputs!I$3:J$3,Inputs!I$4:J$4),0)</f>
        <v>185.01400000000004</v>
      </c>
      <c r="W94" s="31">
        <f>IF(AND($C94&gt;=Inputs!J$4,$C94&lt;Inputs!K$4),FORECAST($C94,Inputs!J$3:K$3,Inputs!J$4:K$4),0)</f>
        <v>0</v>
      </c>
      <c r="X94" s="31">
        <f>IF(AND($C94&gt;=Inputs!K$4,Inputs!K$4&lt;&gt;""),F94,0)</f>
        <v>0</v>
      </c>
      <c r="Y94" s="36">
        <f>IF($I93&lt;Inputs!B$13,Inputs!B$14,0)</f>
        <v>1</v>
      </c>
      <c r="Z94" s="36">
        <f>IF(AND($I93&gt;=Inputs!B$13,$I93&lt;Inputs!C$13),Inputs!C$14,0)</f>
        <v>0</v>
      </c>
      <c r="AA94" s="36">
        <f>IF(AND($I93&gt;=Inputs!C$13,$I93&lt;Inputs!D$13),Inputs!D$14,0)</f>
        <v>0</v>
      </c>
      <c r="AB94" s="36">
        <f>IF(AND($I93&lt;Inputs!B$13),Inputs!B$13,0)</f>
        <v>185</v>
      </c>
      <c r="AC94" s="36">
        <f>IF(AND($I93&gt;=Inputs!B$13,$I93&lt;Inputs!C$13),Inputs!C$13,0)</f>
        <v>0</v>
      </c>
      <c r="AD94" s="36">
        <f>IF(AND($I93&gt;=Inputs!C$13,$I93&lt;Inputs!D$13),Inputs!D$13,0)</f>
        <v>0</v>
      </c>
      <c r="AE94" s="36">
        <f t="shared" si="57"/>
        <v>185</v>
      </c>
      <c r="AF94" s="36">
        <f t="shared" si="58"/>
        <v>0</v>
      </c>
      <c r="AG94" s="36">
        <f t="shared" si="59"/>
        <v>0</v>
      </c>
      <c r="AH94" s="36">
        <f t="shared" si="60"/>
        <v>185</v>
      </c>
      <c r="AI94" s="36" t="str">
        <f t="shared" si="61"/>
        <v>No</v>
      </c>
      <c r="AJ94" s="36">
        <f t="shared" si="62"/>
        <v>5</v>
      </c>
      <c r="AK94" s="36">
        <f t="shared" si="63"/>
        <v>0</v>
      </c>
      <c r="AL94" s="36">
        <f t="shared" si="64"/>
        <v>0</v>
      </c>
      <c r="AM94" s="36">
        <f t="shared" si="65"/>
        <v>5</v>
      </c>
      <c r="AN94" s="36">
        <f t="shared" si="66"/>
        <v>0</v>
      </c>
      <c r="AO94" s="36">
        <f t="shared" si="67"/>
        <v>0</v>
      </c>
      <c r="AP94" s="36">
        <f t="shared" si="68"/>
        <v>5</v>
      </c>
      <c r="AQ94" s="36">
        <f t="shared" si="69"/>
        <v>5</v>
      </c>
      <c r="AR94" s="36">
        <f>IF(AND($AQ94&gt;=Inputs!B$13,$AQ94&lt;Inputs!C$13),Inputs!C$14,0)</f>
        <v>0</v>
      </c>
      <c r="AS94" s="36">
        <f>IF(AND($AQ94&gt;=Inputs!C$13,$AQ94&lt;Inputs!D$13),Inputs!D$14,0)</f>
        <v>0</v>
      </c>
      <c r="AT94" s="36">
        <f>IF(AND($AQ94&gt;=Inputs!B$13,$AQ94&lt;Inputs!C$13),Inputs!C$13,0)</f>
        <v>0</v>
      </c>
      <c r="AU94" s="36">
        <f>IF(AND($AQ94&gt;=Inputs!C$13,$AQ94&lt;Inputs!D$13),Inputs!D$13,0)</f>
        <v>0</v>
      </c>
      <c r="AV94" s="36">
        <f t="shared" si="70"/>
        <v>0</v>
      </c>
      <c r="AW94" s="36">
        <f>IFERROR((AU94-#REF!)/AS94,0)</f>
        <v>0</v>
      </c>
      <c r="AX94" s="36">
        <f t="shared" si="71"/>
        <v>0</v>
      </c>
      <c r="AY94" s="36" t="str">
        <f t="shared" si="72"/>
        <v>No</v>
      </c>
      <c r="AZ94" s="36">
        <f t="shared" si="73"/>
        <v>0</v>
      </c>
      <c r="BA94" s="36">
        <f t="shared" si="74"/>
        <v>0</v>
      </c>
      <c r="BB94" s="36">
        <f t="shared" si="75"/>
        <v>0</v>
      </c>
      <c r="BC94" s="36">
        <f t="shared" si="76"/>
        <v>0</v>
      </c>
      <c r="BD94" s="36">
        <f t="shared" si="77"/>
        <v>0</v>
      </c>
      <c r="BE94" s="37">
        <f t="shared" si="78"/>
        <v>5</v>
      </c>
      <c r="BF94" s="43">
        <f>IF($I93&lt;=Inputs!B$13,Inputs!B$14,0)</f>
        <v>1</v>
      </c>
      <c r="BG94" s="43">
        <f>IF(AND($I93&gt;Inputs!B$13,$I93&lt;=Inputs!C$13),Inputs!C$14,0)</f>
        <v>0</v>
      </c>
      <c r="BH94" s="43">
        <f>IF(AND($I93&gt;Inputs!C$13,$I93&lt;=Inputs!D$13),Inputs!D$14,0)</f>
        <v>0</v>
      </c>
      <c r="BI94" s="43">
        <f>IF(AND($I93&lt;Inputs!B$13),0,0)</f>
        <v>0</v>
      </c>
      <c r="BJ94" s="43">
        <f>IF(AND($I93&gt;=Inputs!B$13,$I93&lt;Inputs!C$13),Inputs!B$13,0)</f>
        <v>0</v>
      </c>
      <c r="BK94" s="43">
        <f>IF(AND($I93&gt;=Inputs!C$13,$I93&lt;Inputs!D$13),Inputs!C$13,0)</f>
        <v>0</v>
      </c>
      <c r="BL94" s="43">
        <f t="shared" si="79"/>
        <v>0</v>
      </c>
      <c r="BM94" s="43">
        <f t="shared" si="80"/>
        <v>0</v>
      </c>
      <c r="BN94" s="43">
        <f t="shared" si="81"/>
        <v>0</v>
      </c>
      <c r="BO94" s="43">
        <f t="shared" si="82"/>
        <v>0</v>
      </c>
      <c r="BP94" s="43" t="str">
        <f t="shared" si="83"/>
        <v>No</v>
      </c>
      <c r="BQ94" s="43">
        <f t="shared" si="84"/>
        <v>0</v>
      </c>
      <c r="BR94" s="43">
        <f t="shared" si="85"/>
        <v>0</v>
      </c>
      <c r="BS94" s="43">
        <f t="shared" si="86"/>
        <v>0</v>
      </c>
      <c r="BT94" s="43">
        <f t="shared" si="87"/>
        <v>0</v>
      </c>
      <c r="BU94" s="43">
        <f t="shared" si="88"/>
        <v>0</v>
      </c>
      <c r="BV94" s="43">
        <f t="shared" si="89"/>
        <v>0</v>
      </c>
      <c r="BW94" s="43">
        <f t="shared" si="90"/>
        <v>0</v>
      </c>
      <c r="BX94" s="43">
        <f t="shared" si="91"/>
        <v>0</v>
      </c>
      <c r="BY94" s="43">
        <f>IF(AND($BX94&gt;Inputs!B$13,$BX94&lt;=Inputs!C$13),Inputs!C$14,0)</f>
        <v>0</v>
      </c>
      <c r="BZ94" s="43">
        <f>IF(AND($BX94&gt;Inputs!C$13,$BX94&lt;=Inputs!D$13),Inputs!D$14,0)</f>
        <v>0</v>
      </c>
      <c r="CA94" s="43">
        <f>IF(AND($BX94&gt;Inputs!B$13,$BX94&lt;=Inputs!C$13),Inputs!B$13,0)</f>
        <v>0</v>
      </c>
      <c r="CB94" s="43">
        <f>IF(AND($BX94&gt;Inputs!C$13,$BX94&lt;=Inputs!D$13),Inputs!C$13,0)</f>
        <v>0</v>
      </c>
      <c r="CC94" s="43">
        <f t="shared" si="92"/>
        <v>0</v>
      </c>
      <c r="CD94" s="43">
        <f t="shared" si="93"/>
        <v>0</v>
      </c>
      <c r="CE94" s="43">
        <f t="shared" si="94"/>
        <v>0</v>
      </c>
      <c r="CF94" s="43" t="str">
        <f t="shared" si="95"/>
        <v>No</v>
      </c>
      <c r="CG94" s="43">
        <f t="shared" si="96"/>
        <v>0</v>
      </c>
      <c r="CH94" s="43">
        <f t="shared" si="97"/>
        <v>0</v>
      </c>
      <c r="CI94" s="43">
        <f t="shared" si="98"/>
        <v>0</v>
      </c>
      <c r="CJ94" s="43">
        <f t="shared" si="99"/>
        <v>0</v>
      </c>
      <c r="CK94" s="43">
        <f t="shared" si="100"/>
        <v>0</v>
      </c>
      <c r="CL94" s="44">
        <f t="shared" si="101"/>
        <v>0</v>
      </c>
      <c r="CM94" s="9">
        <f>IF(AND($F94&gt;=Inputs!B$3,$F94&lt;Inputs!C$3),FORECAST($F94,Inputs!B$4:C$4,Inputs!B$3:C$3),9999)</f>
        <v>9999</v>
      </c>
      <c r="CN94" s="9">
        <f>IF(AND($F94&gt;=Inputs!C$3,$F94&lt;Inputs!D$3),FORECAST($F94,Inputs!C$4:D$4,Inputs!C$3:D$3),9999)</f>
        <v>9999</v>
      </c>
      <c r="CO94" s="9">
        <f>IF(AND($F94&gt;=Inputs!D$3,$F94&lt;Inputs!E$3),FORECAST($F94,Inputs!D$4:E$4,Inputs!D$3:E$3),9999)</f>
        <v>9999</v>
      </c>
      <c r="CP94" s="9">
        <f>IF(AND($F94&gt;=Inputs!E$3,$F94&lt;Inputs!F$3),FORECAST($F94,Inputs!E$4:F$4,Inputs!E$3:F$3),9999)</f>
        <v>9999</v>
      </c>
      <c r="CQ94" s="9">
        <f>IF(AND($F94&gt;=Inputs!F$3,$F94&lt;Inputs!G$3),FORECAST($F94,Inputs!F$4:G$4,Inputs!F$3:G$3),9999)</f>
        <v>9999</v>
      </c>
      <c r="CR94" s="9">
        <f>IF(AND($F94&gt;=Inputs!G$3,$F94&lt;Inputs!H$3),FORECAST($F94,Inputs!G$4:H$4,Inputs!G$3:H$3),9999)</f>
        <v>9999</v>
      </c>
      <c r="CS94" s="9">
        <f>IF(AND($F94&gt;=Inputs!H$3,$F94&lt;Inputs!I$3),FORECAST($F94,Inputs!H$4:I$4,Inputs!H$3:I$3),9999)</f>
        <v>9999</v>
      </c>
      <c r="CT94" s="9">
        <f>IF(AND($F94&gt;=Inputs!I$3,$F94&lt;Inputs!J$3),FORECAST($F94,Inputs!I$4:J$4,Inputs!I$3:J$3),9999)</f>
        <v>9999</v>
      </c>
      <c r="CU94" s="9">
        <f>IF(AND($F94&gt;=Inputs!J$3,$F94&lt;Inputs!K$3),FORECAST($F94,Inputs!J$4:K$4,Inputs!J$3:K$3),9999)</f>
        <v>9999</v>
      </c>
      <c r="CV94" s="9">
        <f>IF(AND($F94&gt;=Inputs!K$3,$F94&lt;Inputs!L$3),FORECAST($F94,Inputs!K$4:L$4,Inputs!K$3:L$3),9999)</f>
        <v>9999</v>
      </c>
      <c r="CW94" s="9">
        <f>IF(AND($G94&gt;=Inputs!B$3,$G94&lt;Inputs!C$3),FORECAST($G94,Inputs!B$4:C$4,Inputs!B$3:C$3),-9999)</f>
        <v>-9999</v>
      </c>
      <c r="CX94" s="9">
        <f>IF(AND($G94&gt;=Inputs!C$3,$G94&lt;Inputs!D$3),FORECAST($G94,Inputs!C$4:D$4,Inputs!C$3:D$3),-9999)</f>
        <v>-9999</v>
      </c>
      <c r="CY94" s="9">
        <f>IF(AND($G94&gt;=Inputs!D$3,$G94&lt;Inputs!E$3),FORECAST($G94,Inputs!D$4:E$4,Inputs!D$3:E$3),-9999)</f>
        <v>-9999</v>
      </c>
      <c r="CZ94" s="9">
        <f>IF(AND($G94&gt;=Inputs!E$3,$G94&lt;Inputs!F$3),FORECAST($G94,Inputs!E$4:F$4,Inputs!E$3:F$3),-9999)</f>
        <v>-9999</v>
      </c>
      <c r="DA94" s="9">
        <f>IF(AND($G94&gt;=Inputs!F$3,$G94&lt;Inputs!G$3),FORECAST($G94,Inputs!F$4:G$4,Inputs!F$3:G$3),-9999)</f>
        <v>-9999</v>
      </c>
      <c r="DB94" s="9">
        <f>IF(AND($G94&gt;=Inputs!G$3,$G94&lt;Inputs!H$3),FORECAST($G94,Inputs!G$4:H$4,Inputs!G$3:H$3),-9999)</f>
        <v>25.2</v>
      </c>
      <c r="DC94" s="9">
        <f>IF(AND($G94&gt;=Inputs!H$3,$G94&lt;Inputs!I$3),FORECAST($G94,Inputs!H$4:I$4,Inputs!H$3:I$3),-9999)</f>
        <v>-9999</v>
      </c>
      <c r="DD94" s="9">
        <f>IF(AND($G94&gt;=Inputs!I$3,$G94&lt;Inputs!J$3),FORECAST($G94,Inputs!I$4:J$4,Inputs!I$3:J$3),-9999)</f>
        <v>-9999</v>
      </c>
      <c r="DE94" s="9">
        <f>IF(AND($G94&gt;=Inputs!J$3,$G94&lt;Inputs!K$3),FORECAST($G94,Inputs!J$4:K$4,Inputs!J$3:K$3),-9999)</f>
        <v>-9999</v>
      </c>
      <c r="DF94" s="9">
        <f>IF(AND($G94&gt;=Inputs!K$3,$G94&lt;Inputs!L$3),FORECAST($G94,Inputs!K$4:L$4,Inputs!K$3:L$3),-9999)</f>
        <v>-9999</v>
      </c>
    </row>
    <row r="95" spans="1:110" x14ac:dyDescent="0.25">
      <c r="A95" s="2">
        <f t="shared" si="103"/>
        <v>45474.319444444147</v>
      </c>
      <c r="B95" s="3" t="str">
        <f>IF(ROUND(A95,6)&lt;ROUND(Inputs!$B$7,6),"Pre t0",IF(ROUND(A95,6)=ROUND(Inputs!$B$7,6),"t0",IF(AND(A95&gt;Inputs!$B$7,A95&lt;Inputs!$B$8),"TRLD","Post t0")))</f>
        <v>Pre t0</v>
      </c>
      <c r="C95" s="17">
        <v>32.380000000000003</v>
      </c>
      <c r="D95" s="19">
        <v>0</v>
      </c>
      <c r="E95" s="19"/>
      <c r="F95" s="19">
        <v>200</v>
      </c>
      <c r="G95" s="19">
        <v>130</v>
      </c>
      <c r="H95" s="7">
        <f t="shared" si="102"/>
        <v>0</v>
      </c>
      <c r="I95" s="7">
        <f>IF(B95="Pre t0",0,IF(B95="t0",MAX(MIN(TRLD!N95,E95),G95),IF(B95="TRLD",I94+J95,IF(B95="Post t0",MAX(I94+M95,G95)))))</f>
        <v>0</v>
      </c>
      <c r="J95" s="7">
        <f t="shared" si="104"/>
        <v>0</v>
      </c>
      <c r="K95" s="7">
        <f t="shared" si="53"/>
        <v>0</v>
      </c>
      <c r="L95" s="7">
        <f t="shared" si="105"/>
        <v>5</v>
      </c>
      <c r="M95" s="8">
        <f t="shared" si="106"/>
        <v>0</v>
      </c>
      <c r="N95" s="31">
        <f t="shared" si="56"/>
        <v>0</v>
      </c>
      <c r="O95" s="31">
        <f>IF(AND($C95&gt;=Inputs!B$4,$C95&lt;Inputs!C$4),FORECAST($C95,Inputs!B$3:C$3,Inputs!B$4:C$4),0)</f>
        <v>0</v>
      </c>
      <c r="P95" s="31">
        <f>IF(AND($C95&gt;=Inputs!C$4,$C95&lt;Inputs!D$4),FORECAST($C95,Inputs!C$3:D$3,Inputs!C$4:D$4),0)</f>
        <v>0</v>
      </c>
      <c r="Q95" s="31">
        <f>IF(AND($C95&gt;=Inputs!D$4,$C95&lt;Inputs!E$4),FORECAST($C95,Inputs!D$3:E$3,Inputs!D$4:E$4),0)</f>
        <v>0</v>
      </c>
      <c r="R95" s="31">
        <f>IF(AND($C95&gt;=Inputs!E$4,$C95&lt;Inputs!F$4),FORECAST($C95,Inputs!E$3:F$3,Inputs!E$4:F$4),0)</f>
        <v>0</v>
      </c>
      <c r="S95" s="31">
        <f>IF(AND($C95&gt;=Inputs!F$4,$C95&lt;Inputs!G$4),FORECAST($C95,Inputs!F$3:G$3,Inputs!F$4:G$4),0)</f>
        <v>0</v>
      </c>
      <c r="T95" s="31">
        <f>IF(AND($C95&gt;=Inputs!G$4,$C95&lt;Inputs!H$4),FORECAST($C95,Inputs!G$3:H$3,Inputs!G$4:H$4),0)</f>
        <v>0</v>
      </c>
      <c r="U95" s="31">
        <f>IF(AND($C95&gt;=Inputs!H$4,$C95&lt;Inputs!I$4),FORECAST($C95,Inputs!H$3:I$3,Inputs!H$4:I$4),0)</f>
        <v>0</v>
      </c>
      <c r="V95" s="31">
        <f>IF(AND($C95&gt;=Inputs!I$4,$C95&lt;Inputs!J$4),FORECAST($C95,Inputs!I$3:J$3,Inputs!I$4:J$4),0)</f>
        <v>185.0396666666667</v>
      </c>
      <c r="W95" s="31">
        <f>IF(AND($C95&gt;=Inputs!J$4,$C95&lt;Inputs!K$4),FORECAST($C95,Inputs!J$3:K$3,Inputs!J$4:K$4),0)</f>
        <v>0</v>
      </c>
      <c r="X95" s="31">
        <f>IF(AND($C95&gt;=Inputs!K$4,Inputs!K$4&lt;&gt;""),F95,0)</f>
        <v>0</v>
      </c>
      <c r="Y95" s="36">
        <f>IF($I94&lt;Inputs!B$13,Inputs!B$14,0)</f>
        <v>1</v>
      </c>
      <c r="Z95" s="36">
        <f>IF(AND($I94&gt;=Inputs!B$13,$I94&lt;Inputs!C$13),Inputs!C$14,0)</f>
        <v>0</v>
      </c>
      <c r="AA95" s="36">
        <f>IF(AND($I94&gt;=Inputs!C$13,$I94&lt;Inputs!D$13),Inputs!D$14,0)</f>
        <v>0</v>
      </c>
      <c r="AB95" s="36">
        <f>IF(AND($I94&lt;Inputs!B$13),Inputs!B$13,0)</f>
        <v>185</v>
      </c>
      <c r="AC95" s="36">
        <f>IF(AND($I94&gt;=Inputs!B$13,$I94&lt;Inputs!C$13),Inputs!C$13,0)</f>
        <v>0</v>
      </c>
      <c r="AD95" s="36">
        <f>IF(AND($I94&gt;=Inputs!C$13,$I94&lt;Inputs!D$13),Inputs!D$13,0)</f>
        <v>0</v>
      </c>
      <c r="AE95" s="36">
        <f t="shared" si="57"/>
        <v>185</v>
      </c>
      <c r="AF95" s="36">
        <f t="shared" si="58"/>
        <v>0</v>
      </c>
      <c r="AG95" s="36">
        <f t="shared" si="59"/>
        <v>0</v>
      </c>
      <c r="AH95" s="36">
        <f t="shared" si="60"/>
        <v>185</v>
      </c>
      <c r="AI95" s="36" t="str">
        <f t="shared" si="61"/>
        <v>No</v>
      </c>
      <c r="AJ95" s="36">
        <f t="shared" si="62"/>
        <v>5</v>
      </c>
      <c r="AK95" s="36">
        <f t="shared" si="63"/>
        <v>0</v>
      </c>
      <c r="AL95" s="36">
        <f t="shared" si="64"/>
        <v>0</v>
      </c>
      <c r="AM95" s="36">
        <f t="shared" si="65"/>
        <v>5</v>
      </c>
      <c r="AN95" s="36">
        <f t="shared" si="66"/>
        <v>0</v>
      </c>
      <c r="AO95" s="36">
        <f t="shared" si="67"/>
        <v>0</v>
      </c>
      <c r="AP95" s="36">
        <f t="shared" si="68"/>
        <v>5</v>
      </c>
      <c r="AQ95" s="36">
        <f t="shared" si="69"/>
        <v>5</v>
      </c>
      <c r="AR95" s="36">
        <f>IF(AND($AQ95&gt;=Inputs!B$13,$AQ95&lt;Inputs!C$13),Inputs!C$14,0)</f>
        <v>0</v>
      </c>
      <c r="AS95" s="36">
        <f>IF(AND($AQ95&gt;=Inputs!C$13,$AQ95&lt;Inputs!D$13),Inputs!D$14,0)</f>
        <v>0</v>
      </c>
      <c r="AT95" s="36">
        <f>IF(AND($AQ95&gt;=Inputs!B$13,$AQ95&lt;Inputs!C$13),Inputs!C$13,0)</f>
        <v>0</v>
      </c>
      <c r="AU95" s="36">
        <f>IF(AND($AQ95&gt;=Inputs!C$13,$AQ95&lt;Inputs!D$13),Inputs!D$13,0)</f>
        <v>0</v>
      </c>
      <c r="AV95" s="36">
        <f t="shared" si="70"/>
        <v>0</v>
      </c>
      <c r="AW95" s="36">
        <f>IFERROR((AU95-#REF!)/AS95,0)</f>
        <v>0</v>
      </c>
      <c r="AX95" s="36">
        <f t="shared" si="71"/>
        <v>0</v>
      </c>
      <c r="AY95" s="36" t="str">
        <f t="shared" si="72"/>
        <v>No</v>
      </c>
      <c r="AZ95" s="36">
        <f t="shared" si="73"/>
        <v>0</v>
      </c>
      <c r="BA95" s="36">
        <f t="shared" si="74"/>
        <v>0</v>
      </c>
      <c r="BB95" s="36">
        <f t="shared" si="75"/>
        <v>0</v>
      </c>
      <c r="BC95" s="36">
        <f t="shared" si="76"/>
        <v>0</v>
      </c>
      <c r="BD95" s="36">
        <f t="shared" si="77"/>
        <v>0</v>
      </c>
      <c r="BE95" s="37">
        <f t="shared" si="78"/>
        <v>5</v>
      </c>
      <c r="BF95" s="43">
        <f>IF($I94&lt;=Inputs!B$13,Inputs!B$14,0)</f>
        <v>1</v>
      </c>
      <c r="BG95" s="43">
        <f>IF(AND($I94&gt;Inputs!B$13,$I94&lt;=Inputs!C$13),Inputs!C$14,0)</f>
        <v>0</v>
      </c>
      <c r="BH95" s="43">
        <f>IF(AND($I94&gt;Inputs!C$13,$I94&lt;=Inputs!D$13),Inputs!D$14,0)</f>
        <v>0</v>
      </c>
      <c r="BI95" s="43">
        <f>IF(AND($I94&lt;Inputs!B$13),0,0)</f>
        <v>0</v>
      </c>
      <c r="BJ95" s="43">
        <f>IF(AND($I94&gt;=Inputs!B$13,$I94&lt;Inputs!C$13),Inputs!B$13,0)</f>
        <v>0</v>
      </c>
      <c r="BK95" s="43">
        <f>IF(AND($I94&gt;=Inputs!C$13,$I94&lt;Inputs!D$13),Inputs!C$13,0)</f>
        <v>0</v>
      </c>
      <c r="BL95" s="43">
        <f t="shared" si="79"/>
        <v>0</v>
      </c>
      <c r="BM95" s="43">
        <f t="shared" si="80"/>
        <v>0</v>
      </c>
      <c r="BN95" s="43">
        <f t="shared" si="81"/>
        <v>0</v>
      </c>
      <c r="BO95" s="43">
        <f t="shared" si="82"/>
        <v>0</v>
      </c>
      <c r="BP95" s="43" t="str">
        <f t="shared" si="83"/>
        <v>No</v>
      </c>
      <c r="BQ95" s="43">
        <f t="shared" si="84"/>
        <v>0</v>
      </c>
      <c r="BR95" s="43">
        <f t="shared" si="85"/>
        <v>0</v>
      </c>
      <c r="BS95" s="43">
        <f t="shared" si="86"/>
        <v>0</v>
      </c>
      <c r="BT95" s="43">
        <f t="shared" si="87"/>
        <v>0</v>
      </c>
      <c r="BU95" s="43">
        <f t="shared" si="88"/>
        <v>0</v>
      </c>
      <c r="BV95" s="43">
        <f t="shared" si="89"/>
        <v>0</v>
      </c>
      <c r="BW95" s="43">
        <f t="shared" si="90"/>
        <v>0</v>
      </c>
      <c r="BX95" s="43">
        <f t="shared" si="91"/>
        <v>0</v>
      </c>
      <c r="BY95" s="43">
        <f>IF(AND($BX95&gt;Inputs!B$13,$BX95&lt;=Inputs!C$13),Inputs!C$14,0)</f>
        <v>0</v>
      </c>
      <c r="BZ95" s="43">
        <f>IF(AND($BX95&gt;Inputs!C$13,$BX95&lt;=Inputs!D$13),Inputs!D$14,0)</f>
        <v>0</v>
      </c>
      <c r="CA95" s="43">
        <f>IF(AND($BX95&gt;Inputs!B$13,$BX95&lt;=Inputs!C$13),Inputs!B$13,0)</f>
        <v>0</v>
      </c>
      <c r="CB95" s="43">
        <f>IF(AND($BX95&gt;Inputs!C$13,$BX95&lt;=Inputs!D$13),Inputs!C$13,0)</f>
        <v>0</v>
      </c>
      <c r="CC95" s="43">
        <f t="shared" si="92"/>
        <v>0</v>
      </c>
      <c r="CD95" s="43">
        <f t="shared" si="93"/>
        <v>0</v>
      </c>
      <c r="CE95" s="43">
        <f t="shared" si="94"/>
        <v>0</v>
      </c>
      <c r="CF95" s="43" t="str">
        <f t="shared" si="95"/>
        <v>No</v>
      </c>
      <c r="CG95" s="43">
        <f t="shared" si="96"/>
        <v>0</v>
      </c>
      <c r="CH95" s="43">
        <f t="shared" si="97"/>
        <v>0</v>
      </c>
      <c r="CI95" s="43">
        <f t="shared" si="98"/>
        <v>0</v>
      </c>
      <c r="CJ95" s="43">
        <f t="shared" si="99"/>
        <v>0</v>
      </c>
      <c r="CK95" s="43">
        <f t="shared" si="100"/>
        <v>0</v>
      </c>
      <c r="CL95" s="44">
        <f t="shared" si="101"/>
        <v>0</v>
      </c>
      <c r="CM95" s="9">
        <f>IF(AND($F95&gt;=Inputs!B$3,$F95&lt;Inputs!C$3),FORECAST($F95,Inputs!B$4:C$4,Inputs!B$3:C$3),9999)</f>
        <v>9999</v>
      </c>
      <c r="CN95" s="9">
        <f>IF(AND($F95&gt;=Inputs!C$3,$F95&lt;Inputs!D$3),FORECAST($F95,Inputs!C$4:D$4,Inputs!C$3:D$3),9999)</f>
        <v>9999</v>
      </c>
      <c r="CO95" s="9">
        <f>IF(AND($F95&gt;=Inputs!D$3,$F95&lt;Inputs!E$3),FORECAST($F95,Inputs!D$4:E$4,Inputs!D$3:E$3),9999)</f>
        <v>9999</v>
      </c>
      <c r="CP95" s="9">
        <f>IF(AND($F95&gt;=Inputs!E$3,$F95&lt;Inputs!F$3),FORECAST($F95,Inputs!E$4:F$4,Inputs!E$3:F$3),9999)</f>
        <v>9999</v>
      </c>
      <c r="CQ95" s="9">
        <f>IF(AND($F95&gt;=Inputs!F$3,$F95&lt;Inputs!G$3),FORECAST($F95,Inputs!F$4:G$4,Inputs!F$3:G$3),9999)</f>
        <v>9999</v>
      </c>
      <c r="CR95" s="9">
        <f>IF(AND($F95&gt;=Inputs!G$3,$F95&lt;Inputs!H$3),FORECAST($F95,Inputs!G$4:H$4,Inputs!G$3:H$3),9999)</f>
        <v>9999</v>
      </c>
      <c r="CS95" s="9">
        <f>IF(AND($F95&gt;=Inputs!H$3,$F95&lt;Inputs!I$3),FORECAST($F95,Inputs!H$4:I$4,Inputs!H$3:I$3),9999)</f>
        <v>9999</v>
      </c>
      <c r="CT95" s="9">
        <f>IF(AND($F95&gt;=Inputs!I$3,$F95&lt;Inputs!J$3),FORECAST($F95,Inputs!I$4:J$4,Inputs!I$3:J$3),9999)</f>
        <v>9999</v>
      </c>
      <c r="CU95" s="9">
        <f>IF(AND($F95&gt;=Inputs!J$3,$F95&lt;Inputs!K$3),FORECAST($F95,Inputs!J$4:K$4,Inputs!J$3:K$3),9999)</f>
        <v>9999</v>
      </c>
      <c r="CV95" s="9">
        <f>IF(AND($F95&gt;=Inputs!K$3,$F95&lt;Inputs!L$3),FORECAST($F95,Inputs!K$4:L$4,Inputs!K$3:L$3),9999)</f>
        <v>9999</v>
      </c>
      <c r="CW95" s="9">
        <f>IF(AND($G95&gt;=Inputs!B$3,$G95&lt;Inputs!C$3),FORECAST($G95,Inputs!B$4:C$4,Inputs!B$3:C$3),-9999)</f>
        <v>-9999</v>
      </c>
      <c r="CX95" s="9">
        <f>IF(AND($G95&gt;=Inputs!C$3,$G95&lt;Inputs!D$3),FORECAST($G95,Inputs!C$4:D$4,Inputs!C$3:D$3),-9999)</f>
        <v>-9999</v>
      </c>
      <c r="CY95" s="9">
        <f>IF(AND($G95&gt;=Inputs!D$3,$G95&lt;Inputs!E$3),FORECAST($G95,Inputs!D$4:E$4,Inputs!D$3:E$3),-9999)</f>
        <v>-9999</v>
      </c>
      <c r="CZ95" s="9">
        <f>IF(AND($G95&gt;=Inputs!E$3,$G95&lt;Inputs!F$3),FORECAST($G95,Inputs!E$4:F$4,Inputs!E$3:F$3),-9999)</f>
        <v>-9999</v>
      </c>
      <c r="DA95" s="9">
        <f>IF(AND($G95&gt;=Inputs!F$3,$G95&lt;Inputs!G$3),FORECAST($G95,Inputs!F$4:G$4,Inputs!F$3:G$3),-9999)</f>
        <v>-9999</v>
      </c>
      <c r="DB95" s="9">
        <f>IF(AND($G95&gt;=Inputs!G$3,$G95&lt;Inputs!H$3),FORECAST($G95,Inputs!G$4:H$4,Inputs!G$3:H$3),-9999)</f>
        <v>25.2</v>
      </c>
      <c r="DC95" s="9">
        <f>IF(AND($G95&gt;=Inputs!H$3,$G95&lt;Inputs!I$3),FORECAST($G95,Inputs!H$4:I$4,Inputs!H$3:I$3),-9999)</f>
        <v>-9999</v>
      </c>
      <c r="DD95" s="9">
        <f>IF(AND($G95&gt;=Inputs!I$3,$G95&lt;Inputs!J$3),FORECAST($G95,Inputs!I$4:J$4,Inputs!I$3:J$3),-9999)</f>
        <v>-9999</v>
      </c>
      <c r="DE95" s="9">
        <f>IF(AND($G95&gt;=Inputs!J$3,$G95&lt;Inputs!K$3),FORECAST($G95,Inputs!J$4:K$4,Inputs!J$3:K$3),-9999)</f>
        <v>-9999</v>
      </c>
      <c r="DF95" s="9">
        <f>IF(AND($G95&gt;=Inputs!K$3,$G95&lt;Inputs!L$3),FORECAST($G95,Inputs!K$4:L$4,Inputs!K$3:L$3),-9999)</f>
        <v>-9999</v>
      </c>
    </row>
    <row r="96" spans="1:110" x14ac:dyDescent="0.25">
      <c r="A96" s="2">
        <f t="shared" si="103"/>
        <v>45474.322916666366</v>
      </c>
      <c r="B96" s="3" t="str">
        <f>IF(ROUND(A96,6)&lt;ROUND(Inputs!$B$7,6),"Pre t0",IF(ROUND(A96,6)=ROUND(Inputs!$B$7,6),"t0",IF(AND(A96&gt;Inputs!$B$7,A96&lt;Inputs!$B$8),"TRLD","Post t0")))</f>
        <v>Pre t0</v>
      </c>
      <c r="C96" s="17">
        <v>32</v>
      </c>
      <c r="D96" s="19">
        <v>0</v>
      </c>
      <c r="E96" s="19"/>
      <c r="F96" s="19">
        <v>200</v>
      </c>
      <c r="G96" s="19">
        <v>130</v>
      </c>
      <c r="H96" s="7">
        <f t="shared" si="102"/>
        <v>0</v>
      </c>
      <c r="I96" s="7">
        <f>IF(B96="Pre t0",0,IF(B96="t0",MAX(MIN(TRLD!N96,E96),G96),IF(B96="TRLD",I95+J96,IF(B96="Post t0",MAX(I95+M96,G96)))))</f>
        <v>0</v>
      </c>
      <c r="J96" s="7">
        <f t="shared" si="104"/>
        <v>0</v>
      </c>
      <c r="K96" s="7">
        <f t="shared" si="53"/>
        <v>0</v>
      </c>
      <c r="L96" s="7">
        <f t="shared" si="105"/>
        <v>5</v>
      </c>
      <c r="M96" s="8">
        <f t="shared" si="106"/>
        <v>0</v>
      </c>
      <c r="N96" s="31">
        <f t="shared" si="56"/>
        <v>0</v>
      </c>
      <c r="O96" s="31">
        <f>IF(AND($C96&gt;=Inputs!B$4,$C96&lt;Inputs!C$4),FORECAST($C96,Inputs!B$3:C$3,Inputs!B$4:C$4),0)</f>
        <v>0</v>
      </c>
      <c r="P96" s="31">
        <f>IF(AND($C96&gt;=Inputs!C$4,$C96&lt;Inputs!D$4),FORECAST($C96,Inputs!C$3:D$3,Inputs!C$4:D$4),0)</f>
        <v>0</v>
      </c>
      <c r="Q96" s="31">
        <f>IF(AND($C96&gt;=Inputs!D$4,$C96&lt;Inputs!E$4),FORECAST($C96,Inputs!D$3:E$3,Inputs!D$4:E$4),0)</f>
        <v>0</v>
      </c>
      <c r="R96" s="31">
        <f>IF(AND($C96&gt;=Inputs!E$4,$C96&lt;Inputs!F$4),FORECAST($C96,Inputs!E$3:F$3,Inputs!E$4:F$4),0)</f>
        <v>0</v>
      </c>
      <c r="S96" s="31">
        <f>IF(AND($C96&gt;=Inputs!F$4,$C96&lt;Inputs!G$4),FORECAST($C96,Inputs!F$3:G$3,Inputs!F$4:G$4),0)</f>
        <v>0</v>
      </c>
      <c r="T96" s="31">
        <f>IF(AND($C96&gt;=Inputs!G$4,$C96&lt;Inputs!H$4),FORECAST($C96,Inputs!G$3:H$3,Inputs!G$4:H$4),0)</f>
        <v>0</v>
      </c>
      <c r="U96" s="31">
        <f>IF(AND($C96&gt;=Inputs!H$4,$C96&lt;Inputs!I$4),FORECAST($C96,Inputs!H$3:I$3,Inputs!H$4:I$4),0)</f>
        <v>0</v>
      </c>
      <c r="V96" s="31">
        <f>IF(AND($C96&gt;=Inputs!I$4,$C96&lt;Inputs!J$4),FORECAST($C96,Inputs!I$3:J$3,Inputs!I$4:J$4),0)</f>
        <v>185.03333333333336</v>
      </c>
      <c r="W96" s="31">
        <f>IF(AND($C96&gt;=Inputs!J$4,$C96&lt;Inputs!K$4),FORECAST($C96,Inputs!J$3:K$3,Inputs!J$4:K$4),0)</f>
        <v>0</v>
      </c>
      <c r="X96" s="31">
        <f>IF(AND($C96&gt;=Inputs!K$4,Inputs!K$4&lt;&gt;""),F96,0)</f>
        <v>0</v>
      </c>
      <c r="Y96" s="36">
        <f>IF($I95&lt;Inputs!B$13,Inputs!B$14,0)</f>
        <v>1</v>
      </c>
      <c r="Z96" s="36">
        <f>IF(AND($I95&gt;=Inputs!B$13,$I95&lt;Inputs!C$13),Inputs!C$14,0)</f>
        <v>0</v>
      </c>
      <c r="AA96" s="36">
        <f>IF(AND($I95&gt;=Inputs!C$13,$I95&lt;Inputs!D$13),Inputs!D$14,0)</f>
        <v>0</v>
      </c>
      <c r="AB96" s="36">
        <f>IF(AND($I95&lt;Inputs!B$13),Inputs!B$13,0)</f>
        <v>185</v>
      </c>
      <c r="AC96" s="36">
        <f>IF(AND($I95&gt;=Inputs!B$13,$I95&lt;Inputs!C$13),Inputs!C$13,0)</f>
        <v>0</v>
      </c>
      <c r="AD96" s="36">
        <f>IF(AND($I95&gt;=Inputs!C$13,$I95&lt;Inputs!D$13),Inputs!D$13,0)</f>
        <v>0</v>
      </c>
      <c r="AE96" s="36">
        <f t="shared" si="57"/>
        <v>185</v>
      </c>
      <c r="AF96" s="36">
        <f t="shared" si="58"/>
        <v>0</v>
      </c>
      <c r="AG96" s="36">
        <f t="shared" si="59"/>
        <v>0</v>
      </c>
      <c r="AH96" s="36">
        <f t="shared" si="60"/>
        <v>185</v>
      </c>
      <c r="AI96" s="36" t="str">
        <f t="shared" si="61"/>
        <v>No</v>
      </c>
      <c r="AJ96" s="36">
        <f t="shared" si="62"/>
        <v>5</v>
      </c>
      <c r="AK96" s="36">
        <f t="shared" si="63"/>
        <v>0</v>
      </c>
      <c r="AL96" s="36">
        <f t="shared" si="64"/>
        <v>0</v>
      </c>
      <c r="AM96" s="36">
        <f t="shared" si="65"/>
        <v>5</v>
      </c>
      <c r="AN96" s="36">
        <f t="shared" si="66"/>
        <v>0</v>
      </c>
      <c r="AO96" s="36">
        <f t="shared" si="67"/>
        <v>0</v>
      </c>
      <c r="AP96" s="36">
        <f t="shared" si="68"/>
        <v>5</v>
      </c>
      <c r="AQ96" s="36">
        <f t="shared" si="69"/>
        <v>5</v>
      </c>
      <c r="AR96" s="36">
        <f>IF(AND($AQ96&gt;=Inputs!B$13,$AQ96&lt;Inputs!C$13),Inputs!C$14,0)</f>
        <v>0</v>
      </c>
      <c r="AS96" s="36">
        <f>IF(AND($AQ96&gt;=Inputs!C$13,$AQ96&lt;Inputs!D$13),Inputs!D$14,0)</f>
        <v>0</v>
      </c>
      <c r="AT96" s="36">
        <f>IF(AND($AQ96&gt;=Inputs!B$13,$AQ96&lt;Inputs!C$13),Inputs!C$13,0)</f>
        <v>0</v>
      </c>
      <c r="AU96" s="36">
        <f>IF(AND($AQ96&gt;=Inputs!C$13,$AQ96&lt;Inputs!D$13),Inputs!D$13,0)</f>
        <v>0</v>
      </c>
      <c r="AV96" s="36">
        <f t="shared" si="70"/>
        <v>0</v>
      </c>
      <c r="AW96" s="36">
        <f>IFERROR((AU96-#REF!)/AS96,0)</f>
        <v>0</v>
      </c>
      <c r="AX96" s="36">
        <f t="shared" si="71"/>
        <v>0</v>
      </c>
      <c r="AY96" s="36" t="str">
        <f t="shared" si="72"/>
        <v>No</v>
      </c>
      <c r="AZ96" s="36">
        <f t="shared" si="73"/>
        <v>0</v>
      </c>
      <c r="BA96" s="36">
        <f t="shared" si="74"/>
        <v>0</v>
      </c>
      <c r="BB96" s="36">
        <f t="shared" si="75"/>
        <v>0</v>
      </c>
      <c r="BC96" s="36">
        <f t="shared" si="76"/>
        <v>0</v>
      </c>
      <c r="BD96" s="36">
        <f t="shared" si="77"/>
        <v>0</v>
      </c>
      <c r="BE96" s="37">
        <f t="shared" si="78"/>
        <v>5</v>
      </c>
      <c r="BF96" s="43">
        <f>IF($I95&lt;=Inputs!B$13,Inputs!B$14,0)</f>
        <v>1</v>
      </c>
      <c r="BG96" s="43">
        <f>IF(AND($I95&gt;Inputs!B$13,$I95&lt;=Inputs!C$13),Inputs!C$14,0)</f>
        <v>0</v>
      </c>
      <c r="BH96" s="43">
        <f>IF(AND($I95&gt;Inputs!C$13,$I95&lt;=Inputs!D$13),Inputs!D$14,0)</f>
        <v>0</v>
      </c>
      <c r="BI96" s="43">
        <f>IF(AND($I95&lt;Inputs!B$13),0,0)</f>
        <v>0</v>
      </c>
      <c r="BJ96" s="43">
        <f>IF(AND($I95&gt;=Inputs!B$13,$I95&lt;Inputs!C$13),Inputs!B$13,0)</f>
        <v>0</v>
      </c>
      <c r="BK96" s="43">
        <f>IF(AND($I95&gt;=Inputs!C$13,$I95&lt;Inputs!D$13),Inputs!C$13,0)</f>
        <v>0</v>
      </c>
      <c r="BL96" s="43">
        <f t="shared" si="79"/>
        <v>0</v>
      </c>
      <c r="BM96" s="43">
        <f t="shared" si="80"/>
        <v>0</v>
      </c>
      <c r="BN96" s="43">
        <f t="shared" si="81"/>
        <v>0</v>
      </c>
      <c r="BO96" s="43">
        <f t="shared" si="82"/>
        <v>0</v>
      </c>
      <c r="BP96" s="43" t="str">
        <f t="shared" si="83"/>
        <v>No</v>
      </c>
      <c r="BQ96" s="43">
        <f t="shared" si="84"/>
        <v>0</v>
      </c>
      <c r="BR96" s="43">
        <f t="shared" si="85"/>
        <v>0</v>
      </c>
      <c r="BS96" s="43">
        <f t="shared" si="86"/>
        <v>0</v>
      </c>
      <c r="BT96" s="43">
        <f t="shared" si="87"/>
        <v>0</v>
      </c>
      <c r="BU96" s="43">
        <f t="shared" si="88"/>
        <v>0</v>
      </c>
      <c r="BV96" s="43">
        <f t="shared" si="89"/>
        <v>0</v>
      </c>
      <c r="BW96" s="43">
        <f t="shared" si="90"/>
        <v>0</v>
      </c>
      <c r="BX96" s="43">
        <f t="shared" si="91"/>
        <v>0</v>
      </c>
      <c r="BY96" s="43">
        <f>IF(AND($BX96&gt;Inputs!B$13,$BX96&lt;=Inputs!C$13),Inputs!C$14,0)</f>
        <v>0</v>
      </c>
      <c r="BZ96" s="43">
        <f>IF(AND($BX96&gt;Inputs!C$13,$BX96&lt;=Inputs!D$13),Inputs!D$14,0)</f>
        <v>0</v>
      </c>
      <c r="CA96" s="43">
        <f>IF(AND($BX96&gt;Inputs!B$13,$BX96&lt;=Inputs!C$13),Inputs!B$13,0)</f>
        <v>0</v>
      </c>
      <c r="CB96" s="43">
        <f>IF(AND($BX96&gt;Inputs!C$13,$BX96&lt;=Inputs!D$13),Inputs!C$13,0)</f>
        <v>0</v>
      </c>
      <c r="CC96" s="43">
        <f t="shared" si="92"/>
        <v>0</v>
      </c>
      <c r="CD96" s="43">
        <f t="shared" si="93"/>
        <v>0</v>
      </c>
      <c r="CE96" s="43">
        <f t="shared" si="94"/>
        <v>0</v>
      </c>
      <c r="CF96" s="43" t="str">
        <f t="shared" si="95"/>
        <v>No</v>
      </c>
      <c r="CG96" s="43">
        <f t="shared" si="96"/>
        <v>0</v>
      </c>
      <c r="CH96" s="43">
        <f t="shared" si="97"/>
        <v>0</v>
      </c>
      <c r="CI96" s="43">
        <f t="shared" si="98"/>
        <v>0</v>
      </c>
      <c r="CJ96" s="43">
        <f t="shared" si="99"/>
        <v>0</v>
      </c>
      <c r="CK96" s="43">
        <f t="shared" si="100"/>
        <v>0</v>
      </c>
      <c r="CL96" s="44">
        <f t="shared" si="101"/>
        <v>0</v>
      </c>
      <c r="CM96" s="9">
        <f>IF(AND($F96&gt;=Inputs!B$3,$F96&lt;Inputs!C$3),FORECAST($F96,Inputs!B$4:C$4,Inputs!B$3:C$3),9999)</f>
        <v>9999</v>
      </c>
      <c r="CN96" s="9">
        <f>IF(AND($F96&gt;=Inputs!C$3,$F96&lt;Inputs!D$3),FORECAST($F96,Inputs!C$4:D$4,Inputs!C$3:D$3),9999)</f>
        <v>9999</v>
      </c>
      <c r="CO96" s="9">
        <f>IF(AND($F96&gt;=Inputs!D$3,$F96&lt;Inputs!E$3),FORECAST($F96,Inputs!D$4:E$4,Inputs!D$3:E$3),9999)</f>
        <v>9999</v>
      </c>
      <c r="CP96" s="9">
        <f>IF(AND($F96&gt;=Inputs!E$3,$F96&lt;Inputs!F$3),FORECAST($F96,Inputs!E$4:F$4,Inputs!E$3:F$3),9999)</f>
        <v>9999</v>
      </c>
      <c r="CQ96" s="9">
        <f>IF(AND($F96&gt;=Inputs!F$3,$F96&lt;Inputs!G$3),FORECAST($F96,Inputs!F$4:G$4,Inputs!F$3:G$3),9999)</f>
        <v>9999</v>
      </c>
      <c r="CR96" s="9">
        <f>IF(AND($F96&gt;=Inputs!G$3,$F96&lt;Inputs!H$3),FORECAST($F96,Inputs!G$4:H$4,Inputs!G$3:H$3),9999)</f>
        <v>9999</v>
      </c>
      <c r="CS96" s="9">
        <f>IF(AND($F96&gt;=Inputs!H$3,$F96&lt;Inputs!I$3),FORECAST($F96,Inputs!H$4:I$4,Inputs!H$3:I$3),9999)</f>
        <v>9999</v>
      </c>
      <c r="CT96" s="9">
        <f>IF(AND($F96&gt;=Inputs!I$3,$F96&lt;Inputs!J$3),FORECAST($F96,Inputs!I$4:J$4,Inputs!I$3:J$3),9999)</f>
        <v>9999</v>
      </c>
      <c r="CU96" s="9">
        <f>IF(AND($F96&gt;=Inputs!J$3,$F96&lt;Inputs!K$3),FORECAST($F96,Inputs!J$4:K$4,Inputs!J$3:K$3),9999)</f>
        <v>9999</v>
      </c>
      <c r="CV96" s="9">
        <f>IF(AND($F96&gt;=Inputs!K$3,$F96&lt;Inputs!L$3),FORECAST($F96,Inputs!K$4:L$4,Inputs!K$3:L$3),9999)</f>
        <v>9999</v>
      </c>
      <c r="CW96" s="9">
        <f>IF(AND($G96&gt;=Inputs!B$3,$G96&lt;Inputs!C$3),FORECAST($G96,Inputs!B$4:C$4,Inputs!B$3:C$3),-9999)</f>
        <v>-9999</v>
      </c>
      <c r="CX96" s="9">
        <f>IF(AND($G96&gt;=Inputs!C$3,$G96&lt;Inputs!D$3),FORECAST($G96,Inputs!C$4:D$4,Inputs!C$3:D$3),-9999)</f>
        <v>-9999</v>
      </c>
      <c r="CY96" s="9">
        <f>IF(AND($G96&gt;=Inputs!D$3,$G96&lt;Inputs!E$3),FORECAST($G96,Inputs!D$4:E$4,Inputs!D$3:E$3),-9999)</f>
        <v>-9999</v>
      </c>
      <c r="CZ96" s="9">
        <f>IF(AND($G96&gt;=Inputs!E$3,$G96&lt;Inputs!F$3),FORECAST($G96,Inputs!E$4:F$4,Inputs!E$3:F$3),-9999)</f>
        <v>-9999</v>
      </c>
      <c r="DA96" s="9">
        <f>IF(AND($G96&gt;=Inputs!F$3,$G96&lt;Inputs!G$3),FORECAST($G96,Inputs!F$4:G$4,Inputs!F$3:G$3),-9999)</f>
        <v>-9999</v>
      </c>
      <c r="DB96" s="9">
        <f>IF(AND($G96&gt;=Inputs!G$3,$G96&lt;Inputs!H$3),FORECAST($G96,Inputs!G$4:H$4,Inputs!G$3:H$3),-9999)</f>
        <v>25.2</v>
      </c>
      <c r="DC96" s="9">
        <f>IF(AND($G96&gt;=Inputs!H$3,$G96&lt;Inputs!I$3),FORECAST($G96,Inputs!H$4:I$4,Inputs!H$3:I$3),-9999)</f>
        <v>-9999</v>
      </c>
      <c r="DD96" s="9">
        <f>IF(AND($G96&gt;=Inputs!I$3,$G96&lt;Inputs!J$3),FORECAST($G96,Inputs!I$4:J$4,Inputs!I$3:J$3),-9999)</f>
        <v>-9999</v>
      </c>
      <c r="DE96" s="9">
        <f>IF(AND($G96&gt;=Inputs!J$3,$G96&lt;Inputs!K$3),FORECAST($G96,Inputs!J$4:K$4,Inputs!J$3:K$3),-9999)</f>
        <v>-9999</v>
      </c>
      <c r="DF96" s="9">
        <f>IF(AND($G96&gt;=Inputs!K$3,$G96&lt;Inputs!L$3),FORECAST($G96,Inputs!K$4:L$4,Inputs!K$3:L$3),-9999)</f>
        <v>-9999</v>
      </c>
    </row>
    <row r="97" spans="1:110" x14ac:dyDescent="0.25">
      <c r="A97" s="2">
        <f t="shared" si="103"/>
        <v>45474.326388888585</v>
      </c>
      <c r="B97" s="3" t="str">
        <f>IF(ROUND(A97,6)&lt;ROUND(Inputs!$B$7,6),"Pre t0",IF(ROUND(A97,6)=ROUND(Inputs!$B$7,6),"t0",IF(AND(A97&gt;Inputs!$B$7,A97&lt;Inputs!$B$8),"TRLD","Post t0")))</f>
        <v>Pre t0</v>
      </c>
      <c r="C97" s="17">
        <v>31.83</v>
      </c>
      <c r="D97" s="19">
        <v>0</v>
      </c>
      <c r="E97" s="19"/>
      <c r="F97" s="19">
        <v>200</v>
      </c>
      <c r="G97" s="19">
        <v>130</v>
      </c>
      <c r="H97" s="7">
        <f t="shared" si="102"/>
        <v>0</v>
      </c>
      <c r="I97" s="7">
        <f>IF(B97="Pre t0",0,IF(B97="t0",MAX(MIN(TRLD!N97,E97),G97),IF(B97="TRLD",I96+J97,IF(B97="Post t0",MAX(I96+M97,G97)))))</f>
        <v>0</v>
      </c>
      <c r="J97" s="7">
        <f t="shared" si="104"/>
        <v>0</v>
      </c>
      <c r="K97" s="7">
        <f t="shared" si="53"/>
        <v>0</v>
      </c>
      <c r="L97" s="7">
        <f t="shared" si="105"/>
        <v>5</v>
      </c>
      <c r="M97" s="8">
        <f t="shared" si="106"/>
        <v>0</v>
      </c>
      <c r="N97" s="31">
        <f t="shared" si="56"/>
        <v>0</v>
      </c>
      <c r="O97" s="31">
        <f>IF(AND($C97&gt;=Inputs!B$4,$C97&lt;Inputs!C$4),FORECAST($C97,Inputs!B$3:C$3,Inputs!B$4:C$4),0)</f>
        <v>0</v>
      </c>
      <c r="P97" s="31">
        <f>IF(AND($C97&gt;=Inputs!C$4,$C97&lt;Inputs!D$4),FORECAST($C97,Inputs!C$3:D$3,Inputs!C$4:D$4),0)</f>
        <v>0</v>
      </c>
      <c r="Q97" s="31">
        <f>IF(AND($C97&gt;=Inputs!D$4,$C97&lt;Inputs!E$4),FORECAST($C97,Inputs!D$3:E$3,Inputs!D$4:E$4),0)</f>
        <v>0</v>
      </c>
      <c r="R97" s="31">
        <f>IF(AND($C97&gt;=Inputs!E$4,$C97&lt;Inputs!F$4),FORECAST($C97,Inputs!E$3:F$3,Inputs!E$4:F$4),0)</f>
        <v>0</v>
      </c>
      <c r="S97" s="31">
        <f>IF(AND($C97&gt;=Inputs!F$4,$C97&lt;Inputs!G$4),FORECAST($C97,Inputs!F$3:G$3,Inputs!F$4:G$4),0)</f>
        <v>0</v>
      </c>
      <c r="T97" s="31">
        <f>IF(AND($C97&gt;=Inputs!G$4,$C97&lt;Inputs!H$4),FORECAST($C97,Inputs!G$3:H$3,Inputs!G$4:H$4),0)</f>
        <v>0</v>
      </c>
      <c r="U97" s="31">
        <f>IF(AND($C97&gt;=Inputs!H$4,$C97&lt;Inputs!I$4),FORECAST($C97,Inputs!H$3:I$3,Inputs!H$4:I$4),0)</f>
        <v>0</v>
      </c>
      <c r="V97" s="31">
        <f>IF(AND($C97&gt;=Inputs!I$4,$C97&lt;Inputs!J$4),FORECAST($C97,Inputs!I$3:J$3,Inputs!I$4:J$4),0)</f>
        <v>185.03050000000002</v>
      </c>
      <c r="W97" s="31">
        <f>IF(AND($C97&gt;=Inputs!J$4,$C97&lt;Inputs!K$4),FORECAST($C97,Inputs!J$3:K$3,Inputs!J$4:K$4),0)</f>
        <v>0</v>
      </c>
      <c r="X97" s="31">
        <f>IF(AND($C97&gt;=Inputs!K$4,Inputs!K$4&lt;&gt;""),F97,0)</f>
        <v>0</v>
      </c>
      <c r="Y97" s="36">
        <f>IF($I96&lt;Inputs!B$13,Inputs!B$14,0)</f>
        <v>1</v>
      </c>
      <c r="Z97" s="36">
        <f>IF(AND($I96&gt;=Inputs!B$13,$I96&lt;Inputs!C$13),Inputs!C$14,0)</f>
        <v>0</v>
      </c>
      <c r="AA97" s="36">
        <f>IF(AND($I96&gt;=Inputs!C$13,$I96&lt;Inputs!D$13),Inputs!D$14,0)</f>
        <v>0</v>
      </c>
      <c r="AB97" s="36">
        <f>IF(AND($I96&lt;Inputs!B$13),Inputs!B$13,0)</f>
        <v>185</v>
      </c>
      <c r="AC97" s="36">
        <f>IF(AND($I96&gt;=Inputs!B$13,$I96&lt;Inputs!C$13),Inputs!C$13,0)</f>
        <v>0</v>
      </c>
      <c r="AD97" s="36">
        <f>IF(AND($I96&gt;=Inputs!C$13,$I96&lt;Inputs!D$13),Inputs!D$13,0)</f>
        <v>0</v>
      </c>
      <c r="AE97" s="36">
        <f t="shared" si="57"/>
        <v>185</v>
      </c>
      <c r="AF97" s="36">
        <f t="shared" si="58"/>
        <v>0</v>
      </c>
      <c r="AG97" s="36">
        <f t="shared" si="59"/>
        <v>0</v>
      </c>
      <c r="AH97" s="36">
        <f t="shared" si="60"/>
        <v>185</v>
      </c>
      <c r="AI97" s="36" t="str">
        <f t="shared" si="61"/>
        <v>No</v>
      </c>
      <c r="AJ97" s="36">
        <f t="shared" si="62"/>
        <v>5</v>
      </c>
      <c r="AK97" s="36">
        <f t="shared" si="63"/>
        <v>0</v>
      </c>
      <c r="AL97" s="36">
        <f t="shared" si="64"/>
        <v>0</v>
      </c>
      <c r="AM97" s="36">
        <f t="shared" si="65"/>
        <v>5</v>
      </c>
      <c r="AN97" s="36">
        <f t="shared" si="66"/>
        <v>0</v>
      </c>
      <c r="AO97" s="36">
        <f t="shared" si="67"/>
        <v>0</v>
      </c>
      <c r="AP97" s="36">
        <f t="shared" si="68"/>
        <v>5</v>
      </c>
      <c r="AQ97" s="36">
        <f t="shared" si="69"/>
        <v>5</v>
      </c>
      <c r="AR97" s="36">
        <f>IF(AND($AQ97&gt;=Inputs!B$13,$AQ97&lt;Inputs!C$13),Inputs!C$14,0)</f>
        <v>0</v>
      </c>
      <c r="AS97" s="36">
        <f>IF(AND($AQ97&gt;=Inputs!C$13,$AQ97&lt;Inputs!D$13),Inputs!D$14,0)</f>
        <v>0</v>
      </c>
      <c r="AT97" s="36">
        <f>IF(AND($AQ97&gt;=Inputs!B$13,$AQ97&lt;Inputs!C$13),Inputs!C$13,0)</f>
        <v>0</v>
      </c>
      <c r="AU97" s="36">
        <f>IF(AND($AQ97&gt;=Inputs!C$13,$AQ97&lt;Inputs!D$13),Inputs!D$13,0)</f>
        <v>0</v>
      </c>
      <c r="AV97" s="36">
        <f t="shared" si="70"/>
        <v>0</v>
      </c>
      <c r="AW97" s="36">
        <f>IFERROR((AU97-#REF!)/AS97,0)</f>
        <v>0</v>
      </c>
      <c r="AX97" s="36">
        <f t="shared" si="71"/>
        <v>0</v>
      </c>
      <c r="AY97" s="36" t="str">
        <f t="shared" si="72"/>
        <v>No</v>
      </c>
      <c r="AZ97" s="36">
        <f t="shared" si="73"/>
        <v>0</v>
      </c>
      <c r="BA97" s="36">
        <f t="shared" si="74"/>
        <v>0</v>
      </c>
      <c r="BB97" s="36">
        <f t="shared" si="75"/>
        <v>0</v>
      </c>
      <c r="BC97" s="36">
        <f t="shared" si="76"/>
        <v>0</v>
      </c>
      <c r="BD97" s="36">
        <f t="shared" si="77"/>
        <v>0</v>
      </c>
      <c r="BE97" s="37">
        <f t="shared" si="78"/>
        <v>5</v>
      </c>
      <c r="BF97" s="43">
        <f>IF($I96&lt;=Inputs!B$13,Inputs!B$14,0)</f>
        <v>1</v>
      </c>
      <c r="BG97" s="43">
        <f>IF(AND($I96&gt;Inputs!B$13,$I96&lt;=Inputs!C$13),Inputs!C$14,0)</f>
        <v>0</v>
      </c>
      <c r="BH97" s="43">
        <f>IF(AND($I96&gt;Inputs!C$13,$I96&lt;=Inputs!D$13),Inputs!D$14,0)</f>
        <v>0</v>
      </c>
      <c r="BI97" s="43">
        <f>IF(AND($I96&lt;Inputs!B$13),0,0)</f>
        <v>0</v>
      </c>
      <c r="BJ97" s="43">
        <f>IF(AND($I96&gt;=Inputs!B$13,$I96&lt;Inputs!C$13),Inputs!B$13,0)</f>
        <v>0</v>
      </c>
      <c r="BK97" s="43">
        <f>IF(AND($I96&gt;=Inputs!C$13,$I96&lt;Inputs!D$13),Inputs!C$13,0)</f>
        <v>0</v>
      </c>
      <c r="BL97" s="43">
        <f t="shared" si="79"/>
        <v>0</v>
      </c>
      <c r="BM97" s="43">
        <f t="shared" si="80"/>
        <v>0</v>
      </c>
      <c r="BN97" s="43">
        <f t="shared" si="81"/>
        <v>0</v>
      </c>
      <c r="BO97" s="43">
        <f t="shared" si="82"/>
        <v>0</v>
      </c>
      <c r="BP97" s="43" t="str">
        <f t="shared" si="83"/>
        <v>No</v>
      </c>
      <c r="BQ97" s="43">
        <f t="shared" si="84"/>
        <v>0</v>
      </c>
      <c r="BR97" s="43">
        <f t="shared" si="85"/>
        <v>0</v>
      </c>
      <c r="BS97" s="43">
        <f t="shared" si="86"/>
        <v>0</v>
      </c>
      <c r="BT97" s="43">
        <f t="shared" si="87"/>
        <v>0</v>
      </c>
      <c r="BU97" s="43">
        <f t="shared" si="88"/>
        <v>0</v>
      </c>
      <c r="BV97" s="43">
        <f t="shared" si="89"/>
        <v>0</v>
      </c>
      <c r="BW97" s="43">
        <f t="shared" si="90"/>
        <v>0</v>
      </c>
      <c r="BX97" s="43">
        <f t="shared" si="91"/>
        <v>0</v>
      </c>
      <c r="BY97" s="43">
        <f>IF(AND($BX97&gt;Inputs!B$13,$BX97&lt;=Inputs!C$13),Inputs!C$14,0)</f>
        <v>0</v>
      </c>
      <c r="BZ97" s="43">
        <f>IF(AND($BX97&gt;Inputs!C$13,$BX97&lt;=Inputs!D$13),Inputs!D$14,0)</f>
        <v>0</v>
      </c>
      <c r="CA97" s="43">
        <f>IF(AND($BX97&gt;Inputs!B$13,$BX97&lt;=Inputs!C$13),Inputs!B$13,0)</f>
        <v>0</v>
      </c>
      <c r="CB97" s="43">
        <f>IF(AND($BX97&gt;Inputs!C$13,$BX97&lt;=Inputs!D$13),Inputs!C$13,0)</f>
        <v>0</v>
      </c>
      <c r="CC97" s="43">
        <f t="shared" si="92"/>
        <v>0</v>
      </c>
      <c r="CD97" s="43">
        <f t="shared" si="93"/>
        <v>0</v>
      </c>
      <c r="CE97" s="43">
        <f t="shared" si="94"/>
        <v>0</v>
      </c>
      <c r="CF97" s="43" t="str">
        <f t="shared" si="95"/>
        <v>No</v>
      </c>
      <c r="CG97" s="43">
        <f t="shared" si="96"/>
        <v>0</v>
      </c>
      <c r="CH97" s="43">
        <f t="shared" si="97"/>
        <v>0</v>
      </c>
      <c r="CI97" s="43">
        <f t="shared" si="98"/>
        <v>0</v>
      </c>
      <c r="CJ97" s="43">
        <f t="shared" si="99"/>
        <v>0</v>
      </c>
      <c r="CK97" s="43">
        <f t="shared" si="100"/>
        <v>0</v>
      </c>
      <c r="CL97" s="44">
        <f t="shared" si="101"/>
        <v>0</v>
      </c>
      <c r="CM97" s="9">
        <f>IF(AND($F97&gt;=Inputs!B$3,$F97&lt;Inputs!C$3),FORECAST($F97,Inputs!B$4:C$4,Inputs!B$3:C$3),9999)</f>
        <v>9999</v>
      </c>
      <c r="CN97" s="9">
        <f>IF(AND($F97&gt;=Inputs!C$3,$F97&lt;Inputs!D$3),FORECAST($F97,Inputs!C$4:D$4,Inputs!C$3:D$3),9999)</f>
        <v>9999</v>
      </c>
      <c r="CO97" s="9">
        <f>IF(AND($F97&gt;=Inputs!D$3,$F97&lt;Inputs!E$3),FORECAST($F97,Inputs!D$4:E$4,Inputs!D$3:E$3),9999)</f>
        <v>9999</v>
      </c>
      <c r="CP97" s="9">
        <f>IF(AND($F97&gt;=Inputs!E$3,$F97&lt;Inputs!F$3),FORECAST($F97,Inputs!E$4:F$4,Inputs!E$3:F$3),9999)</f>
        <v>9999</v>
      </c>
      <c r="CQ97" s="9">
        <f>IF(AND($F97&gt;=Inputs!F$3,$F97&lt;Inputs!G$3),FORECAST($F97,Inputs!F$4:G$4,Inputs!F$3:G$3),9999)</f>
        <v>9999</v>
      </c>
      <c r="CR97" s="9">
        <f>IF(AND($F97&gt;=Inputs!G$3,$F97&lt;Inputs!H$3),FORECAST($F97,Inputs!G$4:H$4,Inputs!G$3:H$3),9999)</f>
        <v>9999</v>
      </c>
      <c r="CS97" s="9">
        <f>IF(AND($F97&gt;=Inputs!H$3,$F97&lt;Inputs!I$3),FORECAST($F97,Inputs!H$4:I$4,Inputs!H$3:I$3),9999)</f>
        <v>9999</v>
      </c>
      <c r="CT97" s="9">
        <f>IF(AND($F97&gt;=Inputs!I$3,$F97&lt;Inputs!J$3),FORECAST($F97,Inputs!I$4:J$4,Inputs!I$3:J$3),9999)</f>
        <v>9999</v>
      </c>
      <c r="CU97" s="9">
        <f>IF(AND($F97&gt;=Inputs!J$3,$F97&lt;Inputs!K$3),FORECAST($F97,Inputs!J$4:K$4,Inputs!J$3:K$3),9999)</f>
        <v>9999</v>
      </c>
      <c r="CV97" s="9">
        <f>IF(AND($F97&gt;=Inputs!K$3,$F97&lt;Inputs!L$3),FORECAST($F97,Inputs!K$4:L$4,Inputs!K$3:L$3),9999)</f>
        <v>9999</v>
      </c>
      <c r="CW97" s="9">
        <f>IF(AND($G97&gt;=Inputs!B$3,$G97&lt;Inputs!C$3),FORECAST($G97,Inputs!B$4:C$4,Inputs!B$3:C$3),-9999)</f>
        <v>-9999</v>
      </c>
      <c r="CX97" s="9">
        <f>IF(AND($G97&gt;=Inputs!C$3,$G97&lt;Inputs!D$3),FORECAST($G97,Inputs!C$4:D$4,Inputs!C$3:D$3),-9999)</f>
        <v>-9999</v>
      </c>
      <c r="CY97" s="9">
        <f>IF(AND($G97&gt;=Inputs!D$3,$G97&lt;Inputs!E$3),FORECAST($G97,Inputs!D$4:E$4,Inputs!D$3:E$3),-9999)</f>
        <v>-9999</v>
      </c>
      <c r="CZ97" s="9">
        <f>IF(AND($G97&gt;=Inputs!E$3,$G97&lt;Inputs!F$3),FORECAST($G97,Inputs!E$4:F$4,Inputs!E$3:F$3),-9999)</f>
        <v>-9999</v>
      </c>
      <c r="DA97" s="9">
        <f>IF(AND($G97&gt;=Inputs!F$3,$G97&lt;Inputs!G$3),FORECAST($G97,Inputs!F$4:G$4,Inputs!F$3:G$3),-9999)</f>
        <v>-9999</v>
      </c>
      <c r="DB97" s="9">
        <f>IF(AND($G97&gt;=Inputs!G$3,$G97&lt;Inputs!H$3),FORECAST($G97,Inputs!G$4:H$4,Inputs!G$3:H$3),-9999)</f>
        <v>25.2</v>
      </c>
      <c r="DC97" s="9">
        <f>IF(AND($G97&gt;=Inputs!H$3,$G97&lt;Inputs!I$3),FORECAST($G97,Inputs!H$4:I$4,Inputs!H$3:I$3),-9999)</f>
        <v>-9999</v>
      </c>
      <c r="DD97" s="9">
        <f>IF(AND($G97&gt;=Inputs!I$3,$G97&lt;Inputs!J$3),FORECAST($G97,Inputs!I$4:J$4,Inputs!I$3:J$3),-9999)</f>
        <v>-9999</v>
      </c>
      <c r="DE97" s="9">
        <f>IF(AND($G97&gt;=Inputs!J$3,$G97&lt;Inputs!K$3),FORECAST($G97,Inputs!J$4:K$4,Inputs!J$3:K$3),-9999)</f>
        <v>-9999</v>
      </c>
      <c r="DF97" s="9">
        <f>IF(AND($G97&gt;=Inputs!K$3,$G97&lt;Inputs!L$3),FORECAST($G97,Inputs!K$4:L$4,Inputs!K$3:L$3),-9999)</f>
        <v>-9999</v>
      </c>
    </row>
    <row r="98" spans="1:110" x14ac:dyDescent="0.25">
      <c r="A98" s="2">
        <f t="shared" si="103"/>
        <v>45474.329861110804</v>
      </c>
      <c r="B98" s="3" t="str">
        <f>IF(ROUND(A98,6)&lt;ROUND(Inputs!$B$7,6),"Pre t0",IF(ROUND(A98,6)=ROUND(Inputs!$B$7,6),"t0",IF(AND(A98&gt;Inputs!$B$7,A98&lt;Inputs!$B$8),"TRLD","Post t0")))</f>
        <v>Pre t0</v>
      </c>
      <c r="C98" s="17">
        <v>27.02</v>
      </c>
      <c r="D98" s="19">
        <v>9.0697499999999991</v>
      </c>
      <c r="E98" s="19"/>
      <c r="F98" s="19">
        <v>200</v>
      </c>
      <c r="G98" s="19">
        <v>130</v>
      </c>
      <c r="H98" s="7">
        <f t="shared" si="102"/>
        <v>9.0697499999999991</v>
      </c>
      <c r="I98" s="7">
        <f>IF(B98="Pre t0",0,IF(B98="t0",MAX(MIN(TRLD!N98,E98),G98),IF(B98="TRLD",I97+J98,IF(B98="Post t0",MAX(I97+M98,G98)))))</f>
        <v>0</v>
      </c>
      <c r="J98" s="7">
        <f t="shared" si="104"/>
        <v>0</v>
      </c>
      <c r="K98" s="7">
        <f t="shared" si="53"/>
        <v>0</v>
      </c>
      <c r="L98" s="7">
        <f t="shared" si="105"/>
        <v>5</v>
      </c>
      <c r="M98" s="8">
        <f t="shared" si="106"/>
        <v>0</v>
      </c>
      <c r="N98" s="31">
        <f t="shared" si="56"/>
        <v>0</v>
      </c>
      <c r="O98" s="31">
        <f>IF(AND($C98&gt;=Inputs!B$4,$C98&lt;Inputs!C$4),FORECAST($C98,Inputs!B$3:C$3,Inputs!B$4:C$4),0)</f>
        <v>0</v>
      </c>
      <c r="P98" s="31">
        <f>IF(AND($C98&gt;=Inputs!C$4,$C98&lt;Inputs!D$4),FORECAST($C98,Inputs!C$3:D$3,Inputs!C$4:D$4),0)</f>
        <v>0</v>
      </c>
      <c r="Q98" s="31">
        <f>IF(AND($C98&gt;=Inputs!D$4,$C98&lt;Inputs!E$4),FORECAST($C98,Inputs!D$3:E$3,Inputs!D$4:E$4),0)</f>
        <v>0</v>
      </c>
      <c r="R98" s="31">
        <f>IF(AND($C98&gt;=Inputs!E$4,$C98&lt;Inputs!F$4),FORECAST($C98,Inputs!E$3:F$3,Inputs!E$4:F$4),0)</f>
        <v>0</v>
      </c>
      <c r="S98" s="31">
        <f>IF(AND($C98&gt;=Inputs!F$4,$C98&lt;Inputs!G$4),FORECAST($C98,Inputs!F$3:G$3,Inputs!F$4:G$4),0)</f>
        <v>0</v>
      </c>
      <c r="T98" s="31">
        <f>IF(AND($C98&gt;=Inputs!G$4,$C98&lt;Inputs!H$4),FORECAST($C98,Inputs!G$3:H$3,Inputs!G$4:H$4),0)</f>
        <v>137.58333333333331</v>
      </c>
      <c r="U98" s="31">
        <f>IF(AND($C98&gt;=Inputs!H$4,$C98&lt;Inputs!I$4),FORECAST($C98,Inputs!H$3:I$3,Inputs!H$4:I$4),0)</f>
        <v>0</v>
      </c>
      <c r="V98" s="31">
        <f>IF(AND($C98&gt;=Inputs!I$4,$C98&lt;Inputs!J$4),FORECAST($C98,Inputs!I$3:J$3,Inputs!I$4:J$4),0)</f>
        <v>0</v>
      </c>
      <c r="W98" s="31">
        <f>IF(AND($C98&gt;=Inputs!J$4,$C98&lt;Inputs!K$4),FORECAST($C98,Inputs!J$3:K$3,Inputs!J$4:K$4),0)</f>
        <v>0</v>
      </c>
      <c r="X98" s="31">
        <f>IF(AND($C98&gt;=Inputs!K$4,Inputs!K$4&lt;&gt;""),F98,0)</f>
        <v>0</v>
      </c>
      <c r="Y98" s="36">
        <f>IF($I97&lt;Inputs!B$13,Inputs!B$14,0)</f>
        <v>1</v>
      </c>
      <c r="Z98" s="36">
        <f>IF(AND($I97&gt;=Inputs!B$13,$I97&lt;Inputs!C$13),Inputs!C$14,0)</f>
        <v>0</v>
      </c>
      <c r="AA98" s="36">
        <f>IF(AND($I97&gt;=Inputs!C$13,$I97&lt;Inputs!D$13),Inputs!D$14,0)</f>
        <v>0</v>
      </c>
      <c r="AB98" s="36">
        <f>IF(AND($I97&lt;Inputs!B$13),Inputs!B$13,0)</f>
        <v>185</v>
      </c>
      <c r="AC98" s="36">
        <f>IF(AND($I97&gt;=Inputs!B$13,$I97&lt;Inputs!C$13),Inputs!C$13,0)</f>
        <v>0</v>
      </c>
      <c r="AD98" s="36">
        <f>IF(AND($I97&gt;=Inputs!C$13,$I97&lt;Inputs!D$13),Inputs!D$13,0)</f>
        <v>0</v>
      </c>
      <c r="AE98" s="36">
        <f t="shared" si="57"/>
        <v>185</v>
      </c>
      <c r="AF98" s="36">
        <f t="shared" si="58"/>
        <v>0</v>
      </c>
      <c r="AG98" s="36">
        <f t="shared" si="59"/>
        <v>0</v>
      </c>
      <c r="AH98" s="36">
        <f t="shared" si="60"/>
        <v>185</v>
      </c>
      <c r="AI98" s="36" t="str">
        <f t="shared" si="61"/>
        <v>No</v>
      </c>
      <c r="AJ98" s="36">
        <f t="shared" si="62"/>
        <v>5</v>
      </c>
      <c r="AK98" s="36">
        <f t="shared" si="63"/>
        <v>0</v>
      </c>
      <c r="AL98" s="36">
        <f t="shared" si="64"/>
        <v>0</v>
      </c>
      <c r="AM98" s="36">
        <f t="shared" si="65"/>
        <v>5</v>
      </c>
      <c r="AN98" s="36">
        <f t="shared" si="66"/>
        <v>0</v>
      </c>
      <c r="AO98" s="36">
        <f t="shared" si="67"/>
        <v>0</v>
      </c>
      <c r="AP98" s="36">
        <f t="shared" si="68"/>
        <v>5</v>
      </c>
      <c r="AQ98" s="36">
        <f t="shared" si="69"/>
        <v>5</v>
      </c>
      <c r="AR98" s="36">
        <f>IF(AND($AQ98&gt;=Inputs!B$13,$AQ98&lt;Inputs!C$13),Inputs!C$14,0)</f>
        <v>0</v>
      </c>
      <c r="AS98" s="36">
        <f>IF(AND($AQ98&gt;=Inputs!C$13,$AQ98&lt;Inputs!D$13),Inputs!D$14,0)</f>
        <v>0</v>
      </c>
      <c r="AT98" s="36">
        <f>IF(AND($AQ98&gt;=Inputs!B$13,$AQ98&lt;Inputs!C$13),Inputs!C$13,0)</f>
        <v>0</v>
      </c>
      <c r="AU98" s="36">
        <f>IF(AND($AQ98&gt;=Inputs!C$13,$AQ98&lt;Inputs!D$13),Inputs!D$13,0)</f>
        <v>0</v>
      </c>
      <c r="AV98" s="36">
        <f t="shared" si="70"/>
        <v>0</v>
      </c>
      <c r="AW98" s="36">
        <f>IFERROR((AU98-#REF!)/AS98,0)</f>
        <v>0</v>
      </c>
      <c r="AX98" s="36">
        <f t="shared" si="71"/>
        <v>0</v>
      </c>
      <c r="AY98" s="36" t="str">
        <f t="shared" si="72"/>
        <v>No</v>
      </c>
      <c r="AZ98" s="36">
        <f t="shared" si="73"/>
        <v>0</v>
      </c>
      <c r="BA98" s="36">
        <f t="shared" si="74"/>
        <v>0</v>
      </c>
      <c r="BB98" s="36">
        <f t="shared" si="75"/>
        <v>0</v>
      </c>
      <c r="BC98" s="36">
        <f t="shared" si="76"/>
        <v>0</v>
      </c>
      <c r="BD98" s="36">
        <f t="shared" si="77"/>
        <v>0</v>
      </c>
      <c r="BE98" s="37">
        <f t="shared" si="78"/>
        <v>5</v>
      </c>
      <c r="BF98" s="43">
        <f>IF($I97&lt;=Inputs!B$13,Inputs!B$14,0)</f>
        <v>1</v>
      </c>
      <c r="BG98" s="43">
        <f>IF(AND($I97&gt;Inputs!B$13,$I97&lt;=Inputs!C$13),Inputs!C$14,0)</f>
        <v>0</v>
      </c>
      <c r="BH98" s="43">
        <f>IF(AND($I97&gt;Inputs!C$13,$I97&lt;=Inputs!D$13),Inputs!D$14,0)</f>
        <v>0</v>
      </c>
      <c r="BI98" s="43">
        <f>IF(AND($I97&lt;Inputs!B$13),0,0)</f>
        <v>0</v>
      </c>
      <c r="BJ98" s="43">
        <f>IF(AND($I97&gt;=Inputs!B$13,$I97&lt;Inputs!C$13),Inputs!B$13,0)</f>
        <v>0</v>
      </c>
      <c r="BK98" s="43">
        <f>IF(AND($I97&gt;=Inputs!C$13,$I97&lt;Inputs!D$13),Inputs!C$13,0)</f>
        <v>0</v>
      </c>
      <c r="BL98" s="43">
        <f t="shared" si="79"/>
        <v>0</v>
      </c>
      <c r="BM98" s="43">
        <f t="shared" si="80"/>
        <v>0</v>
      </c>
      <c r="BN98" s="43">
        <f t="shared" si="81"/>
        <v>0</v>
      </c>
      <c r="BO98" s="43">
        <f t="shared" si="82"/>
        <v>0</v>
      </c>
      <c r="BP98" s="43" t="str">
        <f t="shared" si="83"/>
        <v>No</v>
      </c>
      <c r="BQ98" s="43">
        <f t="shared" si="84"/>
        <v>0</v>
      </c>
      <c r="BR98" s="43">
        <f t="shared" si="85"/>
        <v>0</v>
      </c>
      <c r="BS98" s="43">
        <f t="shared" si="86"/>
        <v>0</v>
      </c>
      <c r="BT98" s="43">
        <f t="shared" si="87"/>
        <v>0</v>
      </c>
      <c r="BU98" s="43">
        <f t="shared" si="88"/>
        <v>0</v>
      </c>
      <c r="BV98" s="43">
        <f t="shared" si="89"/>
        <v>0</v>
      </c>
      <c r="BW98" s="43">
        <f t="shared" si="90"/>
        <v>0</v>
      </c>
      <c r="BX98" s="43">
        <f t="shared" si="91"/>
        <v>0</v>
      </c>
      <c r="BY98" s="43">
        <f>IF(AND($BX98&gt;Inputs!B$13,$BX98&lt;=Inputs!C$13),Inputs!C$14,0)</f>
        <v>0</v>
      </c>
      <c r="BZ98" s="43">
        <f>IF(AND($BX98&gt;Inputs!C$13,$BX98&lt;=Inputs!D$13),Inputs!D$14,0)</f>
        <v>0</v>
      </c>
      <c r="CA98" s="43">
        <f>IF(AND($BX98&gt;Inputs!B$13,$BX98&lt;=Inputs!C$13),Inputs!B$13,0)</f>
        <v>0</v>
      </c>
      <c r="CB98" s="43">
        <f>IF(AND($BX98&gt;Inputs!C$13,$BX98&lt;=Inputs!D$13),Inputs!C$13,0)</f>
        <v>0</v>
      </c>
      <c r="CC98" s="43">
        <f t="shared" si="92"/>
        <v>0</v>
      </c>
      <c r="CD98" s="43">
        <f t="shared" si="93"/>
        <v>0</v>
      </c>
      <c r="CE98" s="43">
        <f t="shared" si="94"/>
        <v>0</v>
      </c>
      <c r="CF98" s="43" t="str">
        <f t="shared" si="95"/>
        <v>No</v>
      </c>
      <c r="CG98" s="43">
        <f t="shared" si="96"/>
        <v>0</v>
      </c>
      <c r="CH98" s="43">
        <f t="shared" si="97"/>
        <v>0</v>
      </c>
      <c r="CI98" s="43">
        <f t="shared" si="98"/>
        <v>0</v>
      </c>
      <c r="CJ98" s="43">
        <f t="shared" si="99"/>
        <v>0</v>
      </c>
      <c r="CK98" s="43">
        <f t="shared" si="100"/>
        <v>0</v>
      </c>
      <c r="CL98" s="44">
        <f t="shared" si="101"/>
        <v>0</v>
      </c>
      <c r="CM98" s="9">
        <f>IF(AND($F98&gt;=Inputs!B$3,$F98&lt;Inputs!C$3),FORECAST($F98,Inputs!B$4:C$4,Inputs!B$3:C$3),9999)</f>
        <v>9999</v>
      </c>
      <c r="CN98" s="9">
        <f>IF(AND($F98&gt;=Inputs!C$3,$F98&lt;Inputs!D$3),FORECAST($F98,Inputs!C$4:D$4,Inputs!C$3:D$3),9999)</f>
        <v>9999</v>
      </c>
      <c r="CO98" s="9">
        <f>IF(AND($F98&gt;=Inputs!D$3,$F98&lt;Inputs!E$3),FORECAST($F98,Inputs!D$4:E$4,Inputs!D$3:E$3),9999)</f>
        <v>9999</v>
      </c>
      <c r="CP98" s="9">
        <f>IF(AND($F98&gt;=Inputs!E$3,$F98&lt;Inputs!F$3),FORECAST($F98,Inputs!E$4:F$4,Inputs!E$3:F$3),9999)</f>
        <v>9999</v>
      </c>
      <c r="CQ98" s="9">
        <f>IF(AND($F98&gt;=Inputs!F$3,$F98&lt;Inputs!G$3),FORECAST($F98,Inputs!F$4:G$4,Inputs!F$3:G$3),9999)</f>
        <v>9999</v>
      </c>
      <c r="CR98" s="9">
        <f>IF(AND($F98&gt;=Inputs!G$3,$F98&lt;Inputs!H$3),FORECAST($F98,Inputs!G$4:H$4,Inputs!G$3:H$3),9999)</f>
        <v>9999</v>
      </c>
      <c r="CS98" s="9">
        <f>IF(AND($F98&gt;=Inputs!H$3,$F98&lt;Inputs!I$3),FORECAST($F98,Inputs!H$4:I$4,Inputs!H$3:I$3),9999)</f>
        <v>9999</v>
      </c>
      <c r="CT98" s="9">
        <f>IF(AND($F98&gt;=Inputs!I$3,$F98&lt;Inputs!J$3),FORECAST($F98,Inputs!I$4:J$4,Inputs!I$3:J$3),9999)</f>
        <v>9999</v>
      </c>
      <c r="CU98" s="9">
        <f>IF(AND($F98&gt;=Inputs!J$3,$F98&lt;Inputs!K$3),FORECAST($F98,Inputs!J$4:K$4,Inputs!J$3:K$3),9999)</f>
        <v>9999</v>
      </c>
      <c r="CV98" s="9">
        <f>IF(AND($F98&gt;=Inputs!K$3,$F98&lt;Inputs!L$3),FORECAST($F98,Inputs!K$4:L$4,Inputs!K$3:L$3),9999)</f>
        <v>9999</v>
      </c>
      <c r="CW98" s="9">
        <f>IF(AND($G98&gt;=Inputs!B$3,$G98&lt;Inputs!C$3),FORECAST($G98,Inputs!B$4:C$4,Inputs!B$3:C$3),-9999)</f>
        <v>-9999</v>
      </c>
      <c r="CX98" s="9">
        <f>IF(AND($G98&gt;=Inputs!C$3,$G98&lt;Inputs!D$3),FORECAST($G98,Inputs!C$4:D$4,Inputs!C$3:D$3),-9999)</f>
        <v>-9999</v>
      </c>
      <c r="CY98" s="9">
        <f>IF(AND($G98&gt;=Inputs!D$3,$G98&lt;Inputs!E$3),FORECAST($G98,Inputs!D$4:E$4,Inputs!D$3:E$3),-9999)</f>
        <v>-9999</v>
      </c>
      <c r="CZ98" s="9">
        <f>IF(AND($G98&gt;=Inputs!E$3,$G98&lt;Inputs!F$3),FORECAST($G98,Inputs!E$4:F$4,Inputs!E$3:F$3),-9999)</f>
        <v>-9999</v>
      </c>
      <c r="DA98" s="9">
        <f>IF(AND($G98&gt;=Inputs!F$3,$G98&lt;Inputs!G$3),FORECAST($G98,Inputs!F$4:G$4,Inputs!F$3:G$3),-9999)</f>
        <v>-9999</v>
      </c>
      <c r="DB98" s="9">
        <f>IF(AND($G98&gt;=Inputs!G$3,$G98&lt;Inputs!H$3),FORECAST($G98,Inputs!G$4:H$4,Inputs!G$3:H$3),-9999)</f>
        <v>25.2</v>
      </c>
      <c r="DC98" s="9">
        <f>IF(AND($G98&gt;=Inputs!H$3,$G98&lt;Inputs!I$3),FORECAST($G98,Inputs!H$4:I$4,Inputs!H$3:I$3),-9999)</f>
        <v>-9999</v>
      </c>
      <c r="DD98" s="9">
        <f>IF(AND($G98&gt;=Inputs!I$3,$G98&lt;Inputs!J$3),FORECAST($G98,Inputs!I$4:J$4,Inputs!I$3:J$3),-9999)</f>
        <v>-9999</v>
      </c>
      <c r="DE98" s="9">
        <f>IF(AND($G98&gt;=Inputs!J$3,$G98&lt;Inputs!K$3),FORECAST($G98,Inputs!J$4:K$4,Inputs!J$3:K$3),-9999)</f>
        <v>-9999</v>
      </c>
      <c r="DF98" s="9">
        <f>IF(AND($G98&gt;=Inputs!K$3,$G98&lt;Inputs!L$3),FORECAST($G98,Inputs!K$4:L$4,Inputs!K$3:L$3),-9999)</f>
        <v>-9999</v>
      </c>
    </row>
    <row r="99" spans="1:110" x14ac:dyDescent="0.25">
      <c r="A99" s="2">
        <f t="shared" si="103"/>
        <v>45474.333333333023</v>
      </c>
      <c r="B99" s="3" t="str">
        <f>IF(ROUND(A99,6)&lt;ROUND(Inputs!$B$7,6),"Pre t0",IF(ROUND(A99,6)=ROUND(Inputs!$B$7,6),"t0",IF(AND(A99&gt;Inputs!$B$7,A99&lt;Inputs!$B$8),"TRLD","Post t0")))</f>
        <v>Pre t0</v>
      </c>
      <c r="C99" s="17">
        <v>24.84</v>
      </c>
      <c r="D99" s="19">
        <v>28.509899999999998</v>
      </c>
      <c r="E99" s="19"/>
      <c r="F99" s="19">
        <v>200</v>
      </c>
      <c r="G99" s="19">
        <v>130</v>
      </c>
      <c r="H99" s="7">
        <f t="shared" si="102"/>
        <v>28.509899999999998</v>
      </c>
      <c r="I99" s="7">
        <f>IF(B99="Pre t0",0,IF(B99="t0",MAX(MIN(TRLD!N99,E99),G99),IF(B99="TRLD",I98+J99,IF(B99="Post t0",MAX(I98+M99,G99)))))</f>
        <v>0</v>
      </c>
      <c r="J99" s="7">
        <f t="shared" si="104"/>
        <v>0</v>
      </c>
      <c r="K99" s="7">
        <f t="shared" si="53"/>
        <v>0</v>
      </c>
      <c r="L99" s="7">
        <f t="shared" si="105"/>
        <v>5</v>
      </c>
      <c r="M99" s="8">
        <f t="shared" si="106"/>
        <v>0</v>
      </c>
      <c r="N99" s="31">
        <f t="shared" si="56"/>
        <v>0</v>
      </c>
      <c r="O99" s="31">
        <f>IF(AND($C99&gt;=Inputs!B$4,$C99&lt;Inputs!C$4),FORECAST($C99,Inputs!B$3:C$3,Inputs!B$4:C$4),0)</f>
        <v>0</v>
      </c>
      <c r="P99" s="31">
        <f>IF(AND($C99&gt;=Inputs!C$4,$C99&lt;Inputs!D$4),FORECAST($C99,Inputs!C$3:D$3,Inputs!C$4:D$4),0)</f>
        <v>0</v>
      </c>
      <c r="Q99" s="31">
        <f>IF(AND($C99&gt;=Inputs!D$4,$C99&lt;Inputs!E$4),FORECAST($C99,Inputs!D$3:E$3,Inputs!D$4:E$4),0)</f>
        <v>0</v>
      </c>
      <c r="R99" s="31">
        <f>IF(AND($C99&gt;=Inputs!E$4,$C99&lt;Inputs!F$4),FORECAST($C99,Inputs!E$3:F$3,Inputs!E$4:F$4),0)</f>
        <v>0</v>
      </c>
      <c r="S99" s="31">
        <f>IF(AND($C99&gt;=Inputs!F$4,$C99&lt;Inputs!G$4),FORECAST($C99,Inputs!F$3:G$3,Inputs!F$4:G$4),0)</f>
        <v>0</v>
      </c>
      <c r="T99" s="31">
        <f>IF(AND($C99&gt;=Inputs!G$4,$C99&lt;Inputs!H$4),FORECAST($C99,Inputs!G$3:H$3,Inputs!G$4:H$4),0)</f>
        <v>128.5</v>
      </c>
      <c r="U99" s="31">
        <f>IF(AND($C99&gt;=Inputs!H$4,$C99&lt;Inputs!I$4),FORECAST($C99,Inputs!H$3:I$3,Inputs!H$4:I$4),0)</f>
        <v>0</v>
      </c>
      <c r="V99" s="31">
        <f>IF(AND($C99&gt;=Inputs!I$4,$C99&lt;Inputs!J$4),FORECAST($C99,Inputs!I$3:J$3,Inputs!I$4:J$4),0)</f>
        <v>0</v>
      </c>
      <c r="W99" s="31">
        <f>IF(AND($C99&gt;=Inputs!J$4,$C99&lt;Inputs!K$4),FORECAST($C99,Inputs!J$3:K$3,Inputs!J$4:K$4),0)</f>
        <v>0</v>
      </c>
      <c r="X99" s="31">
        <f>IF(AND($C99&gt;=Inputs!K$4,Inputs!K$4&lt;&gt;""),F99,0)</f>
        <v>0</v>
      </c>
      <c r="Y99" s="36">
        <f>IF($I98&lt;Inputs!B$13,Inputs!B$14,0)</f>
        <v>1</v>
      </c>
      <c r="Z99" s="36">
        <f>IF(AND($I98&gt;=Inputs!B$13,$I98&lt;Inputs!C$13),Inputs!C$14,0)</f>
        <v>0</v>
      </c>
      <c r="AA99" s="36">
        <f>IF(AND($I98&gt;=Inputs!C$13,$I98&lt;Inputs!D$13),Inputs!D$14,0)</f>
        <v>0</v>
      </c>
      <c r="AB99" s="36">
        <f>IF(AND($I98&lt;Inputs!B$13),Inputs!B$13,0)</f>
        <v>185</v>
      </c>
      <c r="AC99" s="36">
        <f>IF(AND($I98&gt;=Inputs!B$13,$I98&lt;Inputs!C$13),Inputs!C$13,0)</f>
        <v>0</v>
      </c>
      <c r="AD99" s="36">
        <f>IF(AND($I98&gt;=Inputs!C$13,$I98&lt;Inputs!D$13),Inputs!D$13,0)</f>
        <v>0</v>
      </c>
      <c r="AE99" s="36">
        <f t="shared" si="57"/>
        <v>185</v>
      </c>
      <c r="AF99" s="36">
        <f t="shared" si="58"/>
        <v>0</v>
      </c>
      <c r="AG99" s="36">
        <f t="shared" si="59"/>
        <v>0</v>
      </c>
      <c r="AH99" s="36">
        <f t="shared" si="60"/>
        <v>185</v>
      </c>
      <c r="AI99" s="36" t="str">
        <f t="shared" si="61"/>
        <v>No</v>
      </c>
      <c r="AJ99" s="36">
        <f t="shared" si="62"/>
        <v>5</v>
      </c>
      <c r="AK99" s="36">
        <f t="shared" si="63"/>
        <v>0</v>
      </c>
      <c r="AL99" s="36">
        <f t="shared" si="64"/>
        <v>0</v>
      </c>
      <c r="AM99" s="36">
        <f t="shared" si="65"/>
        <v>5</v>
      </c>
      <c r="AN99" s="36">
        <f t="shared" si="66"/>
        <v>0</v>
      </c>
      <c r="AO99" s="36">
        <f t="shared" si="67"/>
        <v>0</v>
      </c>
      <c r="AP99" s="36">
        <f t="shared" si="68"/>
        <v>5</v>
      </c>
      <c r="AQ99" s="36">
        <f t="shared" si="69"/>
        <v>5</v>
      </c>
      <c r="AR99" s="36">
        <f>IF(AND($AQ99&gt;=Inputs!B$13,$AQ99&lt;Inputs!C$13),Inputs!C$14,0)</f>
        <v>0</v>
      </c>
      <c r="AS99" s="36">
        <f>IF(AND($AQ99&gt;=Inputs!C$13,$AQ99&lt;Inputs!D$13),Inputs!D$14,0)</f>
        <v>0</v>
      </c>
      <c r="AT99" s="36">
        <f>IF(AND($AQ99&gt;=Inputs!B$13,$AQ99&lt;Inputs!C$13),Inputs!C$13,0)</f>
        <v>0</v>
      </c>
      <c r="AU99" s="36">
        <f>IF(AND($AQ99&gt;=Inputs!C$13,$AQ99&lt;Inputs!D$13),Inputs!D$13,0)</f>
        <v>0</v>
      </c>
      <c r="AV99" s="36">
        <f t="shared" si="70"/>
        <v>0</v>
      </c>
      <c r="AW99" s="36">
        <f>IFERROR((AU99-#REF!)/AS99,0)</f>
        <v>0</v>
      </c>
      <c r="AX99" s="36">
        <f t="shared" si="71"/>
        <v>0</v>
      </c>
      <c r="AY99" s="36" t="str">
        <f t="shared" si="72"/>
        <v>No</v>
      </c>
      <c r="AZ99" s="36">
        <f t="shared" si="73"/>
        <v>0</v>
      </c>
      <c r="BA99" s="36">
        <f t="shared" si="74"/>
        <v>0</v>
      </c>
      <c r="BB99" s="36">
        <f t="shared" si="75"/>
        <v>0</v>
      </c>
      <c r="BC99" s="36">
        <f t="shared" si="76"/>
        <v>0</v>
      </c>
      <c r="BD99" s="36">
        <f t="shared" si="77"/>
        <v>0</v>
      </c>
      <c r="BE99" s="37">
        <f t="shared" si="78"/>
        <v>5</v>
      </c>
      <c r="BF99" s="43">
        <f>IF($I98&lt;=Inputs!B$13,Inputs!B$14,0)</f>
        <v>1</v>
      </c>
      <c r="BG99" s="43">
        <f>IF(AND($I98&gt;Inputs!B$13,$I98&lt;=Inputs!C$13),Inputs!C$14,0)</f>
        <v>0</v>
      </c>
      <c r="BH99" s="43">
        <f>IF(AND($I98&gt;Inputs!C$13,$I98&lt;=Inputs!D$13),Inputs!D$14,0)</f>
        <v>0</v>
      </c>
      <c r="BI99" s="43">
        <f>IF(AND($I98&lt;Inputs!B$13),0,0)</f>
        <v>0</v>
      </c>
      <c r="BJ99" s="43">
        <f>IF(AND($I98&gt;=Inputs!B$13,$I98&lt;Inputs!C$13),Inputs!B$13,0)</f>
        <v>0</v>
      </c>
      <c r="BK99" s="43">
        <f>IF(AND($I98&gt;=Inputs!C$13,$I98&lt;Inputs!D$13),Inputs!C$13,0)</f>
        <v>0</v>
      </c>
      <c r="BL99" s="43">
        <f t="shared" si="79"/>
        <v>0</v>
      </c>
      <c r="BM99" s="43">
        <f t="shared" si="80"/>
        <v>0</v>
      </c>
      <c r="BN99" s="43">
        <f t="shared" si="81"/>
        <v>0</v>
      </c>
      <c r="BO99" s="43">
        <f t="shared" si="82"/>
        <v>0</v>
      </c>
      <c r="BP99" s="43" t="str">
        <f t="shared" si="83"/>
        <v>No</v>
      </c>
      <c r="BQ99" s="43">
        <f t="shared" si="84"/>
        <v>0</v>
      </c>
      <c r="BR99" s="43">
        <f t="shared" si="85"/>
        <v>0</v>
      </c>
      <c r="BS99" s="43">
        <f t="shared" si="86"/>
        <v>0</v>
      </c>
      <c r="BT99" s="43">
        <f t="shared" si="87"/>
        <v>0</v>
      </c>
      <c r="BU99" s="43">
        <f t="shared" si="88"/>
        <v>0</v>
      </c>
      <c r="BV99" s="43">
        <f t="shared" si="89"/>
        <v>0</v>
      </c>
      <c r="BW99" s="43">
        <f t="shared" si="90"/>
        <v>0</v>
      </c>
      <c r="BX99" s="43">
        <f t="shared" si="91"/>
        <v>0</v>
      </c>
      <c r="BY99" s="43">
        <f>IF(AND($BX99&gt;Inputs!B$13,$BX99&lt;=Inputs!C$13),Inputs!C$14,0)</f>
        <v>0</v>
      </c>
      <c r="BZ99" s="43">
        <f>IF(AND($BX99&gt;Inputs!C$13,$BX99&lt;=Inputs!D$13),Inputs!D$14,0)</f>
        <v>0</v>
      </c>
      <c r="CA99" s="43">
        <f>IF(AND($BX99&gt;Inputs!B$13,$BX99&lt;=Inputs!C$13),Inputs!B$13,0)</f>
        <v>0</v>
      </c>
      <c r="CB99" s="43">
        <f>IF(AND($BX99&gt;Inputs!C$13,$BX99&lt;=Inputs!D$13),Inputs!C$13,0)</f>
        <v>0</v>
      </c>
      <c r="CC99" s="43">
        <f t="shared" si="92"/>
        <v>0</v>
      </c>
      <c r="CD99" s="43">
        <f t="shared" si="93"/>
        <v>0</v>
      </c>
      <c r="CE99" s="43">
        <f t="shared" si="94"/>
        <v>0</v>
      </c>
      <c r="CF99" s="43" t="str">
        <f t="shared" si="95"/>
        <v>No</v>
      </c>
      <c r="CG99" s="43">
        <f t="shared" si="96"/>
        <v>0</v>
      </c>
      <c r="CH99" s="43">
        <f t="shared" si="97"/>
        <v>0</v>
      </c>
      <c r="CI99" s="43">
        <f t="shared" si="98"/>
        <v>0</v>
      </c>
      <c r="CJ99" s="43">
        <f t="shared" si="99"/>
        <v>0</v>
      </c>
      <c r="CK99" s="43">
        <f t="shared" si="100"/>
        <v>0</v>
      </c>
      <c r="CL99" s="44">
        <f t="shared" si="101"/>
        <v>0</v>
      </c>
      <c r="CM99" s="9">
        <f>IF(AND($F99&gt;=Inputs!B$3,$F99&lt;Inputs!C$3),FORECAST($F99,Inputs!B$4:C$4,Inputs!B$3:C$3),9999)</f>
        <v>9999</v>
      </c>
      <c r="CN99" s="9">
        <f>IF(AND($F99&gt;=Inputs!C$3,$F99&lt;Inputs!D$3),FORECAST($F99,Inputs!C$4:D$4,Inputs!C$3:D$3),9999)</f>
        <v>9999</v>
      </c>
      <c r="CO99" s="9">
        <f>IF(AND($F99&gt;=Inputs!D$3,$F99&lt;Inputs!E$3),FORECAST($F99,Inputs!D$4:E$4,Inputs!D$3:E$3),9999)</f>
        <v>9999</v>
      </c>
      <c r="CP99" s="9">
        <f>IF(AND($F99&gt;=Inputs!E$3,$F99&lt;Inputs!F$3),FORECAST($F99,Inputs!E$4:F$4,Inputs!E$3:F$3),9999)</f>
        <v>9999</v>
      </c>
      <c r="CQ99" s="9">
        <f>IF(AND($F99&gt;=Inputs!F$3,$F99&lt;Inputs!G$3),FORECAST($F99,Inputs!F$4:G$4,Inputs!F$3:G$3),9999)</f>
        <v>9999</v>
      </c>
      <c r="CR99" s="9">
        <f>IF(AND($F99&gt;=Inputs!G$3,$F99&lt;Inputs!H$3),FORECAST($F99,Inputs!G$4:H$4,Inputs!G$3:H$3),9999)</f>
        <v>9999</v>
      </c>
      <c r="CS99" s="9">
        <f>IF(AND($F99&gt;=Inputs!H$3,$F99&lt;Inputs!I$3),FORECAST($F99,Inputs!H$4:I$4,Inputs!H$3:I$3),9999)</f>
        <v>9999</v>
      </c>
      <c r="CT99" s="9">
        <f>IF(AND($F99&gt;=Inputs!I$3,$F99&lt;Inputs!J$3),FORECAST($F99,Inputs!I$4:J$4,Inputs!I$3:J$3),9999)</f>
        <v>9999</v>
      </c>
      <c r="CU99" s="9">
        <f>IF(AND($F99&gt;=Inputs!J$3,$F99&lt;Inputs!K$3),FORECAST($F99,Inputs!J$4:K$4,Inputs!J$3:K$3),9999)</f>
        <v>9999</v>
      </c>
      <c r="CV99" s="9">
        <f>IF(AND($F99&gt;=Inputs!K$3,$F99&lt;Inputs!L$3),FORECAST($F99,Inputs!K$4:L$4,Inputs!K$3:L$3),9999)</f>
        <v>9999</v>
      </c>
      <c r="CW99" s="9">
        <f>IF(AND($G99&gt;=Inputs!B$3,$G99&lt;Inputs!C$3),FORECAST($G99,Inputs!B$4:C$4,Inputs!B$3:C$3),-9999)</f>
        <v>-9999</v>
      </c>
      <c r="CX99" s="9">
        <f>IF(AND($G99&gt;=Inputs!C$3,$G99&lt;Inputs!D$3),FORECAST($G99,Inputs!C$4:D$4,Inputs!C$3:D$3),-9999)</f>
        <v>-9999</v>
      </c>
      <c r="CY99" s="9">
        <f>IF(AND($G99&gt;=Inputs!D$3,$G99&lt;Inputs!E$3),FORECAST($G99,Inputs!D$4:E$4,Inputs!D$3:E$3),-9999)</f>
        <v>-9999</v>
      </c>
      <c r="CZ99" s="9">
        <f>IF(AND($G99&gt;=Inputs!E$3,$G99&lt;Inputs!F$3),FORECAST($G99,Inputs!E$4:F$4,Inputs!E$3:F$3),-9999)</f>
        <v>-9999</v>
      </c>
      <c r="DA99" s="9">
        <f>IF(AND($G99&gt;=Inputs!F$3,$G99&lt;Inputs!G$3),FORECAST($G99,Inputs!F$4:G$4,Inputs!F$3:G$3),-9999)</f>
        <v>-9999</v>
      </c>
      <c r="DB99" s="9">
        <f>IF(AND($G99&gt;=Inputs!G$3,$G99&lt;Inputs!H$3),FORECAST($G99,Inputs!G$4:H$4,Inputs!G$3:H$3),-9999)</f>
        <v>25.2</v>
      </c>
      <c r="DC99" s="9">
        <f>IF(AND($G99&gt;=Inputs!H$3,$G99&lt;Inputs!I$3),FORECAST($G99,Inputs!H$4:I$4,Inputs!H$3:I$3),-9999)</f>
        <v>-9999</v>
      </c>
      <c r="DD99" s="9">
        <f>IF(AND($G99&gt;=Inputs!I$3,$G99&lt;Inputs!J$3),FORECAST($G99,Inputs!I$4:J$4,Inputs!I$3:J$3),-9999)</f>
        <v>-9999</v>
      </c>
      <c r="DE99" s="9">
        <f>IF(AND($G99&gt;=Inputs!J$3,$G99&lt;Inputs!K$3),FORECAST($G99,Inputs!J$4:K$4,Inputs!J$3:K$3),-9999)</f>
        <v>-9999</v>
      </c>
      <c r="DF99" s="9">
        <f>IF(AND($G99&gt;=Inputs!K$3,$G99&lt;Inputs!L$3),FORECAST($G99,Inputs!K$4:L$4,Inputs!K$3:L$3),-9999)</f>
        <v>-9999</v>
      </c>
    </row>
    <row r="100" spans="1:110" x14ac:dyDescent="0.25">
      <c r="A100" s="2">
        <f t="shared" si="103"/>
        <v>45474.336805555242</v>
      </c>
      <c r="B100" s="3" t="str">
        <f>IF(ROUND(A100,6)&lt;ROUND(Inputs!$B$7,6),"Pre t0",IF(ROUND(A100,6)=ROUND(Inputs!$B$7,6),"t0",IF(AND(A100&gt;Inputs!$B$7,A100&lt;Inputs!$B$8),"TRLD","Post t0")))</f>
        <v>Pre t0</v>
      </c>
      <c r="C100" s="17">
        <v>26.22</v>
      </c>
      <c r="D100" s="19">
        <v>39.706800000000001</v>
      </c>
      <c r="E100" s="19"/>
      <c r="F100" s="19">
        <v>200</v>
      </c>
      <c r="G100" s="19">
        <v>130</v>
      </c>
      <c r="H100" s="7">
        <f t="shared" si="102"/>
        <v>39.706800000000001</v>
      </c>
      <c r="I100" s="7">
        <f>IF(B100="Pre t0",0,IF(B100="t0",MAX(MIN(TRLD!N100,E100),G100),IF(B100="TRLD",I99+J100,IF(B100="Post t0",MAX(I99+M100,G100)))))</f>
        <v>0</v>
      </c>
      <c r="J100" s="7">
        <f>MAX(MIN(K100,L100),M100)</f>
        <v>0</v>
      </c>
      <c r="K100" s="7">
        <f t="shared" si="53"/>
        <v>0</v>
      </c>
      <c r="L100" s="7">
        <f>+BE100</f>
        <v>5</v>
      </c>
      <c r="M100" s="8">
        <f>+CL100</f>
        <v>0</v>
      </c>
      <c r="N100" s="31">
        <f t="shared" si="56"/>
        <v>0</v>
      </c>
      <c r="O100" s="31">
        <f>IF(AND($C100&gt;=Inputs!B$4,$C100&lt;Inputs!C$4),FORECAST($C100,Inputs!B$3:C$3,Inputs!B$4:C$4),0)</f>
        <v>0</v>
      </c>
      <c r="P100" s="31">
        <f>IF(AND($C100&gt;=Inputs!C$4,$C100&lt;Inputs!D$4),FORECAST($C100,Inputs!C$3:D$3,Inputs!C$4:D$4),0)</f>
        <v>0</v>
      </c>
      <c r="Q100" s="31">
        <f>IF(AND($C100&gt;=Inputs!D$4,$C100&lt;Inputs!E$4),FORECAST($C100,Inputs!D$3:E$3,Inputs!D$4:E$4),0)</f>
        <v>0</v>
      </c>
      <c r="R100" s="31">
        <f>IF(AND($C100&gt;=Inputs!E$4,$C100&lt;Inputs!F$4),FORECAST($C100,Inputs!E$3:F$3,Inputs!E$4:F$4),0)</f>
        <v>0</v>
      </c>
      <c r="S100" s="31">
        <f>IF(AND($C100&gt;=Inputs!F$4,$C100&lt;Inputs!G$4),FORECAST($C100,Inputs!F$3:G$3,Inputs!F$4:G$4),0)</f>
        <v>0</v>
      </c>
      <c r="T100" s="31">
        <f>IF(AND($C100&gt;=Inputs!G$4,$C100&lt;Inputs!H$4),FORECAST($C100,Inputs!G$3:H$3,Inputs!G$4:H$4),0)</f>
        <v>134.25</v>
      </c>
      <c r="U100" s="31">
        <f>IF(AND($C100&gt;=Inputs!H$4,$C100&lt;Inputs!I$4),FORECAST($C100,Inputs!H$3:I$3,Inputs!H$4:I$4),0)</f>
        <v>0</v>
      </c>
      <c r="V100" s="31">
        <f>IF(AND($C100&gt;=Inputs!I$4,$C100&lt;Inputs!J$4),FORECAST($C100,Inputs!I$3:J$3,Inputs!I$4:J$4),0)</f>
        <v>0</v>
      </c>
      <c r="W100" s="31">
        <f>IF(AND($C100&gt;=Inputs!J$4,$C100&lt;Inputs!K$4),FORECAST($C100,Inputs!J$3:K$3,Inputs!J$4:K$4),0)</f>
        <v>0</v>
      </c>
      <c r="X100" s="31">
        <f>IF(AND($C100&gt;=Inputs!K$4,Inputs!K$4&lt;&gt;""),F100,0)</f>
        <v>0</v>
      </c>
      <c r="Y100" s="36">
        <f>IF($I99&lt;Inputs!B$13,Inputs!B$14,0)</f>
        <v>1</v>
      </c>
      <c r="Z100" s="36">
        <f>IF(AND($I99&gt;=Inputs!B$13,$I99&lt;Inputs!C$13),Inputs!C$14,0)</f>
        <v>0</v>
      </c>
      <c r="AA100" s="36">
        <f>IF(AND($I99&gt;=Inputs!C$13,$I99&lt;Inputs!D$13),Inputs!D$14,0)</f>
        <v>0</v>
      </c>
      <c r="AB100" s="36">
        <f>IF(AND($I99&lt;Inputs!B$13),Inputs!B$13,0)</f>
        <v>185</v>
      </c>
      <c r="AC100" s="36">
        <f>IF(AND($I99&gt;=Inputs!B$13,$I99&lt;Inputs!C$13),Inputs!C$13,0)</f>
        <v>0</v>
      </c>
      <c r="AD100" s="36">
        <f>IF(AND($I99&gt;=Inputs!C$13,$I99&lt;Inputs!D$13),Inputs!D$13,0)</f>
        <v>0</v>
      </c>
      <c r="AE100" s="36">
        <f t="shared" ref="AE100:AE131" si="107">IFERROR((AB100-$I99)/Y100,0)</f>
        <v>185</v>
      </c>
      <c r="AF100" s="36">
        <f t="shared" ref="AF100:AF131" si="108">IFERROR((AC100-$I99)/Z100,0)</f>
        <v>0</v>
      </c>
      <c r="AG100" s="36">
        <f t="shared" ref="AG100:AG131" si="109">IFERROR((AD100-$I99)/AA100,0)</f>
        <v>0</v>
      </c>
      <c r="AH100" s="36">
        <f t="shared" ref="AH100:AH131" si="110">SUM(AE100:AG100)</f>
        <v>185</v>
      </c>
      <c r="AI100" s="36" t="str">
        <f>IF(AH100=0,"No",IF(AH100&gt;5,"No","Yes"))</f>
        <v>No</v>
      </c>
      <c r="AJ100" s="36">
        <f t="shared" ref="AJ100:AJ131" si="111">MIN(AE100,5)</f>
        <v>5</v>
      </c>
      <c r="AK100" s="36">
        <f t="shared" ref="AK100:AK131" si="112">MIN(AF100,5)</f>
        <v>0</v>
      </c>
      <c r="AL100" s="36">
        <f t="shared" ref="AL100:AL131" si="113">MIN(AG100,5)</f>
        <v>0</v>
      </c>
      <c r="AM100" s="36">
        <f t="shared" ref="AM100:AM131" si="114">+AJ100*Y100</f>
        <v>5</v>
      </c>
      <c r="AN100" s="36">
        <f t="shared" ref="AN100:AN131" si="115">+AK100*Z100</f>
        <v>0</v>
      </c>
      <c r="AO100" s="36">
        <f t="shared" ref="AO100:AO131" si="116">+AL100*AA100</f>
        <v>0</v>
      </c>
      <c r="AP100" s="36">
        <f t="shared" ref="AP100:AP131" si="117">SUM(AM100:AO100)</f>
        <v>5</v>
      </c>
      <c r="AQ100" s="36">
        <f t="shared" si="69"/>
        <v>5</v>
      </c>
      <c r="AR100" s="36">
        <f>IF(AND($AQ100&gt;=Inputs!B$13,$AQ100&lt;Inputs!C$13),Inputs!C$14,0)</f>
        <v>0</v>
      </c>
      <c r="AS100" s="36">
        <f>IF(AND($AQ100&gt;=Inputs!C$13,$AQ100&lt;Inputs!D$13),Inputs!D$14,0)</f>
        <v>0</v>
      </c>
      <c r="AT100" s="36">
        <f>IF(AND($AQ100&gt;=Inputs!B$13,$AQ100&lt;Inputs!C$13),Inputs!C$13,0)</f>
        <v>0</v>
      </c>
      <c r="AU100" s="36">
        <f>IF(AND($AQ100&gt;=Inputs!C$13,$AQ100&lt;Inputs!D$13),Inputs!D$13,0)</f>
        <v>0</v>
      </c>
      <c r="AV100" s="36">
        <f t="shared" ref="AV100:AV131" si="118">IFERROR((AT100-AQ100)/AR100,0)</f>
        <v>0</v>
      </c>
      <c r="AW100" s="36">
        <f>IFERROR((AU100-#REF!)/AS100,0)</f>
        <v>0</v>
      </c>
      <c r="AX100" s="36">
        <f t="shared" ref="AX100:AX131" si="119">SUM(AV100:AW100)</f>
        <v>0</v>
      </c>
      <c r="AY100" s="36" t="str">
        <f>IF(AX100=0,"No",IF(AX100&gt;5,"No","Yes"))</f>
        <v>No</v>
      </c>
      <c r="AZ100" s="36">
        <f t="shared" ref="AZ100:AZ131" si="120">MIN(AV100,MAX(5-$AH100,0))</f>
        <v>0</v>
      </c>
      <c r="BA100" s="36">
        <f t="shared" ref="BA100:BA131" si="121">MIN(AW100,MAX(5-$AH100,0))</f>
        <v>0</v>
      </c>
      <c r="BB100" s="36">
        <f t="shared" ref="BB100:BB131" si="122">+AZ100*AR100</f>
        <v>0</v>
      </c>
      <c r="BC100" s="36">
        <f t="shared" ref="BC100:BC131" si="123">+BA100*AS100</f>
        <v>0</v>
      </c>
      <c r="BD100" s="36">
        <f t="shared" ref="BD100:BD131" si="124">SUM(BB100:BC100)</f>
        <v>0</v>
      </c>
      <c r="BE100" s="37">
        <f t="shared" ref="BE100:BE131" si="125">+BD100+AP100</f>
        <v>5</v>
      </c>
      <c r="BF100" s="43">
        <f>IF($I99&lt;=Inputs!B$13,Inputs!B$14,0)</f>
        <v>1</v>
      </c>
      <c r="BG100" s="43">
        <f>IF(AND($I99&gt;Inputs!B$13,$I99&lt;=Inputs!C$13),Inputs!C$14,0)</f>
        <v>0</v>
      </c>
      <c r="BH100" s="43">
        <f>IF(AND($I99&gt;Inputs!C$13,$I99&lt;=Inputs!D$13),Inputs!D$14,0)</f>
        <v>0</v>
      </c>
      <c r="BI100" s="43">
        <f>IF(AND($I99&lt;Inputs!B$13),0,0)</f>
        <v>0</v>
      </c>
      <c r="BJ100" s="43">
        <f>IF(AND($I99&gt;=Inputs!B$13,$I99&lt;Inputs!C$13),Inputs!B$13,0)</f>
        <v>0</v>
      </c>
      <c r="BK100" s="43">
        <f>IF(AND($I99&gt;=Inputs!C$13,$I99&lt;Inputs!D$13),Inputs!C$13,0)</f>
        <v>0</v>
      </c>
      <c r="BL100" s="43">
        <f t="shared" ref="BL100:BL131" si="126">IFERROR(($I99-BI100)/BF100,0)</f>
        <v>0</v>
      </c>
      <c r="BM100" s="43">
        <f t="shared" ref="BM100:BM131" si="127">IFERROR(($I99-BJ100)/BG100,0)</f>
        <v>0</v>
      </c>
      <c r="BN100" s="43">
        <f t="shared" ref="BN100:BN131" si="128">IFERROR(($I99-BK100)/BH100,0)</f>
        <v>0</v>
      </c>
      <c r="BO100" s="43">
        <f t="shared" ref="BO100:BO131" si="129">SUM(BL100:BN100)</f>
        <v>0</v>
      </c>
      <c r="BP100" s="43" t="str">
        <f>IF(BO100=0,"No",IF(BO100&gt;5,"No","Yes"))</f>
        <v>No</v>
      </c>
      <c r="BQ100" s="43">
        <f t="shared" ref="BQ100:BQ131" si="130">MIN(BL100,5)</f>
        <v>0</v>
      </c>
      <c r="BR100" s="43">
        <f t="shared" ref="BR100:BR131" si="131">MIN(BM100,5)</f>
        <v>0</v>
      </c>
      <c r="BS100" s="43">
        <f t="shared" ref="BS100:BS131" si="132">MIN(BN100,5)</f>
        <v>0</v>
      </c>
      <c r="BT100" s="43">
        <f t="shared" ref="BT100:BT131" si="133">-BQ100*BF100</f>
        <v>0</v>
      </c>
      <c r="BU100" s="43">
        <f t="shared" ref="BU100:BU131" si="134">-BR100*BG100</f>
        <v>0</v>
      </c>
      <c r="BV100" s="43">
        <f t="shared" ref="BV100:BV131" si="135">-BS100*BH100</f>
        <v>0</v>
      </c>
      <c r="BW100" s="43">
        <f t="shared" ref="BW100:BW131" si="136">SUM(BT100:BV100)</f>
        <v>0</v>
      </c>
      <c r="BX100" s="43">
        <f t="shared" si="91"/>
        <v>0</v>
      </c>
      <c r="BY100" s="43">
        <f>IF(AND($BX100&gt;Inputs!B$13,$BX100&lt;=Inputs!C$13),Inputs!C$14,0)</f>
        <v>0</v>
      </c>
      <c r="BZ100" s="43">
        <f>IF(AND($BX100&gt;Inputs!C$13,$BX100&lt;=Inputs!D$13),Inputs!D$14,0)</f>
        <v>0</v>
      </c>
      <c r="CA100" s="43">
        <f>IF(AND($BX100&gt;Inputs!B$13,$BX100&lt;=Inputs!C$13),Inputs!B$13,0)</f>
        <v>0</v>
      </c>
      <c r="CB100" s="43">
        <f>IF(AND($BX100&gt;Inputs!C$13,$BX100&lt;=Inputs!D$13),Inputs!C$13,0)</f>
        <v>0</v>
      </c>
      <c r="CC100" s="43">
        <f t="shared" ref="CC100:CC131" si="137">IFERROR(($BX100-CA100)/BY100,0)</f>
        <v>0</v>
      </c>
      <c r="CD100" s="43">
        <f t="shared" ref="CD100:CD131" si="138">IFERROR(($BX100-CB100)/BZ100,0)</f>
        <v>0</v>
      </c>
      <c r="CE100" s="43">
        <f t="shared" ref="CE100:CE131" si="139">SUM(CC100:CD100)</f>
        <v>0</v>
      </c>
      <c r="CF100" s="43" t="str">
        <f>IF(CE100=0,"No",IF(CE100&gt;5,"No","Yes"))</f>
        <v>No</v>
      </c>
      <c r="CG100" s="43">
        <f t="shared" ref="CG100:CG131" si="140">MIN(CC100,MAX(5-$BO100,0))</f>
        <v>0</v>
      </c>
      <c r="CH100" s="43">
        <f t="shared" ref="CH100:CH131" si="141">MIN(CD100,MAX(5-$BO100,0))</f>
        <v>0</v>
      </c>
      <c r="CI100" s="43">
        <f t="shared" ref="CI100:CI131" si="142">-CG100*BY100</f>
        <v>0</v>
      </c>
      <c r="CJ100" s="43">
        <f t="shared" ref="CJ100:CJ131" si="143">-CH100*BZ100</f>
        <v>0</v>
      </c>
      <c r="CK100" s="43">
        <f t="shared" ref="CK100:CK131" si="144">SUM(CI100:CJ100)</f>
        <v>0</v>
      </c>
      <c r="CL100" s="44">
        <f t="shared" ref="CL100:CL131" si="145">+CK100+BW100</f>
        <v>0</v>
      </c>
      <c r="CM100" s="9">
        <f>IF(AND($F100&gt;=Inputs!B$3,$F100&lt;Inputs!C$3),FORECAST($F100,Inputs!B$4:C$4,Inputs!B$3:C$3),9999)</f>
        <v>9999</v>
      </c>
      <c r="CN100" s="9">
        <f>IF(AND($F100&gt;=Inputs!C$3,$F100&lt;Inputs!D$3),FORECAST($F100,Inputs!C$4:D$4,Inputs!C$3:D$3),9999)</f>
        <v>9999</v>
      </c>
      <c r="CO100" s="9">
        <f>IF(AND($F100&gt;=Inputs!D$3,$F100&lt;Inputs!E$3),FORECAST($F100,Inputs!D$4:E$4,Inputs!D$3:E$3),9999)</f>
        <v>9999</v>
      </c>
      <c r="CP100" s="9">
        <f>IF(AND($F100&gt;=Inputs!E$3,$F100&lt;Inputs!F$3),FORECAST($F100,Inputs!E$4:F$4,Inputs!E$3:F$3),9999)</f>
        <v>9999</v>
      </c>
      <c r="CQ100" s="9">
        <f>IF(AND($F100&gt;=Inputs!F$3,$F100&lt;Inputs!G$3),FORECAST($F100,Inputs!F$4:G$4,Inputs!F$3:G$3),9999)</f>
        <v>9999</v>
      </c>
      <c r="CR100" s="9">
        <f>IF(AND($F100&gt;=Inputs!G$3,$F100&lt;Inputs!H$3),FORECAST($F100,Inputs!G$4:H$4,Inputs!G$3:H$3),9999)</f>
        <v>9999</v>
      </c>
      <c r="CS100" s="9">
        <f>IF(AND($F100&gt;=Inputs!H$3,$F100&lt;Inputs!I$3),FORECAST($F100,Inputs!H$4:I$4,Inputs!H$3:I$3),9999)</f>
        <v>9999</v>
      </c>
      <c r="CT100" s="9">
        <f>IF(AND($F100&gt;=Inputs!I$3,$F100&lt;Inputs!J$3),FORECAST($F100,Inputs!I$4:J$4,Inputs!I$3:J$3),9999)</f>
        <v>9999</v>
      </c>
      <c r="CU100" s="9">
        <f>IF(AND($F100&gt;=Inputs!J$3,$F100&lt;Inputs!K$3),FORECAST($F100,Inputs!J$4:K$4,Inputs!J$3:K$3),9999)</f>
        <v>9999</v>
      </c>
      <c r="CV100" s="9">
        <f>IF(AND($F100&gt;=Inputs!K$3,$F100&lt;Inputs!L$3),FORECAST($F100,Inputs!K$4:L$4,Inputs!K$3:L$3),9999)</f>
        <v>9999</v>
      </c>
      <c r="CW100" s="9">
        <f>IF(AND($G100&gt;=Inputs!B$3,$G100&lt;Inputs!C$3),FORECAST($G100,Inputs!B$4:C$4,Inputs!B$3:C$3),-9999)</f>
        <v>-9999</v>
      </c>
      <c r="CX100" s="9">
        <f>IF(AND($G100&gt;=Inputs!C$3,$G100&lt;Inputs!D$3),FORECAST($G100,Inputs!C$4:D$4,Inputs!C$3:D$3),-9999)</f>
        <v>-9999</v>
      </c>
      <c r="CY100" s="9">
        <f>IF(AND($G100&gt;=Inputs!D$3,$G100&lt;Inputs!E$3),FORECAST($G100,Inputs!D$4:E$4,Inputs!D$3:E$3),-9999)</f>
        <v>-9999</v>
      </c>
      <c r="CZ100" s="9">
        <f>IF(AND($G100&gt;=Inputs!E$3,$G100&lt;Inputs!F$3),FORECAST($G100,Inputs!E$4:F$4,Inputs!E$3:F$3),-9999)</f>
        <v>-9999</v>
      </c>
      <c r="DA100" s="9">
        <f>IF(AND($G100&gt;=Inputs!F$3,$G100&lt;Inputs!G$3),FORECAST($G100,Inputs!F$4:G$4,Inputs!F$3:G$3),-9999)</f>
        <v>-9999</v>
      </c>
      <c r="DB100" s="9">
        <f>IF(AND($G100&gt;=Inputs!G$3,$G100&lt;Inputs!H$3),FORECAST($G100,Inputs!G$4:H$4,Inputs!G$3:H$3),-9999)</f>
        <v>25.2</v>
      </c>
      <c r="DC100" s="9">
        <f>IF(AND($G100&gt;=Inputs!H$3,$G100&lt;Inputs!I$3),FORECAST($G100,Inputs!H$4:I$4,Inputs!H$3:I$3),-9999)</f>
        <v>-9999</v>
      </c>
      <c r="DD100" s="9">
        <f>IF(AND($G100&gt;=Inputs!I$3,$G100&lt;Inputs!J$3),FORECAST($G100,Inputs!I$4:J$4,Inputs!I$3:J$3),-9999)</f>
        <v>-9999</v>
      </c>
      <c r="DE100" s="9">
        <f>IF(AND($G100&gt;=Inputs!J$3,$G100&lt;Inputs!K$3),FORECAST($G100,Inputs!J$4:K$4,Inputs!J$3:K$3),-9999)</f>
        <v>-9999</v>
      </c>
      <c r="DF100" s="9">
        <f>IF(AND($G100&gt;=Inputs!K$3,$G100&lt;Inputs!L$3),FORECAST($G100,Inputs!K$4:L$4,Inputs!K$3:L$3),-9999)</f>
        <v>-9999</v>
      </c>
    </row>
    <row r="101" spans="1:110" x14ac:dyDescent="0.25">
      <c r="A101" s="2">
        <f t="shared" si="103"/>
        <v>45474.340277777461</v>
      </c>
      <c r="B101" s="3" t="str">
        <f>IF(ROUND(A101,6)&lt;ROUND(Inputs!$B$7,6),"Pre t0",IF(ROUND(A101,6)=ROUND(Inputs!$B$7,6),"t0",IF(AND(A101&gt;Inputs!$B$7,A101&lt;Inputs!$B$8),"TRLD","Post t0")))</f>
        <v>Pre t0</v>
      </c>
      <c r="C101" s="17">
        <v>24.81</v>
      </c>
      <c r="D101" s="19">
        <v>40.69135</v>
      </c>
      <c r="E101" s="19"/>
      <c r="F101" s="19">
        <v>200</v>
      </c>
      <c r="G101" s="19">
        <v>130</v>
      </c>
      <c r="H101" s="7">
        <f t="shared" si="102"/>
        <v>40.69135</v>
      </c>
      <c r="I101" s="7">
        <f>IF(B101="Pre t0",0,IF(B101="t0",MAX(MIN(TRLD!N101,E101),G101),IF(B101="TRLD",I100+J101,IF(B101="Post t0",MAX(I100+M101,G101)))))</f>
        <v>0</v>
      </c>
      <c r="J101" s="7">
        <f t="shared" ref="J101:J110" si="146">MAX(MIN(K101,L101),M101)</f>
        <v>0</v>
      </c>
      <c r="K101" s="7">
        <f t="shared" si="53"/>
        <v>0</v>
      </c>
      <c r="L101" s="7">
        <f t="shared" ref="L101:L110" si="147">+BE101</f>
        <v>5</v>
      </c>
      <c r="M101" s="8">
        <f t="shared" ref="M101:M110" si="148">+CL101</f>
        <v>0</v>
      </c>
      <c r="N101" s="31">
        <f t="shared" si="56"/>
        <v>0</v>
      </c>
      <c r="O101" s="31">
        <f>IF(AND($C101&gt;=Inputs!B$4,$C101&lt;Inputs!C$4),FORECAST($C101,Inputs!B$3:C$3,Inputs!B$4:C$4),0)</f>
        <v>0</v>
      </c>
      <c r="P101" s="31">
        <f>IF(AND($C101&gt;=Inputs!C$4,$C101&lt;Inputs!D$4),FORECAST($C101,Inputs!C$3:D$3,Inputs!C$4:D$4),0)</f>
        <v>0</v>
      </c>
      <c r="Q101" s="31">
        <f>IF(AND($C101&gt;=Inputs!D$4,$C101&lt;Inputs!E$4),FORECAST($C101,Inputs!D$3:E$3,Inputs!D$4:E$4),0)</f>
        <v>0</v>
      </c>
      <c r="R101" s="31">
        <f>IF(AND($C101&gt;=Inputs!E$4,$C101&lt;Inputs!F$4),FORECAST($C101,Inputs!E$3:F$3,Inputs!E$4:F$4),0)</f>
        <v>0</v>
      </c>
      <c r="S101" s="31">
        <f>IF(AND($C101&gt;=Inputs!F$4,$C101&lt;Inputs!G$4),FORECAST($C101,Inputs!F$3:G$3,Inputs!F$4:G$4),0)</f>
        <v>0</v>
      </c>
      <c r="T101" s="31">
        <f>IF(AND($C101&gt;=Inputs!G$4,$C101&lt;Inputs!H$4),FORECAST($C101,Inputs!G$3:H$3,Inputs!G$4:H$4),0)</f>
        <v>128.375</v>
      </c>
      <c r="U101" s="31">
        <f>IF(AND($C101&gt;=Inputs!H$4,$C101&lt;Inputs!I$4),FORECAST($C101,Inputs!H$3:I$3,Inputs!H$4:I$4),0)</f>
        <v>0</v>
      </c>
      <c r="V101" s="31">
        <f>IF(AND($C101&gt;=Inputs!I$4,$C101&lt;Inputs!J$4),FORECAST($C101,Inputs!I$3:J$3,Inputs!I$4:J$4),0)</f>
        <v>0</v>
      </c>
      <c r="W101" s="31">
        <f>IF(AND($C101&gt;=Inputs!J$4,$C101&lt;Inputs!K$4),FORECAST($C101,Inputs!J$3:K$3,Inputs!J$4:K$4),0)</f>
        <v>0</v>
      </c>
      <c r="X101" s="31">
        <f>IF(AND($C101&gt;=Inputs!K$4,Inputs!K$4&lt;&gt;""),F101,0)</f>
        <v>0</v>
      </c>
      <c r="Y101" s="36">
        <f>IF($I100&lt;Inputs!B$13,Inputs!B$14,0)</f>
        <v>1</v>
      </c>
      <c r="Z101" s="36">
        <f>IF(AND($I100&gt;=Inputs!B$13,$I100&lt;Inputs!C$13),Inputs!C$14,0)</f>
        <v>0</v>
      </c>
      <c r="AA101" s="36">
        <f>IF(AND($I100&gt;=Inputs!C$13,$I100&lt;Inputs!D$13),Inputs!D$14,0)</f>
        <v>0</v>
      </c>
      <c r="AB101" s="36">
        <f>IF(AND($I100&lt;Inputs!B$13),Inputs!B$13,0)</f>
        <v>185</v>
      </c>
      <c r="AC101" s="36">
        <f>IF(AND($I100&gt;=Inputs!B$13,$I100&lt;Inputs!C$13),Inputs!C$13,0)</f>
        <v>0</v>
      </c>
      <c r="AD101" s="36">
        <f>IF(AND($I100&gt;=Inputs!C$13,$I100&lt;Inputs!D$13),Inputs!D$13,0)</f>
        <v>0</v>
      </c>
      <c r="AE101" s="36">
        <f t="shared" si="107"/>
        <v>185</v>
      </c>
      <c r="AF101" s="36">
        <f t="shared" si="108"/>
        <v>0</v>
      </c>
      <c r="AG101" s="36">
        <f t="shared" si="109"/>
        <v>0</v>
      </c>
      <c r="AH101" s="36">
        <f t="shared" si="110"/>
        <v>185</v>
      </c>
      <c r="AI101" s="36" t="str">
        <f t="shared" ref="AI101:AI164" si="149">IF(AH101=0,"No",IF(AH101&gt;5,"No","Yes"))</f>
        <v>No</v>
      </c>
      <c r="AJ101" s="36">
        <f t="shared" si="111"/>
        <v>5</v>
      </c>
      <c r="AK101" s="36">
        <f t="shared" si="112"/>
        <v>0</v>
      </c>
      <c r="AL101" s="36">
        <f t="shared" si="113"/>
        <v>0</v>
      </c>
      <c r="AM101" s="36">
        <f t="shared" si="114"/>
        <v>5</v>
      </c>
      <c r="AN101" s="36">
        <f t="shared" si="115"/>
        <v>0</v>
      </c>
      <c r="AO101" s="36">
        <f t="shared" si="116"/>
        <v>0</v>
      </c>
      <c r="AP101" s="36">
        <f t="shared" si="117"/>
        <v>5</v>
      </c>
      <c r="AQ101" s="36">
        <f t="shared" si="69"/>
        <v>5</v>
      </c>
      <c r="AR101" s="36">
        <f>IF(AND($AQ101&gt;=Inputs!B$13,$AQ101&lt;Inputs!C$13),Inputs!C$14,0)</f>
        <v>0</v>
      </c>
      <c r="AS101" s="36">
        <f>IF(AND($AQ101&gt;=Inputs!C$13,$AQ101&lt;Inputs!D$13),Inputs!D$14,0)</f>
        <v>0</v>
      </c>
      <c r="AT101" s="36">
        <f>IF(AND($AQ101&gt;=Inputs!B$13,$AQ101&lt;Inputs!C$13),Inputs!C$13,0)</f>
        <v>0</v>
      </c>
      <c r="AU101" s="36">
        <f>IF(AND($AQ101&gt;=Inputs!C$13,$AQ101&lt;Inputs!D$13),Inputs!D$13,0)</f>
        <v>0</v>
      </c>
      <c r="AV101" s="36">
        <f t="shared" si="118"/>
        <v>0</v>
      </c>
      <c r="AW101" s="36">
        <f>IFERROR((AU101-#REF!)/AS101,0)</f>
        <v>0</v>
      </c>
      <c r="AX101" s="36">
        <f t="shared" si="119"/>
        <v>0</v>
      </c>
      <c r="AY101" s="36" t="str">
        <f t="shared" ref="AY101:AY164" si="150">IF(AX101=0,"No",IF(AX101&gt;5,"No","Yes"))</f>
        <v>No</v>
      </c>
      <c r="AZ101" s="36">
        <f t="shared" si="120"/>
        <v>0</v>
      </c>
      <c r="BA101" s="36">
        <f t="shared" si="121"/>
        <v>0</v>
      </c>
      <c r="BB101" s="36">
        <f t="shared" si="122"/>
        <v>0</v>
      </c>
      <c r="BC101" s="36">
        <f t="shared" si="123"/>
        <v>0</v>
      </c>
      <c r="BD101" s="36">
        <f t="shared" si="124"/>
        <v>0</v>
      </c>
      <c r="BE101" s="37">
        <f t="shared" si="125"/>
        <v>5</v>
      </c>
      <c r="BF101" s="43">
        <f>IF($I100&lt;=Inputs!B$13,Inputs!B$14,0)</f>
        <v>1</v>
      </c>
      <c r="BG101" s="43">
        <f>IF(AND($I100&gt;Inputs!B$13,$I100&lt;=Inputs!C$13),Inputs!C$14,0)</f>
        <v>0</v>
      </c>
      <c r="BH101" s="43">
        <f>IF(AND($I100&gt;Inputs!C$13,$I100&lt;=Inputs!D$13),Inputs!D$14,0)</f>
        <v>0</v>
      </c>
      <c r="BI101" s="43">
        <f>IF(AND($I100&lt;Inputs!B$13),0,0)</f>
        <v>0</v>
      </c>
      <c r="BJ101" s="43">
        <f>IF(AND($I100&gt;=Inputs!B$13,$I100&lt;Inputs!C$13),Inputs!B$13,0)</f>
        <v>0</v>
      </c>
      <c r="BK101" s="43">
        <f>IF(AND($I100&gt;=Inputs!C$13,$I100&lt;Inputs!D$13),Inputs!C$13,0)</f>
        <v>0</v>
      </c>
      <c r="BL101" s="43">
        <f t="shared" si="126"/>
        <v>0</v>
      </c>
      <c r="BM101" s="43">
        <f t="shared" si="127"/>
        <v>0</v>
      </c>
      <c r="BN101" s="43">
        <f t="shared" si="128"/>
        <v>0</v>
      </c>
      <c r="BO101" s="43">
        <f t="shared" si="129"/>
        <v>0</v>
      </c>
      <c r="BP101" s="43" t="str">
        <f t="shared" ref="BP101:BP164" si="151">IF(BO101=0,"No",IF(BO101&gt;5,"No","Yes"))</f>
        <v>No</v>
      </c>
      <c r="BQ101" s="43">
        <f t="shared" si="130"/>
        <v>0</v>
      </c>
      <c r="BR101" s="43">
        <f t="shared" si="131"/>
        <v>0</v>
      </c>
      <c r="BS101" s="43">
        <f t="shared" si="132"/>
        <v>0</v>
      </c>
      <c r="BT101" s="43">
        <f t="shared" si="133"/>
        <v>0</v>
      </c>
      <c r="BU101" s="43">
        <f t="shared" si="134"/>
        <v>0</v>
      </c>
      <c r="BV101" s="43">
        <f t="shared" si="135"/>
        <v>0</v>
      </c>
      <c r="BW101" s="43">
        <f t="shared" si="136"/>
        <v>0</v>
      </c>
      <c r="BX101" s="43">
        <f t="shared" si="91"/>
        <v>0</v>
      </c>
      <c r="BY101" s="43">
        <f>IF(AND($BX101&gt;Inputs!B$13,$BX101&lt;=Inputs!C$13),Inputs!C$14,0)</f>
        <v>0</v>
      </c>
      <c r="BZ101" s="43">
        <f>IF(AND($BX101&gt;Inputs!C$13,$BX101&lt;=Inputs!D$13),Inputs!D$14,0)</f>
        <v>0</v>
      </c>
      <c r="CA101" s="43">
        <f>IF(AND($BX101&gt;Inputs!B$13,$BX101&lt;=Inputs!C$13),Inputs!B$13,0)</f>
        <v>0</v>
      </c>
      <c r="CB101" s="43">
        <f>IF(AND($BX101&gt;Inputs!C$13,$BX101&lt;=Inputs!D$13),Inputs!C$13,0)</f>
        <v>0</v>
      </c>
      <c r="CC101" s="43">
        <f t="shared" si="137"/>
        <v>0</v>
      </c>
      <c r="CD101" s="43">
        <f t="shared" si="138"/>
        <v>0</v>
      </c>
      <c r="CE101" s="43">
        <f t="shared" si="139"/>
        <v>0</v>
      </c>
      <c r="CF101" s="43" t="str">
        <f t="shared" ref="CF101:CF164" si="152">IF(CE101=0,"No",IF(CE101&gt;5,"No","Yes"))</f>
        <v>No</v>
      </c>
      <c r="CG101" s="43">
        <f t="shared" si="140"/>
        <v>0</v>
      </c>
      <c r="CH101" s="43">
        <f t="shared" si="141"/>
        <v>0</v>
      </c>
      <c r="CI101" s="43">
        <f t="shared" si="142"/>
        <v>0</v>
      </c>
      <c r="CJ101" s="43">
        <f t="shared" si="143"/>
        <v>0</v>
      </c>
      <c r="CK101" s="43">
        <f t="shared" si="144"/>
        <v>0</v>
      </c>
      <c r="CL101" s="44">
        <f t="shared" si="145"/>
        <v>0</v>
      </c>
      <c r="CM101" s="9">
        <f>IF(AND($F101&gt;=Inputs!B$3,$F101&lt;Inputs!C$3),FORECAST($F101,Inputs!B$4:C$4,Inputs!B$3:C$3),9999)</f>
        <v>9999</v>
      </c>
      <c r="CN101" s="9">
        <f>IF(AND($F101&gt;=Inputs!C$3,$F101&lt;Inputs!D$3),FORECAST($F101,Inputs!C$4:D$4,Inputs!C$3:D$3),9999)</f>
        <v>9999</v>
      </c>
      <c r="CO101" s="9">
        <f>IF(AND($F101&gt;=Inputs!D$3,$F101&lt;Inputs!E$3),FORECAST($F101,Inputs!D$4:E$4,Inputs!D$3:E$3),9999)</f>
        <v>9999</v>
      </c>
      <c r="CP101" s="9">
        <f>IF(AND($F101&gt;=Inputs!E$3,$F101&lt;Inputs!F$3),FORECAST($F101,Inputs!E$4:F$4,Inputs!E$3:F$3),9999)</f>
        <v>9999</v>
      </c>
      <c r="CQ101" s="9">
        <f>IF(AND($F101&gt;=Inputs!F$3,$F101&lt;Inputs!G$3),FORECAST($F101,Inputs!F$4:G$4,Inputs!F$3:G$3),9999)</f>
        <v>9999</v>
      </c>
      <c r="CR101" s="9">
        <f>IF(AND($F101&gt;=Inputs!G$3,$F101&lt;Inputs!H$3),FORECAST($F101,Inputs!G$4:H$4,Inputs!G$3:H$3),9999)</f>
        <v>9999</v>
      </c>
      <c r="CS101" s="9">
        <f>IF(AND($F101&gt;=Inputs!H$3,$F101&lt;Inputs!I$3),FORECAST($F101,Inputs!H$4:I$4,Inputs!H$3:I$3),9999)</f>
        <v>9999</v>
      </c>
      <c r="CT101" s="9">
        <f>IF(AND($F101&gt;=Inputs!I$3,$F101&lt;Inputs!J$3),FORECAST($F101,Inputs!I$4:J$4,Inputs!I$3:J$3),9999)</f>
        <v>9999</v>
      </c>
      <c r="CU101" s="9">
        <f>IF(AND($F101&gt;=Inputs!J$3,$F101&lt;Inputs!K$3),FORECAST($F101,Inputs!J$4:K$4,Inputs!J$3:K$3),9999)</f>
        <v>9999</v>
      </c>
      <c r="CV101" s="9">
        <f>IF(AND($F101&gt;=Inputs!K$3,$F101&lt;Inputs!L$3),FORECAST($F101,Inputs!K$4:L$4,Inputs!K$3:L$3),9999)</f>
        <v>9999</v>
      </c>
      <c r="CW101" s="9">
        <f>IF(AND($G101&gt;=Inputs!B$3,$G101&lt;Inputs!C$3),FORECAST($G101,Inputs!B$4:C$4,Inputs!B$3:C$3),-9999)</f>
        <v>-9999</v>
      </c>
      <c r="CX101" s="9">
        <f>IF(AND($G101&gt;=Inputs!C$3,$G101&lt;Inputs!D$3),FORECAST($G101,Inputs!C$4:D$4,Inputs!C$3:D$3),-9999)</f>
        <v>-9999</v>
      </c>
      <c r="CY101" s="9">
        <f>IF(AND($G101&gt;=Inputs!D$3,$G101&lt;Inputs!E$3),FORECAST($G101,Inputs!D$4:E$4,Inputs!D$3:E$3),-9999)</f>
        <v>-9999</v>
      </c>
      <c r="CZ101" s="9">
        <f>IF(AND($G101&gt;=Inputs!E$3,$G101&lt;Inputs!F$3),FORECAST($G101,Inputs!E$4:F$4,Inputs!E$3:F$3),-9999)</f>
        <v>-9999</v>
      </c>
      <c r="DA101" s="9">
        <f>IF(AND($G101&gt;=Inputs!F$3,$G101&lt;Inputs!G$3),FORECAST($G101,Inputs!F$4:G$4,Inputs!F$3:G$3),-9999)</f>
        <v>-9999</v>
      </c>
      <c r="DB101" s="9">
        <f>IF(AND($G101&gt;=Inputs!G$3,$G101&lt;Inputs!H$3),FORECAST($G101,Inputs!G$4:H$4,Inputs!G$3:H$3),-9999)</f>
        <v>25.2</v>
      </c>
      <c r="DC101" s="9">
        <f>IF(AND($G101&gt;=Inputs!H$3,$G101&lt;Inputs!I$3),FORECAST($G101,Inputs!H$4:I$4,Inputs!H$3:I$3),-9999)</f>
        <v>-9999</v>
      </c>
      <c r="DD101" s="9">
        <f>IF(AND($G101&gt;=Inputs!I$3,$G101&lt;Inputs!J$3),FORECAST($G101,Inputs!I$4:J$4,Inputs!I$3:J$3),-9999)</f>
        <v>-9999</v>
      </c>
      <c r="DE101" s="9">
        <f>IF(AND($G101&gt;=Inputs!J$3,$G101&lt;Inputs!K$3),FORECAST($G101,Inputs!J$4:K$4,Inputs!J$3:K$3),-9999)</f>
        <v>-9999</v>
      </c>
      <c r="DF101" s="9">
        <f>IF(AND($G101&gt;=Inputs!K$3,$G101&lt;Inputs!L$3),FORECAST($G101,Inputs!K$4:L$4,Inputs!K$3:L$3),-9999)</f>
        <v>-9999</v>
      </c>
    </row>
    <row r="102" spans="1:110" x14ac:dyDescent="0.25">
      <c r="A102" s="2">
        <f t="shared" si="103"/>
        <v>45474.34374999968</v>
      </c>
      <c r="B102" s="3" t="str">
        <f>IF(ROUND(A102,6)&lt;ROUND(Inputs!$B$7,6),"Pre t0",IF(ROUND(A102,6)=ROUND(Inputs!$B$7,6),"t0",IF(AND(A102&gt;Inputs!$B$7,A102&lt;Inputs!$B$8),"TRLD","Post t0")))</f>
        <v>Pre t0</v>
      </c>
      <c r="C102" s="17">
        <v>26.76</v>
      </c>
      <c r="D102" s="19">
        <v>52.260899999999999</v>
      </c>
      <c r="E102" s="19"/>
      <c r="F102" s="19">
        <v>200</v>
      </c>
      <c r="G102" s="19">
        <v>130</v>
      </c>
      <c r="H102" s="7">
        <f t="shared" si="102"/>
        <v>52.260899999999999</v>
      </c>
      <c r="I102" s="7">
        <f>IF(B102="Pre t0",0,IF(B102="t0",MAX(MIN(TRLD!N102,E102),G102),IF(B102="TRLD",I101+J102,IF(B102="Post t0",MAX(I101+M102,G102)))))</f>
        <v>0</v>
      </c>
      <c r="J102" s="7">
        <f t="shared" si="146"/>
        <v>0</v>
      </c>
      <c r="K102" s="7">
        <f t="shared" si="53"/>
        <v>0</v>
      </c>
      <c r="L102" s="7">
        <f t="shared" si="147"/>
        <v>5</v>
      </c>
      <c r="M102" s="8">
        <f t="shared" si="148"/>
        <v>0</v>
      </c>
      <c r="N102" s="31">
        <f t="shared" si="56"/>
        <v>0</v>
      </c>
      <c r="O102" s="31">
        <f>IF(AND($C102&gt;=Inputs!B$4,$C102&lt;Inputs!C$4),FORECAST($C102,Inputs!B$3:C$3,Inputs!B$4:C$4),0)</f>
        <v>0</v>
      </c>
      <c r="P102" s="31">
        <f>IF(AND($C102&gt;=Inputs!C$4,$C102&lt;Inputs!D$4),FORECAST($C102,Inputs!C$3:D$3,Inputs!C$4:D$4),0)</f>
        <v>0</v>
      </c>
      <c r="Q102" s="31">
        <f>IF(AND($C102&gt;=Inputs!D$4,$C102&lt;Inputs!E$4),FORECAST($C102,Inputs!D$3:E$3,Inputs!D$4:E$4),0)</f>
        <v>0</v>
      </c>
      <c r="R102" s="31">
        <f>IF(AND($C102&gt;=Inputs!E$4,$C102&lt;Inputs!F$4),FORECAST($C102,Inputs!E$3:F$3,Inputs!E$4:F$4),0)</f>
        <v>0</v>
      </c>
      <c r="S102" s="31">
        <f>IF(AND($C102&gt;=Inputs!F$4,$C102&lt;Inputs!G$4),FORECAST($C102,Inputs!F$3:G$3,Inputs!F$4:G$4),0)</f>
        <v>0</v>
      </c>
      <c r="T102" s="31">
        <f>IF(AND($C102&gt;=Inputs!G$4,$C102&lt;Inputs!H$4),FORECAST($C102,Inputs!G$3:H$3,Inputs!G$4:H$4),0)</f>
        <v>136.5</v>
      </c>
      <c r="U102" s="31">
        <f>IF(AND($C102&gt;=Inputs!H$4,$C102&lt;Inputs!I$4),FORECAST($C102,Inputs!H$3:I$3,Inputs!H$4:I$4),0)</f>
        <v>0</v>
      </c>
      <c r="V102" s="31">
        <f>IF(AND($C102&gt;=Inputs!I$4,$C102&lt;Inputs!J$4),FORECAST($C102,Inputs!I$3:J$3,Inputs!I$4:J$4),0)</f>
        <v>0</v>
      </c>
      <c r="W102" s="31">
        <f>IF(AND($C102&gt;=Inputs!J$4,$C102&lt;Inputs!K$4),FORECAST($C102,Inputs!J$3:K$3,Inputs!J$4:K$4),0)</f>
        <v>0</v>
      </c>
      <c r="X102" s="31">
        <f>IF(AND($C102&gt;=Inputs!K$4,Inputs!K$4&lt;&gt;""),F102,0)</f>
        <v>0</v>
      </c>
      <c r="Y102" s="36">
        <f>IF($I101&lt;Inputs!B$13,Inputs!B$14,0)</f>
        <v>1</v>
      </c>
      <c r="Z102" s="36">
        <f>IF(AND($I101&gt;=Inputs!B$13,$I101&lt;Inputs!C$13),Inputs!C$14,0)</f>
        <v>0</v>
      </c>
      <c r="AA102" s="36">
        <f>IF(AND($I101&gt;=Inputs!C$13,$I101&lt;Inputs!D$13),Inputs!D$14,0)</f>
        <v>0</v>
      </c>
      <c r="AB102" s="36">
        <f>IF(AND($I101&lt;Inputs!B$13),Inputs!B$13,0)</f>
        <v>185</v>
      </c>
      <c r="AC102" s="36">
        <f>IF(AND($I101&gt;=Inputs!B$13,$I101&lt;Inputs!C$13),Inputs!C$13,0)</f>
        <v>0</v>
      </c>
      <c r="AD102" s="36">
        <f>IF(AND($I101&gt;=Inputs!C$13,$I101&lt;Inputs!D$13),Inputs!D$13,0)</f>
        <v>0</v>
      </c>
      <c r="AE102" s="36">
        <f t="shared" si="107"/>
        <v>185</v>
      </c>
      <c r="AF102" s="36">
        <f t="shared" si="108"/>
        <v>0</v>
      </c>
      <c r="AG102" s="36">
        <f t="shared" si="109"/>
        <v>0</v>
      </c>
      <c r="AH102" s="36">
        <f t="shared" si="110"/>
        <v>185</v>
      </c>
      <c r="AI102" s="36" t="str">
        <f t="shared" si="149"/>
        <v>No</v>
      </c>
      <c r="AJ102" s="36">
        <f t="shared" si="111"/>
        <v>5</v>
      </c>
      <c r="AK102" s="36">
        <f t="shared" si="112"/>
        <v>0</v>
      </c>
      <c r="AL102" s="36">
        <f t="shared" si="113"/>
        <v>0</v>
      </c>
      <c r="AM102" s="36">
        <f t="shared" si="114"/>
        <v>5</v>
      </c>
      <c r="AN102" s="36">
        <f t="shared" si="115"/>
        <v>0</v>
      </c>
      <c r="AO102" s="36">
        <f t="shared" si="116"/>
        <v>0</v>
      </c>
      <c r="AP102" s="36">
        <f t="shared" si="117"/>
        <v>5</v>
      </c>
      <c r="AQ102" s="36">
        <f t="shared" si="69"/>
        <v>5</v>
      </c>
      <c r="AR102" s="36">
        <f>IF(AND($AQ102&gt;=Inputs!B$13,$AQ102&lt;Inputs!C$13),Inputs!C$14,0)</f>
        <v>0</v>
      </c>
      <c r="AS102" s="36">
        <f>IF(AND($AQ102&gt;=Inputs!C$13,$AQ102&lt;Inputs!D$13),Inputs!D$14,0)</f>
        <v>0</v>
      </c>
      <c r="AT102" s="36">
        <f>IF(AND($AQ102&gt;=Inputs!B$13,$AQ102&lt;Inputs!C$13),Inputs!C$13,0)</f>
        <v>0</v>
      </c>
      <c r="AU102" s="36">
        <f>IF(AND($AQ102&gt;=Inputs!C$13,$AQ102&lt;Inputs!D$13),Inputs!D$13,0)</f>
        <v>0</v>
      </c>
      <c r="AV102" s="36">
        <f t="shared" si="118"/>
        <v>0</v>
      </c>
      <c r="AW102" s="36">
        <f>IFERROR((AU102-#REF!)/AS102,0)</f>
        <v>0</v>
      </c>
      <c r="AX102" s="36">
        <f t="shared" si="119"/>
        <v>0</v>
      </c>
      <c r="AY102" s="36" t="str">
        <f t="shared" si="150"/>
        <v>No</v>
      </c>
      <c r="AZ102" s="36">
        <f t="shared" si="120"/>
        <v>0</v>
      </c>
      <c r="BA102" s="36">
        <f t="shared" si="121"/>
        <v>0</v>
      </c>
      <c r="BB102" s="36">
        <f t="shared" si="122"/>
        <v>0</v>
      </c>
      <c r="BC102" s="36">
        <f t="shared" si="123"/>
        <v>0</v>
      </c>
      <c r="BD102" s="36">
        <f t="shared" si="124"/>
        <v>0</v>
      </c>
      <c r="BE102" s="37">
        <f t="shared" si="125"/>
        <v>5</v>
      </c>
      <c r="BF102" s="43">
        <f>IF($I101&lt;=Inputs!B$13,Inputs!B$14,0)</f>
        <v>1</v>
      </c>
      <c r="BG102" s="43">
        <f>IF(AND($I101&gt;Inputs!B$13,$I101&lt;=Inputs!C$13),Inputs!C$14,0)</f>
        <v>0</v>
      </c>
      <c r="BH102" s="43">
        <f>IF(AND($I101&gt;Inputs!C$13,$I101&lt;=Inputs!D$13),Inputs!D$14,0)</f>
        <v>0</v>
      </c>
      <c r="BI102" s="43">
        <f>IF(AND($I101&lt;Inputs!B$13),0,0)</f>
        <v>0</v>
      </c>
      <c r="BJ102" s="43">
        <f>IF(AND($I101&gt;=Inputs!B$13,$I101&lt;Inputs!C$13),Inputs!B$13,0)</f>
        <v>0</v>
      </c>
      <c r="BK102" s="43">
        <f>IF(AND($I101&gt;=Inputs!C$13,$I101&lt;Inputs!D$13),Inputs!C$13,0)</f>
        <v>0</v>
      </c>
      <c r="BL102" s="43">
        <f t="shared" si="126"/>
        <v>0</v>
      </c>
      <c r="BM102" s="43">
        <f t="shared" si="127"/>
        <v>0</v>
      </c>
      <c r="BN102" s="43">
        <f t="shared" si="128"/>
        <v>0</v>
      </c>
      <c r="BO102" s="43">
        <f t="shared" si="129"/>
        <v>0</v>
      </c>
      <c r="BP102" s="43" t="str">
        <f t="shared" si="151"/>
        <v>No</v>
      </c>
      <c r="BQ102" s="43">
        <f t="shared" si="130"/>
        <v>0</v>
      </c>
      <c r="BR102" s="43">
        <f t="shared" si="131"/>
        <v>0</v>
      </c>
      <c r="BS102" s="43">
        <f t="shared" si="132"/>
        <v>0</v>
      </c>
      <c r="BT102" s="43">
        <f t="shared" si="133"/>
        <v>0</v>
      </c>
      <c r="BU102" s="43">
        <f t="shared" si="134"/>
        <v>0</v>
      </c>
      <c r="BV102" s="43">
        <f t="shared" si="135"/>
        <v>0</v>
      </c>
      <c r="BW102" s="43">
        <f t="shared" si="136"/>
        <v>0</v>
      </c>
      <c r="BX102" s="43">
        <f t="shared" si="91"/>
        <v>0</v>
      </c>
      <c r="BY102" s="43">
        <f>IF(AND($BX102&gt;Inputs!B$13,$BX102&lt;=Inputs!C$13),Inputs!C$14,0)</f>
        <v>0</v>
      </c>
      <c r="BZ102" s="43">
        <f>IF(AND($BX102&gt;Inputs!C$13,$BX102&lt;=Inputs!D$13),Inputs!D$14,0)</f>
        <v>0</v>
      </c>
      <c r="CA102" s="43">
        <f>IF(AND($BX102&gt;Inputs!B$13,$BX102&lt;=Inputs!C$13),Inputs!B$13,0)</f>
        <v>0</v>
      </c>
      <c r="CB102" s="43">
        <f>IF(AND($BX102&gt;Inputs!C$13,$BX102&lt;=Inputs!D$13),Inputs!C$13,0)</f>
        <v>0</v>
      </c>
      <c r="CC102" s="43">
        <f t="shared" si="137"/>
        <v>0</v>
      </c>
      <c r="CD102" s="43">
        <f t="shared" si="138"/>
        <v>0</v>
      </c>
      <c r="CE102" s="43">
        <f t="shared" si="139"/>
        <v>0</v>
      </c>
      <c r="CF102" s="43" t="str">
        <f t="shared" si="152"/>
        <v>No</v>
      </c>
      <c r="CG102" s="43">
        <f t="shared" si="140"/>
        <v>0</v>
      </c>
      <c r="CH102" s="43">
        <f t="shared" si="141"/>
        <v>0</v>
      </c>
      <c r="CI102" s="43">
        <f t="shared" si="142"/>
        <v>0</v>
      </c>
      <c r="CJ102" s="43">
        <f t="shared" si="143"/>
        <v>0</v>
      </c>
      <c r="CK102" s="43">
        <f t="shared" si="144"/>
        <v>0</v>
      </c>
      <c r="CL102" s="44">
        <f t="shared" si="145"/>
        <v>0</v>
      </c>
      <c r="CM102" s="9">
        <f>IF(AND($F102&gt;=Inputs!B$3,$F102&lt;Inputs!C$3),FORECAST($F102,Inputs!B$4:C$4,Inputs!B$3:C$3),9999)</f>
        <v>9999</v>
      </c>
      <c r="CN102" s="9">
        <f>IF(AND($F102&gt;=Inputs!C$3,$F102&lt;Inputs!D$3),FORECAST($F102,Inputs!C$4:D$4,Inputs!C$3:D$3),9999)</f>
        <v>9999</v>
      </c>
      <c r="CO102" s="9">
        <f>IF(AND($F102&gt;=Inputs!D$3,$F102&lt;Inputs!E$3),FORECAST($F102,Inputs!D$4:E$4,Inputs!D$3:E$3),9999)</f>
        <v>9999</v>
      </c>
      <c r="CP102" s="9">
        <f>IF(AND($F102&gt;=Inputs!E$3,$F102&lt;Inputs!F$3),FORECAST($F102,Inputs!E$4:F$4,Inputs!E$3:F$3),9999)</f>
        <v>9999</v>
      </c>
      <c r="CQ102" s="9">
        <f>IF(AND($F102&gt;=Inputs!F$3,$F102&lt;Inputs!G$3),FORECAST($F102,Inputs!F$4:G$4,Inputs!F$3:G$3),9999)</f>
        <v>9999</v>
      </c>
      <c r="CR102" s="9">
        <f>IF(AND($F102&gt;=Inputs!G$3,$F102&lt;Inputs!H$3),FORECAST($F102,Inputs!G$4:H$4,Inputs!G$3:H$3),9999)</f>
        <v>9999</v>
      </c>
      <c r="CS102" s="9">
        <f>IF(AND($F102&gt;=Inputs!H$3,$F102&lt;Inputs!I$3),FORECAST($F102,Inputs!H$4:I$4,Inputs!H$3:I$3),9999)</f>
        <v>9999</v>
      </c>
      <c r="CT102" s="9">
        <f>IF(AND($F102&gt;=Inputs!I$3,$F102&lt;Inputs!J$3),FORECAST($F102,Inputs!I$4:J$4,Inputs!I$3:J$3),9999)</f>
        <v>9999</v>
      </c>
      <c r="CU102" s="9">
        <f>IF(AND($F102&gt;=Inputs!J$3,$F102&lt;Inputs!K$3),FORECAST($F102,Inputs!J$4:K$4,Inputs!J$3:K$3),9999)</f>
        <v>9999</v>
      </c>
      <c r="CV102" s="9">
        <f>IF(AND($F102&gt;=Inputs!K$3,$F102&lt;Inputs!L$3),FORECAST($F102,Inputs!K$4:L$4,Inputs!K$3:L$3),9999)</f>
        <v>9999</v>
      </c>
      <c r="CW102" s="9">
        <f>IF(AND($G102&gt;=Inputs!B$3,$G102&lt;Inputs!C$3),FORECAST($G102,Inputs!B$4:C$4,Inputs!B$3:C$3),-9999)</f>
        <v>-9999</v>
      </c>
      <c r="CX102" s="9">
        <f>IF(AND($G102&gt;=Inputs!C$3,$G102&lt;Inputs!D$3),FORECAST($G102,Inputs!C$4:D$4,Inputs!C$3:D$3),-9999)</f>
        <v>-9999</v>
      </c>
      <c r="CY102" s="9">
        <f>IF(AND($G102&gt;=Inputs!D$3,$G102&lt;Inputs!E$3),FORECAST($G102,Inputs!D$4:E$4,Inputs!D$3:E$3),-9999)</f>
        <v>-9999</v>
      </c>
      <c r="CZ102" s="9">
        <f>IF(AND($G102&gt;=Inputs!E$3,$G102&lt;Inputs!F$3),FORECAST($G102,Inputs!E$4:F$4,Inputs!E$3:F$3),-9999)</f>
        <v>-9999</v>
      </c>
      <c r="DA102" s="9">
        <f>IF(AND($G102&gt;=Inputs!F$3,$G102&lt;Inputs!G$3),FORECAST($G102,Inputs!F$4:G$4,Inputs!F$3:G$3),-9999)</f>
        <v>-9999</v>
      </c>
      <c r="DB102" s="9">
        <f>IF(AND($G102&gt;=Inputs!G$3,$G102&lt;Inputs!H$3),FORECAST($G102,Inputs!G$4:H$4,Inputs!G$3:H$3),-9999)</f>
        <v>25.2</v>
      </c>
      <c r="DC102" s="9">
        <f>IF(AND($G102&gt;=Inputs!H$3,$G102&lt;Inputs!I$3),FORECAST($G102,Inputs!H$4:I$4,Inputs!H$3:I$3),-9999)</f>
        <v>-9999</v>
      </c>
      <c r="DD102" s="9">
        <f>IF(AND($G102&gt;=Inputs!I$3,$G102&lt;Inputs!J$3),FORECAST($G102,Inputs!I$4:J$4,Inputs!I$3:J$3),-9999)</f>
        <v>-9999</v>
      </c>
      <c r="DE102" s="9">
        <f>IF(AND($G102&gt;=Inputs!J$3,$G102&lt;Inputs!K$3),FORECAST($G102,Inputs!J$4:K$4,Inputs!J$3:K$3),-9999)</f>
        <v>-9999</v>
      </c>
      <c r="DF102" s="9">
        <f>IF(AND($G102&gt;=Inputs!K$3,$G102&lt;Inputs!L$3),FORECAST($G102,Inputs!K$4:L$4,Inputs!K$3:L$3),-9999)</f>
        <v>-9999</v>
      </c>
    </row>
    <row r="103" spans="1:110" x14ac:dyDescent="0.25">
      <c r="A103" s="2">
        <f t="shared" si="103"/>
        <v>45474.347222221899</v>
      </c>
      <c r="B103" s="3" t="str">
        <f>IF(ROUND(A103,6)&lt;ROUND(Inputs!$B$7,6),"Pre t0",IF(ROUND(A103,6)=ROUND(Inputs!$B$7,6),"t0",IF(AND(A103&gt;Inputs!$B$7,A103&lt;Inputs!$B$8),"TRLD","Post t0")))</f>
        <v>Pre t0</v>
      </c>
      <c r="C103" s="17">
        <v>25.14</v>
      </c>
      <c r="D103" s="19">
        <v>60.93045</v>
      </c>
      <c r="E103" s="19"/>
      <c r="F103" s="19">
        <v>200</v>
      </c>
      <c r="G103" s="19">
        <v>130</v>
      </c>
      <c r="H103" s="7">
        <f t="shared" si="102"/>
        <v>60.93045</v>
      </c>
      <c r="I103" s="7">
        <f>IF(B103="Pre t0",0,IF(B103="t0",MAX(MIN(TRLD!N103,E103),G103),IF(B103="TRLD",I102+J103,IF(B103="Post t0",MAX(I102+M103,G103)))))</f>
        <v>0</v>
      </c>
      <c r="J103" s="7">
        <f t="shared" si="146"/>
        <v>0</v>
      </c>
      <c r="K103" s="7">
        <f t="shared" si="53"/>
        <v>0</v>
      </c>
      <c r="L103" s="7">
        <f t="shared" si="147"/>
        <v>5</v>
      </c>
      <c r="M103" s="8">
        <f t="shared" si="148"/>
        <v>0</v>
      </c>
      <c r="N103" s="31">
        <f t="shared" si="56"/>
        <v>0</v>
      </c>
      <c r="O103" s="31">
        <f>IF(AND($C103&gt;=Inputs!B$4,$C103&lt;Inputs!C$4),FORECAST($C103,Inputs!B$3:C$3,Inputs!B$4:C$4),0)</f>
        <v>0</v>
      </c>
      <c r="P103" s="31">
        <f>IF(AND($C103&gt;=Inputs!C$4,$C103&lt;Inputs!D$4),FORECAST($C103,Inputs!C$3:D$3,Inputs!C$4:D$4),0)</f>
        <v>0</v>
      </c>
      <c r="Q103" s="31">
        <f>IF(AND($C103&gt;=Inputs!D$4,$C103&lt;Inputs!E$4),FORECAST($C103,Inputs!D$3:E$3,Inputs!D$4:E$4),0)</f>
        <v>0</v>
      </c>
      <c r="R103" s="31">
        <f>IF(AND($C103&gt;=Inputs!E$4,$C103&lt;Inputs!F$4),FORECAST($C103,Inputs!E$3:F$3,Inputs!E$4:F$4),0)</f>
        <v>0</v>
      </c>
      <c r="S103" s="31">
        <f>IF(AND($C103&gt;=Inputs!F$4,$C103&lt;Inputs!G$4),FORECAST($C103,Inputs!F$3:G$3,Inputs!F$4:G$4),0)</f>
        <v>0</v>
      </c>
      <c r="T103" s="31">
        <f>IF(AND($C103&gt;=Inputs!G$4,$C103&lt;Inputs!H$4),FORECAST($C103,Inputs!G$3:H$3,Inputs!G$4:H$4),0)</f>
        <v>129.75</v>
      </c>
      <c r="U103" s="31">
        <f>IF(AND($C103&gt;=Inputs!H$4,$C103&lt;Inputs!I$4),FORECAST($C103,Inputs!H$3:I$3,Inputs!H$4:I$4),0)</f>
        <v>0</v>
      </c>
      <c r="V103" s="31">
        <f>IF(AND($C103&gt;=Inputs!I$4,$C103&lt;Inputs!J$4),FORECAST($C103,Inputs!I$3:J$3,Inputs!I$4:J$4),0)</f>
        <v>0</v>
      </c>
      <c r="W103" s="31">
        <f>IF(AND($C103&gt;=Inputs!J$4,$C103&lt;Inputs!K$4),FORECAST($C103,Inputs!J$3:K$3,Inputs!J$4:K$4),0)</f>
        <v>0</v>
      </c>
      <c r="X103" s="31">
        <f>IF(AND($C103&gt;=Inputs!K$4,Inputs!K$4&lt;&gt;""),F103,0)</f>
        <v>0</v>
      </c>
      <c r="Y103" s="36">
        <f>IF($I102&lt;Inputs!B$13,Inputs!B$14,0)</f>
        <v>1</v>
      </c>
      <c r="Z103" s="36">
        <f>IF(AND($I102&gt;=Inputs!B$13,$I102&lt;Inputs!C$13),Inputs!C$14,0)</f>
        <v>0</v>
      </c>
      <c r="AA103" s="36">
        <f>IF(AND($I102&gt;=Inputs!C$13,$I102&lt;Inputs!D$13),Inputs!D$14,0)</f>
        <v>0</v>
      </c>
      <c r="AB103" s="36">
        <f>IF(AND($I102&lt;Inputs!B$13),Inputs!B$13,0)</f>
        <v>185</v>
      </c>
      <c r="AC103" s="36">
        <f>IF(AND($I102&gt;=Inputs!B$13,$I102&lt;Inputs!C$13),Inputs!C$13,0)</f>
        <v>0</v>
      </c>
      <c r="AD103" s="36">
        <f>IF(AND($I102&gt;=Inputs!C$13,$I102&lt;Inputs!D$13),Inputs!D$13,0)</f>
        <v>0</v>
      </c>
      <c r="AE103" s="36">
        <f t="shared" si="107"/>
        <v>185</v>
      </c>
      <c r="AF103" s="36">
        <f t="shared" si="108"/>
        <v>0</v>
      </c>
      <c r="AG103" s="36">
        <f t="shared" si="109"/>
        <v>0</v>
      </c>
      <c r="AH103" s="36">
        <f t="shared" si="110"/>
        <v>185</v>
      </c>
      <c r="AI103" s="36" t="str">
        <f t="shared" si="149"/>
        <v>No</v>
      </c>
      <c r="AJ103" s="36">
        <f t="shared" si="111"/>
        <v>5</v>
      </c>
      <c r="AK103" s="36">
        <f t="shared" si="112"/>
        <v>0</v>
      </c>
      <c r="AL103" s="36">
        <f t="shared" si="113"/>
        <v>0</v>
      </c>
      <c r="AM103" s="36">
        <f t="shared" si="114"/>
        <v>5</v>
      </c>
      <c r="AN103" s="36">
        <f t="shared" si="115"/>
        <v>0</v>
      </c>
      <c r="AO103" s="36">
        <f t="shared" si="116"/>
        <v>0</v>
      </c>
      <c r="AP103" s="36">
        <f t="shared" si="117"/>
        <v>5</v>
      </c>
      <c r="AQ103" s="36">
        <f t="shared" si="69"/>
        <v>5</v>
      </c>
      <c r="AR103" s="36">
        <f>IF(AND($AQ103&gt;=Inputs!B$13,$AQ103&lt;Inputs!C$13),Inputs!C$14,0)</f>
        <v>0</v>
      </c>
      <c r="AS103" s="36">
        <f>IF(AND($AQ103&gt;=Inputs!C$13,$AQ103&lt;Inputs!D$13),Inputs!D$14,0)</f>
        <v>0</v>
      </c>
      <c r="AT103" s="36">
        <f>IF(AND($AQ103&gt;=Inputs!B$13,$AQ103&lt;Inputs!C$13),Inputs!C$13,0)</f>
        <v>0</v>
      </c>
      <c r="AU103" s="36">
        <f>IF(AND($AQ103&gt;=Inputs!C$13,$AQ103&lt;Inputs!D$13),Inputs!D$13,0)</f>
        <v>0</v>
      </c>
      <c r="AV103" s="36">
        <f t="shared" si="118"/>
        <v>0</v>
      </c>
      <c r="AW103" s="36">
        <f>IFERROR((AU103-#REF!)/AS103,0)</f>
        <v>0</v>
      </c>
      <c r="AX103" s="36">
        <f t="shared" si="119"/>
        <v>0</v>
      </c>
      <c r="AY103" s="36" t="str">
        <f t="shared" si="150"/>
        <v>No</v>
      </c>
      <c r="AZ103" s="36">
        <f t="shared" si="120"/>
        <v>0</v>
      </c>
      <c r="BA103" s="36">
        <f t="shared" si="121"/>
        <v>0</v>
      </c>
      <c r="BB103" s="36">
        <f t="shared" si="122"/>
        <v>0</v>
      </c>
      <c r="BC103" s="36">
        <f t="shared" si="123"/>
        <v>0</v>
      </c>
      <c r="BD103" s="36">
        <f t="shared" si="124"/>
        <v>0</v>
      </c>
      <c r="BE103" s="37">
        <f t="shared" si="125"/>
        <v>5</v>
      </c>
      <c r="BF103" s="43">
        <f>IF($I102&lt;=Inputs!B$13,Inputs!B$14,0)</f>
        <v>1</v>
      </c>
      <c r="BG103" s="43">
        <f>IF(AND($I102&gt;Inputs!B$13,$I102&lt;=Inputs!C$13),Inputs!C$14,0)</f>
        <v>0</v>
      </c>
      <c r="BH103" s="43">
        <f>IF(AND($I102&gt;Inputs!C$13,$I102&lt;=Inputs!D$13),Inputs!D$14,0)</f>
        <v>0</v>
      </c>
      <c r="BI103" s="43">
        <f>IF(AND($I102&lt;Inputs!B$13),0,0)</f>
        <v>0</v>
      </c>
      <c r="BJ103" s="43">
        <f>IF(AND($I102&gt;=Inputs!B$13,$I102&lt;Inputs!C$13),Inputs!B$13,0)</f>
        <v>0</v>
      </c>
      <c r="BK103" s="43">
        <f>IF(AND($I102&gt;=Inputs!C$13,$I102&lt;Inputs!D$13),Inputs!C$13,0)</f>
        <v>0</v>
      </c>
      <c r="BL103" s="43">
        <f t="shared" si="126"/>
        <v>0</v>
      </c>
      <c r="BM103" s="43">
        <f t="shared" si="127"/>
        <v>0</v>
      </c>
      <c r="BN103" s="43">
        <f t="shared" si="128"/>
        <v>0</v>
      </c>
      <c r="BO103" s="43">
        <f t="shared" si="129"/>
        <v>0</v>
      </c>
      <c r="BP103" s="43" t="str">
        <f t="shared" si="151"/>
        <v>No</v>
      </c>
      <c r="BQ103" s="43">
        <f t="shared" si="130"/>
        <v>0</v>
      </c>
      <c r="BR103" s="43">
        <f t="shared" si="131"/>
        <v>0</v>
      </c>
      <c r="BS103" s="43">
        <f t="shared" si="132"/>
        <v>0</v>
      </c>
      <c r="BT103" s="43">
        <f t="shared" si="133"/>
        <v>0</v>
      </c>
      <c r="BU103" s="43">
        <f t="shared" si="134"/>
        <v>0</v>
      </c>
      <c r="BV103" s="43">
        <f t="shared" si="135"/>
        <v>0</v>
      </c>
      <c r="BW103" s="43">
        <f t="shared" si="136"/>
        <v>0</v>
      </c>
      <c r="BX103" s="43">
        <f t="shared" si="91"/>
        <v>0</v>
      </c>
      <c r="BY103" s="43">
        <f>IF(AND($BX103&gt;Inputs!B$13,$BX103&lt;=Inputs!C$13),Inputs!C$14,0)</f>
        <v>0</v>
      </c>
      <c r="BZ103" s="43">
        <f>IF(AND($BX103&gt;Inputs!C$13,$BX103&lt;=Inputs!D$13),Inputs!D$14,0)</f>
        <v>0</v>
      </c>
      <c r="CA103" s="43">
        <f>IF(AND($BX103&gt;Inputs!B$13,$BX103&lt;=Inputs!C$13),Inputs!B$13,0)</f>
        <v>0</v>
      </c>
      <c r="CB103" s="43">
        <f>IF(AND($BX103&gt;Inputs!C$13,$BX103&lt;=Inputs!D$13),Inputs!C$13,0)</f>
        <v>0</v>
      </c>
      <c r="CC103" s="43">
        <f t="shared" si="137"/>
        <v>0</v>
      </c>
      <c r="CD103" s="43">
        <f t="shared" si="138"/>
        <v>0</v>
      </c>
      <c r="CE103" s="43">
        <f t="shared" si="139"/>
        <v>0</v>
      </c>
      <c r="CF103" s="43" t="str">
        <f t="shared" si="152"/>
        <v>No</v>
      </c>
      <c r="CG103" s="43">
        <f t="shared" si="140"/>
        <v>0</v>
      </c>
      <c r="CH103" s="43">
        <f t="shared" si="141"/>
        <v>0</v>
      </c>
      <c r="CI103" s="43">
        <f t="shared" si="142"/>
        <v>0</v>
      </c>
      <c r="CJ103" s="43">
        <f t="shared" si="143"/>
        <v>0</v>
      </c>
      <c r="CK103" s="43">
        <f t="shared" si="144"/>
        <v>0</v>
      </c>
      <c r="CL103" s="44">
        <f t="shared" si="145"/>
        <v>0</v>
      </c>
      <c r="CM103" s="9">
        <f>IF(AND($F103&gt;=Inputs!B$3,$F103&lt;Inputs!C$3),FORECAST($F103,Inputs!B$4:C$4,Inputs!B$3:C$3),9999)</f>
        <v>9999</v>
      </c>
      <c r="CN103" s="9">
        <f>IF(AND($F103&gt;=Inputs!C$3,$F103&lt;Inputs!D$3),FORECAST($F103,Inputs!C$4:D$4,Inputs!C$3:D$3),9999)</f>
        <v>9999</v>
      </c>
      <c r="CO103" s="9">
        <f>IF(AND($F103&gt;=Inputs!D$3,$F103&lt;Inputs!E$3),FORECAST($F103,Inputs!D$4:E$4,Inputs!D$3:E$3),9999)</f>
        <v>9999</v>
      </c>
      <c r="CP103" s="9">
        <f>IF(AND($F103&gt;=Inputs!E$3,$F103&lt;Inputs!F$3),FORECAST($F103,Inputs!E$4:F$4,Inputs!E$3:F$3),9999)</f>
        <v>9999</v>
      </c>
      <c r="CQ103" s="9">
        <f>IF(AND($F103&gt;=Inputs!F$3,$F103&lt;Inputs!G$3),FORECAST($F103,Inputs!F$4:G$4,Inputs!F$3:G$3),9999)</f>
        <v>9999</v>
      </c>
      <c r="CR103" s="9">
        <f>IF(AND($F103&gt;=Inputs!G$3,$F103&lt;Inputs!H$3),FORECAST($F103,Inputs!G$4:H$4,Inputs!G$3:H$3),9999)</f>
        <v>9999</v>
      </c>
      <c r="CS103" s="9">
        <f>IF(AND($F103&gt;=Inputs!H$3,$F103&lt;Inputs!I$3),FORECAST($F103,Inputs!H$4:I$4,Inputs!H$3:I$3),9999)</f>
        <v>9999</v>
      </c>
      <c r="CT103" s="9">
        <f>IF(AND($F103&gt;=Inputs!I$3,$F103&lt;Inputs!J$3),FORECAST($F103,Inputs!I$4:J$4,Inputs!I$3:J$3),9999)</f>
        <v>9999</v>
      </c>
      <c r="CU103" s="9">
        <f>IF(AND($F103&gt;=Inputs!J$3,$F103&lt;Inputs!K$3),FORECAST($F103,Inputs!J$4:K$4,Inputs!J$3:K$3),9999)</f>
        <v>9999</v>
      </c>
      <c r="CV103" s="9">
        <f>IF(AND($F103&gt;=Inputs!K$3,$F103&lt;Inputs!L$3),FORECAST($F103,Inputs!K$4:L$4,Inputs!K$3:L$3),9999)</f>
        <v>9999</v>
      </c>
      <c r="CW103" s="9">
        <f>IF(AND($G103&gt;=Inputs!B$3,$G103&lt;Inputs!C$3),FORECAST($G103,Inputs!B$4:C$4,Inputs!B$3:C$3),-9999)</f>
        <v>-9999</v>
      </c>
      <c r="CX103" s="9">
        <f>IF(AND($G103&gt;=Inputs!C$3,$G103&lt;Inputs!D$3),FORECAST($G103,Inputs!C$4:D$4,Inputs!C$3:D$3),-9999)</f>
        <v>-9999</v>
      </c>
      <c r="CY103" s="9">
        <f>IF(AND($G103&gt;=Inputs!D$3,$G103&lt;Inputs!E$3),FORECAST($G103,Inputs!D$4:E$4,Inputs!D$3:E$3),-9999)</f>
        <v>-9999</v>
      </c>
      <c r="CZ103" s="9">
        <f>IF(AND($G103&gt;=Inputs!E$3,$G103&lt;Inputs!F$3),FORECAST($G103,Inputs!E$4:F$4,Inputs!E$3:F$3),-9999)</f>
        <v>-9999</v>
      </c>
      <c r="DA103" s="9">
        <f>IF(AND($G103&gt;=Inputs!F$3,$G103&lt;Inputs!G$3),FORECAST($G103,Inputs!F$4:G$4,Inputs!F$3:G$3),-9999)</f>
        <v>-9999</v>
      </c>
      <c r="DB103" s="9">
        <f>IF(AND($G103&gt;=Inputs!G$3,$G103&lt;Inputs!H$3),FORECAST($G103,Inputs!G$4:H$4,Inputs!G$3:H$3),-9999)</f>
        <v>25.2</v>
      </c>
      <c r="DC103" s="9">
        <f>IF(AND($G103&gt;=Inputs!H$3,$G103&lt;Inputs!I$3),FORECAST($G103,Inputs!H$4:I$4,Inputs!H$3:I$3),-9999)</f>
        <v>-9999</v>
      </c>
      <c r="DD103" s="9">
        <f>IF(AND($G103&gt;=Inputs!I$3,$G103&lt;Inputs!J$3),FORECAST($G103,Inputs!I$4:J$4,Inputs!I$3:J$3),-9999)</f>
        <v>-9999</v>
      </c>
      <c r="DE103" s="9">
        <f>IF(AND($G103&gt;=Inputs!J$3,$G103&lt;Inputs!K$3),FORECAST($G103,Inputs!J$4:K$4,Inputs!J$3:K$3),-9999)</f>
        <v>-9999</v>
      </c>
      <c r="DF103" s="9">
        <f>IF(AND($G103&gt;=Inputs!K$3,$G103&lt;Inputs!L$3),FORECAST($G103,Inputs!K$4:L$4,Inputs!K$3:L$3),-9999)</f>
        <v>-9999</v>
      </c>
    </row>
    <row r="104" spans="1:110" x14ac:dyDescent="0.25">
      <c r="A104" s="2">
        <f t="shared" si="103"/>
        <v>45474.350694444118</v>
      </c>
      <c r="B104" s="3" t="str">
        <f>IF(ROUND(A104,6)&lt;ROUND(Inputs!$B$7,6),"Pre t0",IF(ROUND(A104,6)=ROUND(Inputs!$B$7,6),"t0",IF(AND(A104&gt;Inputs!$B$7,A104&lt;Inputs!$B$8),"TRLD","Post t0")))</f>
        <v>Pre t0</v>
      </c>
      <c r="C104" s="17">
        <v>24.97</v>
      </c>
      <c r="D104" s="19">
        <v>70.5715</v>
      </c>
      <c r="E104" s="19"/>
      <c r="F104" s="19">
        <v>200</v>
      </c>
      <c r="G104" s="19">
        <v>130</v>
      </c>
      <c r="H104" s="7">
        <f t="shared" si="102"/>
        <v>70.5715</v>
      </c>
      <c r="I104" s="7">
        <f>IF(B104="Pre t0",0,IF(B104="t0",MAX(MIN(TRLD!N104,E104),G104),IF(B104="TRLD",I103+J104,IF(B104="Post t0",MAX(I103+M104,G104)))))</f>
        <v>0</v>
      </c>
      <c r="J104" s="7">
        <f t="shared" si="146"/>
        <v>0</v>
      </c>
      <c r="K104" s="7">
        <f t="shared" si="53"/>
        <v>0</v>
      </c>
      <c r="L104" s="7">
        <f t="shared" si="147"/>
        <v>5</v>
      </c>
      <c r="M104" s="8">
        <f t="shared" si="148"/>
        <v>0</v>
      </c>
      <c r="N104" s="31">
        <f t="shared" si="56"/>
        <v>0</v>
      </c>
      <c r="O104" s="31">
        <f>IF(AND($C104&gt;=Inputs!B$4,$C104&lt;Inputs!C$4),FORECAST($C104,Inputs!B$3:C$3,Inputs!B$4:C$4),0)</f>
        <v>0</v>
      </c>
      <c r="P104" s="31">
        <f>IF(AND($C104&gt;=Inputs!C$4,$C104&lt;Inputs!D$4),FORECAST($C104,Inputs!C$3:D$3,Inputs!C$4:D$4),0)</f>
        <v>0</v>
      </c>
      <c r="Q104" s="31">
        <f>IF(AND($C104&gt;=Inputs!D$4,$C104&lt;Inputs!E$4),FORECAST($C104,Inputs!D$3:E$3,Inputs!D$4:E$4),0)</f>
        <v>0</v>
      </c>
      <c r="R104" s="31">
        <f>IF(AND($C104&gt;=Inputs!E$4,$C104&lt;Inputs!F$4),FORECAST($C104,Inputs!E$3:F$3,Inputs!E$4:F$4),0)</f>
        <v>0</v>
      </c>
      <c r="S104" s="31">
        <f>IF(AND($C104&gt;=Inputs!F$4,$C104&lt;Inputs!G$4),FORECAST($C104,Inputs!F$3:G$3,Inputs!F$4:G$4),0)</f>
        <v>0</v>
      </c>
      <c r="T104" s="31">
        <f>IF(AND($C104&gt;=Inputs!G$4,$C104&lt;Inputs!H$4),FORECAST($C104,Inputs!G$3:H$3,Inputs!G$4:H$4),0)</f>
        <v>129.04166666666666</v>
      </c>
      <c r="U104" s="31">
        <f>IF(AND($C104&gt;=Inputs!H$4,$C104&lt;Inputs!I$4),FORECAST($C104,Inputs!H$3:I$3,Inputs!H$4:I$4),0)</f>
        <v>0</v>
      </c>
      <c r="V104" s="31">
        <f>IF(AND($C104&gt;=Inputs!I$4,$C104&lt;Inputs!J$4),FORECAST($C104,Inputs!I$3:J$3,Inputs!I$4:J$4),0)</f>
        <v>0</v>
      </c>
      <c r="W104" s="31">
        <f>IF(AND($C104&gt;=Inputs!J$4,$C104&lt;Inputs!K$4),FORECAST($C104,Inputs!J$3:K$3,Inputs!J$4:K$4),0)</f>
        <v>0</v>
      </c>
      <c r="X104" s="31">
        <f>IF(AND($C104&gt;=Inputs!K$4,Inputs!K$4&lt;&gt;""),F104,0)</f>
        <v>0</v>
      </c>
      <c r="Y104" s="36">
        <f>IF($I103&lt;Inputs!B$13,Inputs!B$14,0)</f>
        <v>1</v>
      </c>
      <c r="Z104" s="36">
        <f>IF(AND($I103&gt;=Inputs!B$13,$I103&lt;Inputs!C$13),Inputs!C$14,0)</f>
        <v>0</v>
      </c>
      <c r="AA104" s="36">
        <f>IF(AND($I103&gt;=Inputs!C$13,$I103&lt;Inputs!D$13),Inputs!D$14,0)</f>
        <v>0</v>
      </c>
      <c r="AB104" s="36">
        <f>IF(AND($I103&lt;Inputs!B$13),Inputs!B$13,0)</f>
        <v>185</v>
      </c>
      <c r="AC104" s="36">
        <f>IF(AND($I103&gt;=Inputs!B$13,$I103&lt;Inputs!C$13),Inputs!C$13,0)</f>
        <v>0</v>
      </c>
      <c r="AD104" s="36">
        <f>IF(AND($I103&gt;=Inputs!C$13,$I103&lt;Inputs!D$13),Inputs!D$13,0)</f>
        <v>0</v>
      </c>
      <c r="AE104" s="36">
        <f t="shared" si="107"/>
        <v>185</v>
      </c>
      <c r="AF104" s="36">
        <f t="shared" si="108"/>
        <v>0</v>
      </c>
      <c r="AG104" s="36">
        <f t="shared" si="109"/>
        <v>0</v>
      </c>
      <c r="AH104" s="36">
        <f t="shared" si="110"/>
        <v>185</v>
      </c>
      <c r="AI104" s="36" t="str">
        <f t="shared" si="149"/>
        <v>No</v>
      </c>
      <c r="AJ104" s="36">
        <f t="shared" si="111"/>
        <v>5</v>
      </c>
      <c r="AK104" s="36">
        <f t="shared" si="112"/>
        <v>0</v>
      </c>
      <c r="AL104" s="36">
        <f t="shared" si="113"/>
        <v>0</v>
      </c>
      <c r="AM104" s="36">
        <f t="shared" si="114"/>
        <v>5</v>
      </c>
      <c r="AN104" s="36">
        <f t="shared" si="115"/>
        <v>0</v>
      </c>
      <c r="AO104" s="36">
        <f t="shared" si="116"/>
        <v>0</v>
      </c>
      <c r="AP104" s="36">
        <f t="shared" si="117"/>
        <v>5</v>
      </c>
      <c r="AQ104" s="36">
        <f t="shared" si="69"/>
        <v>5</v>
      </c>
      <c r="AR104" s="36">
        <f>IF(AND($AQ104&gt;=Inputs!B$13,$AQ104&lt;Inputs!C$13),Inputs!C$14,0)</f>
        <v>0</v>
      </c>
      <c r="AS104" s="36">
        <f>IF(AND($AQ104&gt;=Inputs!C$13,$AQ104&lt;Inputs!D$13),Inputs!D$14,0)</f>
        <v>0</v>
      </c>
      <c r="AT104" s="36">
        <f>IF(AND($AQ104&gt;=Inputs!B$13,$AQ104&lt;Inputs!C$13),Inputs!C$13,0)</f>
        <v>0</v>
      </c>
      <c r="AU104" s="36">
        <f>IF(AND($AQ104&gt;=Inputs!C$13,$AQ104&lt;Inputs!D$13),Inputs!D$13,0)</f>
        <v>0</v>
      </c>
      <c r="AV104" s="36">
        <f t="shared" si="118"/>
        <v>0</v>
      </c>
      <c r="AW104" s="36">
        <f>IFERROR((AU104-#REF!)/AS104,0)</f>
        <v>0</v>
      </c>
      <c r="AX104" s="36">
        <f t="shared" si="119"/>
        <v>0</v>
      </c>
      <c r="AY104" s="36" t="str">
        <f t="shared" si="150"/>
        <v>No</v>
      </c>
      <c r="AZ104" s="36">
        <f t="shared" si="120"/>
        <v>0</v>
      </c>
      <c r="BA104" s="36">
        <f t="shared" si="121"/>
        <v>0</v>
      </c>
      <c r="BB104" s="36">
        <f t="shared" si="122"/>
        <v>0</v>
      </c>
      <c r="BC104" s="36">
        <f t="shared" si="123"/>
        <v>0</v>
      </c>
      <c r="BD104" s="36">
        <f t="shared" si="124"/>
        <v>0</v>
      </c>
      <c r="BE104" s="37">
        <f t="shared" si="125"/>
        <v>5</v>
      </c>
      <c r="BF104" s="43">
        <f>IF($I103&lt;=Inputs!B$13,Inputs!B$14,0)</f>
        <v>1</v>
      </c>
      <c r="BG104" s="43">
        <f>IF(AND($I103&gt;Inputs!B$13,$I103&lt;=Inputs!C$13),Inputs!C$14,0)</f>
        <v>0</v>
      </c>
      <c r="BH104" s="43">
        <f>IF(AND($I103&gt;Inputs!C$13,$I103&lt;=Inputs!D$13),Inputs!D$14,0)</f>
        <v>0</v>
      </c>
      <c r="BI104" s="43">
        <f>IF(AND($I103&lt;Inputs!B$13),0,0)</f>
        <v>0</v>
      </c>
      <c r="BJ104" s="43">
        <f>IF(AND($I103&gt;=Inputs!B$13,$I103&lt;Inputs!C$13),Inputs!B$13,0)</f>
        <v>0</v>
      </c>
      <c r="BK104" s="43">
        <f>IF(AND($I103&gt;=Inputs!C$13,$I103&lt;Inputs!D$13),Inputs!C$13,0)</f>
        <v>0</v>
      </c>
      <c r="BL104" s="43">
        <f t="shared" si="126"/>
        <v>0</v>
      </c>
      <c r="BM104" s="43">
        <f t="shared" si="127"/>
        <v>0</v>
      </c>
      <c r="BN104" s="43">
        <f t="shared" si="128"/>
        <v>0</v>
      </c>
      <c r="BO104" s="43">
        <f t="shared" si="129"/>
        <v>0</v>
      </c>
      <c r="BP104" s="43" t="str">
        <f t="shared" si="151"/>
        <v>No</v>
      </c>
      <c r="BQ104" s="43">
        <f t="shared" si="130"/>
        <v>0</v>
      </c>
      <c r="BR104" s="43">
        <f t="shared" si="131"/>
        <v>0</v>
      </c>
      <c r="BS104" s="43">
        <f t="shared" si="132"/>
        <v>0</v>
      </c>
      <c r="BT104" s="43">
        <f t="shared" si="133"/>
        <v>0</v>
      </c>
      <c r="BU104" s="43">
        <f t="shared" si="134"/>
        <v>0</v>
      </c>
      <c r="BV104" s="43">
        <f t="shared" si="135"/>
        <v>0</v>
      </c>
      <c r="BW104" s="43">
        <f t="shared" si="136"/>
        <v>0</v>
      </c>
      <c r="BX104" s="43">
        <f t="shared" si="91"/>
        <v>0</v>
      </c>
      <c r="BY104" s="43">
        <f>IF(AND($BX104&gt;Inputs!B$13,$BX104&lt;=Inputs!C$13),Inputs!C$14,0)</f>
        <v>0</v>
      </c>
      <c r="BZ104" s="43">
        <f>IF(AND($BX104&gt;Inputs!C$13,$BX104&lt;=Inputs!D$13),Inputs!D$14,0)</f>
        <v>0</v>
      </c>
      <c r="CA104" s="43">
        <f>IF(AND($BX104&gt;Inputs!B$13,$BX104&lt;=Inputs!C$13),Inputs!B$13,0)</f>
        <v>0</v>
      </c>
      <c r="CB104" s="43">
        <f>IF(AND($BX104&gt;Inputs!C$13,$BX104&lt;=Inputs!D$13),Inputs!C$13,0)</f>
        <v>0</v>
      </c>
      <c r="CC104" s="43">
        <f t="shared" si="137"/>
        <v>0</v>
      </c>
      <c r="CD104" s="43">
        <f t="shared" si="138"/>
        <v>0</v>
      </c>
      <c r="CE104" s="43">
        <f t="shared" si="139"/>
        <v>0</v>
      </c>
      <c r="CF104" s="43" t="str">
        <f t="shared" si="152"/>
        <v>No</v>
      </c>
      <c r="CG104" s="43">
        <f t="shared" si="140"/>
        <v>0</v>
      </c>
      <c r="CH104" s="43">
        <f t="shared" si="141"/>
        <v>0</v>
      </c>
      <c r="CI104" s="43">
        <f t="shared" si="142"/>
        <v>0</v>
      </c>
      <c r="CJ104" s="43">
        <f t="shared" si="143"/>
        <v>0</v>
      </c>
      <c r="CK104" s="43">
        <f t="shared" si="144"/>
        <v>0</v>
      </c>
      <c r="CL104" s="44">
        <f t="shared" si="145"/>
        <v>0</v>
      </c>
      <c r="CM104" s="9">
        <f>IF(AND($F104&gt;=Inputs!B$3,$F104&lt;Inputs!C$3),FORECAST($F104,Inputs!B$4:C$4,Inputs!B$3:C$3),9999)</f>
        <v>9999</v>
      </c>
      <c r="CN104" s="9">
        <f>IF(AND($F104&gt;=Inputs!C$3,$F104&lt;Inputs!D$3),FORECAST($F104,Inputs!C$4:D$4,Inputs!C$3:D$3),9999)</f>
        <v>9999</v>
      </c>
      <c r="CO104" s="9">
        <f>IF(AND($F104&gt;=Inputs!D$3,$F104&lt;Inputs!E$3),FORECAST($F104,Inputs!D$4:E$4,Inputs!D$3:E$3),9999)</f>
        <v>9999</v>
      </c>
      <c r="CP104" s="9">
        <f>IF(AND($F104&gt;=Inputs!E$3,$F104&lt;Inputs!F$3),FORECAST($F104,Inputs!E$4:F$4,Inputs!E$3:F$3),9999)</f>
        <v>9999</v>
      </c>
      <c r="CQ104" s="9">
        <f>IF(AND($F104&gt;=Inputs!F$3,$F104&lt;Inputs!G$3),FORECAST($F104,Inputs!F$4:G$4,Inputs!F$3:G$3),9999)</f>
        <v>9999</v>
      </c>
      <c r="CR104" s="9">
        <f>IF(AND($F104&gt;=Inputs!G$3,$F104&lt;Inputs!H$3),FORECAST($F104,Inputs!G$4:H$4,Inputs!G$3:H$3),9999)</f>
        <v>9999</v>
      </c>
      <c r="CS104" s="9">
        <f>IF(AND($F104&gt;=Inputs!H$3,$F104&lt;Inputs!I$3),FORECAST($F104,Inputs!H$4:I$4,Inputs!H$3:I$3),9999)</f>
        <v>9999</v>
      </c>
      <c r="CT104" s="9">
        <f>IF(AND($F104&gt;=Inputs!I$3,$F104&lt;Inputs!J$3),FORECAST($F104,Inputs!I$4:J$4,Inputs!I$3:J$3),9999)</f>
        <v>9999</v>
      </c>
      <c r="CU104" s="9">
        <f>IF(AND($F104&gt;=Inputs!J$3,$F104&lt;Inputs!K$3),FORECAST($F104,Inputs!J$4:K$4,Inputs!J$3:K$3),9999)</f>
        <v>9999</v>
      </c>
      <c r="CV104" s="9">
        <f>IF(AND($F104&gt;=Inputs!K$3,$F104&lt;Inputs!L$3),FORECAST($F104,Inputs!K$4:L$4,Inputs!K$3:L$3),9999)</f>
        <v>9999</v>
      </c>
      <c r="CW104" s="9">
        <f>IF(AND($G104&gt;=Inputs!B$3,$G104&lt;Inputs!C$3),FORECAST($G104,Inputs!B$4:C$4,Inputs!B$3:C$3),-9999)</f>
        <v>-9999</v>
      </c>
      <c r="CX104" s="9">
        <f>IF(AND($G104&gt;=Inputs!C$3,$G104&lt;Inputs!D$3),FORECAST($G104,Inputs!C$4:D$4,Inputs!C$3:D$3),-9999)</f>
        <v>-9999</v>
      </c>
      <c r="CY104" s="9">
        <f>IF(AND($G104&gt;=Inputs!D$3,$G104&lt;Inputs!E$3),FORECAST($G104,Inputs!D$4:E$4,Inputs!D$3:E$3),-9999)</f>
        <v>-9999</v>
      </c>
      <c r="CZ104" s="9">
        <f>IF(AND($G104&gt;=Inputs!E$3,$G104&lt;Inputs!F$3),FORECAST($G104,Inputs!E$4:F$4,Inputs!E$3:F$3),-9999)</f>
        <v>-9999</v>
      </c>
      <c r="DA104" s="9">
        <f>IF(AND($G104&gt;=Inputs!F$3,$G104&lt;Inputs!G$3),FORECAST($G104,Inputs!F$4:G$4,Inputs!F$3:G$3),-9999)</f>
        <v>-9999</v>
      </c>
      <c r="DB104" s="9">
        <f>IF(AND($G104&gt;=Inputs!G$3,$G104&lt;Inputs!H$3),FORECAST($G104,Inputs!G$4:H$4,Inputs!G$3:H$3),-9999)</f>
        <v>25.2</v>
      </c>
      <c r="DC104" s="9">
        <f>IF(AND($G104&gt;=Inputs!H$3,$G104&lt;Inputs!I$3),FORECAST($G104,Inputs!H$4:I$4,Inputs!H$3:I$3),-9999)</f>
        <v>-9999</v>
      </c>
      <c r="DD104" s="9">
        <f>IF(AND($G104&gt;=Inputs!I$3,$G104&lt;Inputs!J$3),FORECAST($G104,Inputs!I$4:J$4,Inputs!I$3:J$3),-9999)</f>
        <v>-9999</v>
      </c>
      <c r="DE104" s="9">
        <f>IF(AND($G104&gt;=Inputs!J$3,$G104&lt;Inputs!K$3),FORECAST($G104,Inputs!J$4:K$4,Inputs!J$3:K$3),-9999)</f>
        <v>-9999</v>
      </c>
      <c r="DF104" s="9">
        <f>IF(AND($G104&gt;=Inputs!K$3,$G104&lt;Inputs!L$3),FORECAST($G104,Inputs!K$4:L$4,Inputs!K$3:L$3),-9999)</f>
        <v>-9999</v>
      </c>
    </row>
    <row r="105" spans="1:110" x14ac:dyDescent="0.25">
      <c r="A105" s="2">
        <f t="shared" si="103"/>
        <v>45474.354166666337</v>
      </c>
      <c r="B105" s="3" t="str">
        <f>IF(ROUND(A105,6)&lt;ROUND(Inputs!$B$7,6),"Pre t0",IF(ROUND(A105,6)=ROUND(Inputs!$B$7,6),"t0",IF(AND(A105&gt;Inputs!$B$7,A105&lt;Inputs!$B$8),"TRLD","Post t0")))</f>
        <v>Pre t0</v>
      </c>
      <c r="C105" s="17">
        <v>25.42</v>
      </c>
      <c r="D105" s="19">
        <v>87.392949999999999</v>
      </c>
      <c r="E105" s="19"/>
      <c r="F105" s="19">
        <v>200</v>
      </c>
      <c r="G105" s="19">
        <v>130</v>
      </c>
      <c r="H105" s="7">
        <f t="shared" si="102"/>
        <v>87.392949999999999</v>
      </c>
      <c r="I105" s="7">
        <f>IF(B105="Pre t0",0,IF(B105="t0",MAX(MIN(TRLD!N105,E105),G105),IF(B105="TRLD",I104+J105,IF(B105="Post t0",MAX(I104+M105,G105)))))</f>
        <v>0</v>
      </c>
      <c r="J105" s="7">
        <f t="shared" si="146"/>
        <v>0</v>
      </c>
      <c r="K105" s="7">
        <f t="shared" si="53"/>
        <v>0</v>
      </c>
      <c r="L105" s="7">
        <f t="shared" si="147"/>
        <v>5</v>
      </c>
      <c r="M105" s="8">
        <f t="shared" si="148"/>
        <v>0</v>
      </c>
      <c r="N105" s="31">
        <f t="shared" si="56"/>
        <v>0</v>
      </c>
      <c r="O105" s="31">
        <f>IF(AND($C105&gt;=Inputs!B$4,$C105&lt;Inputs!C$4),FORECAST($C105,Inputs!B$3:C$3,Inputs!B$4:C$4),0)</f>
        <v>0</v>
      </c>
      <c r="P105" s="31">
        <f>IF(AND($C105&gt;=Inputs!C$4,$C105&lt;Inputs!D$4),FORECAST($C105,Inputs!C$3:D$3,Inputs!C$4:D$4),0)</f>
        <v>0</v>
      </c>
      <c r="Q105" s="31">
        <f>IF(AND($C105&gt;=Inputs!D$4,$C105&lt;Inputs!E$4),FORECAST($C105,Inputs!D$3:E$3,Inputs!D$4:E$4),0)</f>
        <v>0</v>
      </c>
      <c r="R105" s="31">
        <f>IF(AND($C105&gt;=Inputs!E$4,$C105&lt;Inputs!F$4),FORECAST($C105,Inputs!E$3:F$3,Inputs!E$4:F$4),0)</f>
        <v>0</v>
      </c>
      <c r="S105" s="31">
        <f>IF(AND($C105&gt;=Inputs!F$4,$C105&lt;Inputs!G$4),FORECAST($C105,Inputs!F$3:G$3,Inputs!F$4:G$4),0)</f>
        <v>0</v>
      </c>
      <c r="T105" s="31">
        <f>IF(AND($C105&gt;=Inputs!G$4,$C105&lt;Inputs!H$4),FORECAST($C105,Inputs!G$3:H$3,Inputs!G$4:H$4),0)</f>
        <v>130.91666666666669</v>
      </c>
      <c r="U105" s="31">
        <f>IF(AND($C105&gt;=Inputs!H$4,$C105&lt;Inputs!I$4),FORECAST($C105,Inputs!H$3:I$3,Inputs!H$4:I$4),0)</f>
        <v>0</v>
      </c>
      <c r="V105" s="31">
        <f>IF(AND($C105&gt;=Inputs!I$4,$C105&lt;Inputs!J$4),FORECAST($C105,Inputs!I$3:J$3,Inputs!I$4:J$4),0)</f>
        <v>0</v>
      </c>
      <c r="W105" s="31">
        <f>IF(AND($C105&gt;=Inputs!J$4,$C105&lt;Inputs!K$4),FORECAST($C105,Inputs!J$3:K$3,Inputs!J$4:K$4),0)</f>
        <v>0</v>
      </c>
      <c r="X105" s="31">
        <f>IF(AND($C105&gt;=Inputs!K$4,Inputs!K$4&lt;&gt;""),F105,0)</f>
        <v>0</v>
      </c>
      <c r="Y105" s="36">
        <f>IF($I104&lt;Inputs!B$13,Inputs!B$14,0)</f>
        <v>1</v>
      </c>
      <c r="Z105" s="36">
        <f>IF(AND($I104&gt;=Inputs!B$13,$I104&lt;Inputs!C$13),Inputs!C$14,0)</f>
        <v>0</v>
      </c>
      <c r="AA105" s="36">
        <f>IF(AND($I104&gt;=Inputs!C$13,$I104&lt;Inputs!D$13),Inputs!D$14,0)</f>
        <v>0</v>
      </c>
      <c r="AB105" s="36">
        <f>IF(AND($I104&lt;Inputs!B$13),Inputs!B$13,0)</f>
        <v>185</v>
      </c>
      <c r="AC105" s="36">
        <f>IF(AND($I104&gt;=Inputs!B$13,$I104&lt;Inputs!C$13),Inputs!C$13,0)</f>
        <v>0</v>
      </c>
      <c r="AD105" s="36">
        <f>IF(AND($I104&gt;=Inputs!C$13,$I104&lt;Inputs!D$13),Inputs!D$13,0)</f>
        <v>0</v>
      </c>
      <c r="AE105" s="36">
        <f t="shared" si="107"/>
        <v>185</v>
      </c>
      <c r="AF105" s="36">
        <f t="shared" si="108"/>
        <v>0</v>
      </c>
      <c r="AG105" s="36">
        <f t="shared" si="109"/>
        <v>0</v>
      </c>
      <c r="AH105" s="36">
        <f t="shared" si="110"/>
        <v>185</v>
      </c>
      <c r="AI105" s="36" t="str">
        <f t="shared" si="149"/>
        <v>No</v>
      </c>
      <c r="AJ105" s="36">
        <f t="shared" si="111"/>
        <v>5</v>
      </c>
      <c r="AK105" s="36">
        <f t="shared" si="112"/>
        <v>0</v>
      </c>
      <c r="AL105" s="36">
        <f t="shared" si="113"/>
        <v>0</v>
      </c>
      <c r="AM105" s="36">
        <f t="shared" si="114"/>
        <v>5</v>
      </c>
      <c r="AN105" s="36">
        <f t="shared" si="115"/>
        <v>0</v>
      </c>
      <c r="AO105" s="36">
        <f t="shared" si="116"/>
        <v>0</v>
      </c>
      <c r="AP105" s="36">
        <f t="shared" si="117"/>
        <v>5</v>
      </c>
      <c r="AQ105" s="36">
        <f t="shared" si="69"/>
        <v>5</v>
      </c>
      <c r="AR105" s="36">
        <f>IF(AND($AQ105&gt;=Inputs!B$13,$AQ105&lt;Inputs!C$13),Inputs!C$14,0)</f>
        <v>0</v>
      </c>
      <c r="AS105" s="36">
        <f>IF(AND($AQ105&gt;=Inputs!C$13,$AQ105&lt;Inputs!D$13),Inputs!D$14,0)</f>
        <v>0</v>
      </c>
      <c r="AT105" s="36">
        <f>IF(AND($AQ105&gt;=Inputs!B$13,$AQ105&lt;Inputs!C$13),Inputs!C$13,0)</f>
        <v>0</v>
      </c>
      <c r="AU105" s="36">
        <f>IF(AND($AQ105&gt;=Inputs!C$13,$AQ105&lt;Inputs!D$13),Inputs!D$13,0)</f>
        <v>0</v>
      </c>
      <c r="AV105" s="36">
        <f t="shared" si="118"/>
        <v>0</v>
      </c>
      <c r="AW105" s="36">
        <f>IFERROR((AU105-#REF!)/AS105,0)</f>
        <v>0</v>
      </c>
      <c r="AX105" s="36">
        <f t="shared" si="119"/>
        <v>0</v>
      </c>
      <c r="AY105" s="36" t="str">
        <f t="shared" si="150"/>
        <v>No</v>
      </c>
      <c r="AZ105" s="36">
        <f t="shared" si="120"/>
        <v>0</v>
      </c>
      <c r="BA105" s="36">
        <f t="shared" si="121"/>
        <v>0</v>
      </c>
      <c r="BB105" s="36">
        <f t="shared" si="122"/>
        <v>0</v>
      </c>
      <c r="BC105" s="36">
        <f t="shared" si="123"/>
        <v>0</v>
      </c>
      <c r="BD105" s="36">
        <f t="shared" si="124"/>
        <v>0</v>
      </c>
      <c r="BE105" s="37">
        <f t="shared" si="125"/>
        <v>5</v>
      </c>
      <c r="BF105" s="43">
        <f>IF($I104&lt;=Inputs!B$13,Inputs!B$14,0)</f>
        <v>1</v>
      </c>
      <c r="BG105" s="43">
        <f>IF(AND($I104&gt;Inputs!B$13,$I104&lt;=Inputs!C$13),Inputs!C$14,0)</f>
        <v>0</v>
      </c>
      <c r="BH105" s="43">
        <f>IF(AND($I104&gt;Inputs!C$13,$I104&lt;=Inputs!D$13),Inputs!D$14,0)</f>
        <v>0</v>
      </c>
      <c r="BI105" s="43">
        <f>IF(AND($I104&lt;Inputs!B$13),0,0)</f>
        <v>0</v>
      </c>
      <c r="BJ105" s="43">
        <f>IF(AND($I104&gt;=Inputs!B$13,$I104&lt;Inputs!C$13),Inputs!B$13,0)</f>
        <v>0</v>
      </c>
      <c r="BK105" s="43">
        <f>IF(AND($I104&gt;=Inputs!C$13,$I104&lt;Inputs!D$13),Inputs!C$13,0)</f>
        <v>0</v>
      </c>
      <c r="BL105" s="43">
        <f t="shared" si="126"/>
        <v>0</v>
      </c>
      <c r="BM105" s="43">
        <f t="shared" si="127"/>
        <v>0</v>
      </c>
      <c r="BN105" s="43">
        <f t="shared" si="128"/>
        <v>0</v>
      </c>
      <c r="BO105" s="43">
        <f t="shared" si="129"/>
        <v>0</v>
      </c>
      <c r="BP105" s="43" t="str">
        <f t="shared" si="151"/>
        <v>No</v>
      </c>
      <c r="BQ105" s="43">
        <f t="shared" si="130"/>
        <v>0</v>
      </c>
      <c r="BR105" s="43">
        <f t="shared" si="131"/>
        <v>0</v>
      </c>
      <c r="BS105" s="43">
        <f t="shared" si="132"/>
        <v>0</v>
      </c>
      <c r="BT105" s="43">
        <f t="shared" si="133"/>
        <v>0</v>
      </c>
      <c r="BU105" s="43">
        <f t="shared" si="134"/>
        <v>0</v>
      </c>
      <c r="BV105" s="43">
        <f t="shared" si="135"/>
        <v>0</v>
      </c>
      <c r="BW105" s="43">
        <f t="shared" si="136"/>
        <v>0</v>
      </c>
      <c r="BX105" s="43">
        <f t="shared" si="91"/>
        <v>0</v>
      </c>
      <c r="BY105" s="43">
        <f>IF(AND($BX105&gt;Inputs!B$13,$BX105&lt;=Inputs!C$13),Inputs!C$14,0)</f>
        <v>0</v>
      </c>
      <c r="BZ105" s="43">
        <f>IF(AND($BX105&gt;Inputs!C$13,$BX105&lt;=Inputs!D$13),Inputs!D$14,0)</f>
        <v>0</v>
      </c>
      <c r="CA105" s="43">
        <f>IF(AND($BX105&gt;Inputs!B$13,$BX105&lt;=Inputs!C$13),Inputs!B$13,0)</f>
        <v>0</v>
      </c>
      <c r="CB105" s="43">
        <f>IF(AND($BX105&gt;Inputs!C$13,$BX105&lt;=Inputs!D$13),Inputs!C$13,0)</f>
        <v>0</v>
      </c>
      <c r="CC105" s="43">
        <f t="shared" si="137"/>
        <v>0</v>
      </c>
      <c r="CD105" s="43">
        <f t="shared" si="138"/>
        <v>0</v>
      </c>
      <c r="CE105" s="43">
        <f t="shared" si="139"/>
        <v>0</v>
      </c>
      <c r="CF105" s="43" t="str">
        <f t="shared" si="152"/>
        <v>No</v>
      </c>
      <c r="CG105" s="43">
        <f t="shared" si="140"/>
        <v>0</v>
      </c>
      <c r="CH105" s="43">
        <f t="shared" si="141"/>
        <v>0</v>
      </c>
      <c r="CI105" s="43">
        <f t="shared" si="142"/>
        <v>0</v>
      </c>
      <c r="CJ105" s="43">
        <f t="shared" si="143"/>
        <v>0</v>
      </c>
      <c r="CK105" s="43">
        <f t="shared" si="144"/>
        <v>0</v>
      </c>
      <c r="CL105" s="44">
        <f t="shared" si="145"/>
        <v>0</v>
      </c>
      <c r="CM105" s="9">
        <f>IF(AND($F105&gt;=Inputs!B$3,$F105&lt;Inputs!C$3),FORECAST($F105,Inputs!B$4:C$4,Inputs!B$3:C$3),9999)</f>
        <v>9999</v>
      </c>
      <c r="CN105" s="9">
        <f>IF(AND($F105&gt;=Inputs!C$3,$F105&lt;Inputs!D$3),FORECAST($F105,Inputs!C$4:D$4,Inputs!C$3:D$3),9999)</f>
        <v>9999</v>
      </c>
      <c r="CO105" s="9">
        <f>IF(AND($F105&gt;=Inputs!D$3,$F105&lt;Inputs!E$3),FORECAST($F105,Inputs!D$4:E$4,Inputs!D$3:E$3),9999)</f>
        <v>9999</v>
      </c>
      <c r="CP105" s="9">
        <f>IF(AND($F105&gt;=Inputs!E$3,$F105&lt;Inputs!F$3),FORECAST($F105,Inputs!E$4:F$4,Inputs!E$3:F$3),9999)</f>
        <v>9999</v>
      </c>
      <c r="CQ105" s="9">
        <f>IF(AND($F105&gt;=Inputs!F$3,$F105&lt;Inputs!G$3),FORECAST($F105,Inputs!F$4:G$4,Inputs!F$3:G$3),9999)</f>
        <v>9999</v>
      </c>
      <c r="CR105" s="9">
        <f>IF(AND($F105&gt;=Inputs!G$3,$F105&lt;Inputs!H$3),FORECAST($F105,Inputs!G$4:H$4,Inputs!G$3:H$3),9999)</f>
        <v>9999</v>
      </c>
      <c r="CS105" s="9">
        <f>IF(AND($F105&gt;=Inputs!H$3,$F105&lt;Inputs!I$3),FORECAST($F105,Inputs!H$4:I$4,Inputs!H$3:I$3),9999)</f>
        <v>9999</v>
      </c>
      <c r="CT105" s="9">
        <f>IF(AND($F105&gt;=Inputs!I$3,$F105&lt;Inputs!J$3),FORECAST($F105,Inputs!I$4:J$4,Inputs!I$3:J$3),9999)</f>
        <v>9999</v>
      </c>
      <c r="CU105" s="9">
        <f>IF(AND($F105&gt;=Inputs!J$3,$F105&lt;Inputs!K$3),FORECAST($F105,Inputs!J$4:K$4,Inputs!J$3:K$3),9999)</f>
        <v>9999</v>
      </c>
      <c r="CV105" s="9">
        <f>IF(AND($F105&gt;=Inputs!K$3,$F105&lt;Inputs!L$3),FORECAST($F105,Inputs!K$4:L$4,Inputs!K$3:L$3),9999)</f>
        <v>9999</v>
      </c>
      <c r="CW105" s="9">
        <f>IF(AND($G105&gt;=Inputs!B$3,$G105&lt;Inputs!C$3),FORECAST($G105,Inputs!B$4:C$4,Inputs!B$3:C$3),-9999)</f>
        <v>-9999</v>
      </c>
      <c r="CX105" s="9">
        <f>IF(AND($G105&gt;=Inputs!C$3,$G105&lt;Inputs!D$3),FORECAST($G105,Inputs!C$4:D$4,Inputs!C$3:D$3),-9999)</f>
        <v>-9999</v>
      </c>
      <c r="CY105" s="9">
        <f>IF(AND($G105&gt;=Inputs!D$3,$G105&lt;Inputs!E$3),FORECAST($G105,Inputs!D$4:E$4,Inputs!D$3:E$3),-9999)</f>
        <v>-9999</v>
      </c>
      <c r="CZ105" s="9">
        <f>IF(AND($G105&gt;=Inputs!E$3,$G105&lt;Inputs!F$3),FORECAST($G105,Inputs!E$4:F$4,Inputs!E$3:F$3),-9999)</f>
        <v>-9999</v>
      </c>
      <c r="DA105" s="9">
        <f>IF(AND($G105&gt;=Inputs!F$3,$G105&lt;Inputs!G$3),FORECAST($G105,Inputs!F$4:G$4,Inputs!F$3:G$3),-9999)</f>
        <v>-9999</v>
      </c>
      <c r="DB105" s="9">
        <f>IF(AND($G105&gt;=Inputs!G$3,$G105&lt;Inputs!H$3),FORECAST($G105,Inputs!G$4:H$4,Inputs!G$3:H$3),-9999)</f>
        <v>25.2</v>
      </c>
      <c r="DC105" s="9">
        <f>IF(AND($G105&gt;=Inputs!H$3,$G105&lt;Inputs!I$3),FORECAST($G105,Inputs!H$4:I$4,Inputs!H$3:I$3),-9999)</f>
        <v>-9999</v>
      </c>
      <c r="DD105" s="9">
        <f>IF(AND($G105&gt;=Inputs!I$3,$G105&lt;Inputs!J$3),FORECAST($G105,Inputs!I$4:J$4,Inputs!I$3:J$3),-9999)</f>
        <v>-9999</v>
      </c>
      <c r="DE105" s="9">
        <f>IF(AND($G105&gt;=Inputs!J$3,$G105&lt;Inputs!K$3),FORECAST($G105,Inputs!J$4:K$4,Inputs!J$3:K$3),-9999)</f>
        <v>-9999</v>
      </c>
      <c r="DF105" s="9">
        <f>IF(AND($G105&gt;=Inputs!K$3,$G105&lt;Inputs!L$3),FORECAST($G105,Inputs!K$4:L$4,Inputs!K$3:L$3),-9999)</f>
        <v>-9999</v>
      </c>
    </row>
    <row r="106" spans="1:110" x14ac:dyDescent="0.25">
      <c r="A106" s="2">
        <f t="shared" si="103"/>
        <v>45474.357638888556</v>
      </c>
      <c r="B106" s="3" t="str">
        <f>IF(ROUND(A106,6)&lt;ROUND(Inputs!$B$7,6),"Pre t0",IF(ROUND(A106,6)=ROUND(Inputs!$B$7,6),"t0",IF(AND(A106&gt;Inputs!$B$7,A106&lt;Inputs!$B$8),"TRLD","Post t0")))</f>
        <v>Pre t0</v>
      </c>
      <c r="C106" s="17">
        <v>24.88</v>
      </c>
      <c r="D106" s="19">
        <v>101.86685</v>
      </c>
      <c r="E106" s="19"/>
      <c r="F106" s="19">
        <v>200</v>
      </c>
      <c r="G106" s="19">
        <v>130</v>
      </c>
      <c r="H106" s="7">
        <f t="shared" si="102"/>
        <v>101.86685</v>
      </c>
      <c r="I106" s="7">
        <f>IF(B106="Pre t0",0,IF(B106="t0",MAX(MIN(TRLD!N106,E106),G106),IF(B106="TRLD",I105+J106,IF(B106="Post t0",MAX(I105+M106,G106)))))</f>
        <v>0</v>
      </c>
      <c r="J106" s="7">
        <f t="shared" si="146"/>
        <v>0</v>
      </c>
      <c r="K106" s="7">
        <f t="shared" si="53"/>
        <v>0</v>
      </c>
      <c r="L106" s="7">
        <f t="shared" si="147"/>
        <v>5</v>
      </c>
      <c r="M106" s="8">
        <f t="shared" si="148"/>
        <v>0</v>
      </c>
      <c r="N106" s="31">
        <f t="shared" si="56"/>
        <v>0</v>
      </c>
      <c r="O106" s="31">
        <f>IF(AND($C106&gt;=Inputs!B$4,$C106&lt;Inputs!C$4),FORECAST($C106,Inputs!B$3:C$3,Inputs!B$4:C$4),0)</f>
        <v>0</v>
      </c>
      <c r="P106" s="31">
        <f>IF(AND($C106&gt;=Inputs!C$4,$C106&lt;Inputs!D$4),FORECAST($C106,Inputs!C$3:D$3,Inputs!C$4:D$4),0)</f>
        <v>0</v>
      </c>
      <c r="Q106" s="31">
        <f>IF(AND($C106&gt;=Inputs!D$4,$C106&lt;Inputs!E$4),FORECAST($C106,Inputs!D$3:E$3,Inputs!D$4:E$4),0)</f>
        <v>0</v>
      </c>
      <c r="R106" s="31">
        <f>IF(AND($C106&gt;=Inputs!E$4,$C106&lt;Inputs!F$4),FORECAST($C106,Inputs!E$3:F$3,Inputs!E$4:F$4),0)</f>
        <v>0</v>
      </c>
      <c r="S106" s="31">
        <f>IF(AND($C106&gt;=Inputs!F$4,$C106&lt;Inputs!G$4),FORECAST($C106,Inputs!F$3:G$3,Inputs!F$4:G$4),0)</f>
        <v>0</v>
      </c>
      <c r="T106" s="31">
        <f>IF(AND($C106&gt;=Inputs!G$4,$C106&lt;Inputs!H$4),FORECAST($C106,Inputs!G$3:H$3,Inputs!G$4:H$4),0)</f>
        <v>128.66666666666666</v>
      </c>
      <c r="U106" s="31">
        <f>IF(AND($C106&gt;=Inputs!H$4,$C106&lt;Inputs!I$4),FORECAST($C106,Inputs!H$3:I$3,Inputs!H$4:I$4),0)</f>
        <v>0</v>
      </c>
      <c r="V106" s="31">
        <f>IF(AND($C106&gt;=Inputs!I$4,$C106&lt;Inputs!J$4),FORECAST($C106,Inputs!I$3:J$3,Inputs!I$4:J$4),0)</f>
        <v>0</v>
      </c>
      <c r="W106" s="31">
        <f>IF(AND($C106&gt;=Inputs!J$4,$C106&lt;Inputs!K$4),FORECAST($C106,Inputs!J$3:K$3,Inputs!J$4:K$4),0)</f>
        <v>0</v>
      </c>
      <c r="X106" s="31">
        <f>IF(AND($C106&gt;=Inputs!K$4,Inputs!K$4&lt;&gt;""),F106,0)</f>
        <v>0</v>
      </c>
      <c r="Y106" s="36">
        <f>IF($I105&lt;Inputs!B$13,Inputs!B$14,0)</f>
        <v>1</v>
      </c>
      <c r="Z106" s="36">
        <f>IF(AND($I105&gt;=Inputs!B$13,$I105&lt;Inputs!C$13),Inputs!C$14,0)</f>
        <v>0</v>
      </c>
      <c r="AA106" s="36">
        <f>IF(AND($I105&gt;=Inputs!C$13,$I105&lt;Inputs!D$13),Inputs!D$14,0)</f>
        <v>0</v>
      </c>
      <c r="AB106" s="36">
        <f>IF(AND($I105&lt;Inputs!B$13),Inputs!B$13,0)</f>
        <v>185</v>
      </c>
      <c r="AC106" s="36">
        <f>IF(AND($I105&gt;=Inputs!B$13,$I105&lt;Inputs!C$13),Inputs!C$13,0)</f>
        <v>0</v>
      </c>
      <c r="AD106" s="36">
        <f>IF(AND($I105&gt;=Inputs!C$13,$I105&lt;Inputs!D$13),Inputs!D$13,0)</f>
        <v>0</v>
      </c>
      <c r="AE106" s="36">
        <f t="shared" si="107"/>
        <v>185</v>
      </c>
      <c r="AF106" s="36">
        <f t="shared" si="108"/>
        <v>0</v>
      </c>
      <c r="AG106" s="36">
        <f t="shared" si="109"/>
        <v>0</v>
      </c>
      <c r="AH106" s="36">
        <f t="shared" si="110"/>
        <v>185</v>
      </c>
      <c r="AI106" s="36" t="str">
        <f t="shared" si="149"/>
        <v>No</v>
      </c>
      <c r="AJ106" s="36">
        <f t="shared" si="111"/>
        <v>5</v>
      </c>
      <c r="AK106" s="36">
        <f t="shared" si="112"/>
        <v>0</v>
      </c>
      <c r="AL106" s="36">
        <f t="shared" si="113"/>
        <v>0</v>
      </c>
      <c r="AM106" s="36">
        <f t="shared" si="114"/>
        <v>5</v>
      </c>
      <c r="AN106" s="36">
        <f t="shared" si="115"/>
        <v>0</v>
      </c>
      <c r="AO106" s="36">
        <f t="shared" si="116"/>
        <v>0</v>
      </c>
      <c r="AP106" s="36">
        <f t="shared" si="117"/>
        <v>5</v>
      </c>
      <c r="AQ106" s="36">
        <f t="shared" si="69"/>
        <v>5</v>
      </c>
      <c r="AR106" s="36">
        <f>IF(AND($AQ106&gt;=Inputs!B$13,$AQ106&lt;Inputs!C$13),Inputs!C$14,0)</f>
        <v>0</v>
      </c>
      <c r="AS106" s="36">
        <f>IF(AND($AQ106&gt;=Inputs!C$13,$AQ106&lt;Inputs!D$13),Inputs!D$14,0)</f>
        <v>0</v>
      </c>
      <c r="AT106" s="36">
        <f>IF(AND($AQ106&gt;=Inputs!B$13,$AQ106&lt;Inputs!C$13),Inputs!C$13,0)</f>
        <v>0</v>
      </c>
      <c r="AU106" s="36">
        <f>IF(AND($AQ106&gt;=Inputs!C$13,$AQ106&lt;Inputs!D$13),Inputs!D$13,0)</f>
        <v>0</v>
      </c>
      <c r="AV106" s="36">
        <f t="shared" si="118"/>
        <v>0</v>
      </c>
      <c r="AW106" s="36">
        <f>IFERROR((AU106-#REF!)/AS106,0)</f>
        <v>0</v>
      </c>
      <c r="AX106" s="36">
        <f t="shared" si="119"/>
        <v>0</v>
      </c>
      <c r="AY106" s="36" t="str">
        <f t="shared" si="150"/>
        <v>No</v>
      </c>
      <c r="AZ106" s="36">
        <f t="shared" si="120"/>
        <v>0</v>
      </c>
      <c r="BA106" s="36">
        <f t="shared" si="121"/>
        <v>0</v>
      </c>
      <c r="BB106" s="36">
        <f t="shared" si="122"/>
        <v>0</v>
      </c>
      <c r="BC106" s="36">
        <f t="shared" si="123"/>
        <v>0</v>
      </c>
      <c r="BD106" s="36">
        <f t="shared" si="124"/>
        <v>0</v>
      </c>
      <c r="BE106" s="37">
        <f t="shared" si="125"/>
        <v>5</v>
      </c>
      <c r="BF106" s="43">
        <f>IF($I105&lt;=Inputs!B$13,Inputs!B$14,0)</f>
        <v>1</v>
      </c>
      <c r="BG106" s="43">
        <f>IF(AND($I105&gt;Inputs!B$13,$I105&lt;=Inputs!C$13),Inputs!C$14,0)</f>
        <v>0</v>
      </c>
      <c r="BH106" s="43">
        <f>IF(AND($I105&gt;Inputs!C$13,$I105&lt;=Inputs!D$13),Inputs!D$14,0)</f>
        <v>0</v>
      </c>
      <c r="BI106" s="43">
        <f>IF(AND($I105&lt;Inputs!B$13),0,0)</f>
        <v>0</v>
      </c>
      <c r="BJ106" s="43">
        <f>IF(AND($I105&gt;=Inputs!B$13,$I105&lt;Inputs!C$13),Inputs!B$13,0)</f>
        <v>0</v>
      </c>
      <c r="BK106" s="43">
        <f>IF(AND($I105&gt;=Inputs!C$13,$I105&lt;Inputs!D$13),Inputs!C$13,0)</f>
        <v>0</v>
      </c>
      <c r="BL106" s="43">
        <f t="shared" si="126"/>
        <v>0</v>
      </c>
      <c r="BM106" s="43">
        <f t="shared" si="127"/>
        <v>0</v>
      </c>
      <c r="BN106" s="43">
        <f t="shared" si="128"/>
        <v>0</v>
      </c>
      <c r="BO106" s="43">
        <f t="shared" si="129"/>
        <v>0</v>
      </c>
      <c r="BP106" s="43" t="str">
        <f t="shared" si="151"/>
        <v>No</v>
      </c>
      <c r="BQ106" s="43">
        <f t="shared" si="130"/>
        <v>0</v>
      </c>
      <c r="BR106" s="43">
        <f t="shared" si="131"/>
        <v>0</v>
      </c>
      <c r="BS106" s="43">
        <f t="shared" si="132"/>
        <v>0</v>
      </c>
      <c r="BT106" s="43">
        <f t="shared" si="133"/>
        <v>0</v>
      </c>
      <c r="BU106" s="43">
        <f t="shared" si="134"/>
        <v>0</v>
      </c>
      <c r="BV106" s="43">
        <f t="shared" si="135"/>
        <v>0</v>
      </c>
      <c r="BW106" s="43">
        <f t="shared" si="136"/>
        <v>0</v>
      </c>
      <c r="BX106" s="43">
        <f t="shared" si="91"/>
        <v>0</v>
      </c>
      <c r="BY106" s="43">
        <f>IF(AND($BX106&gt;Inputs!B$13,$BX106&lt;=Inputs!C$13),Inputs!C$14,0)</f>
        <v>0</v>
      </c>
      <c r="BZ106" s="43">
        <f>IF(AND($BX106&gt;Inputs!C$13,$BX106&lt;=Inputs!D$13),Inputs!D$14,0)</f>
        <v>0</v>
      </c>
      <c r="CA106" s="43">
        <f>IF(AND($BX106&gt;Inputs!B$13,$BX106&lt;=Inputs!C$13),Inputs!B$13,0)</f>
        <v>0</v>
      </c>
      <c r="CB106" s="43">
        <f>IF(AND($BX106&gt;Inputs!C$13,$BX106&lt;=Inputs!D$13),Inputs!C$13,0)</f>
        <v>0</v>
      </c>
      <c r="CC106" s="43">
        <f t="shared" si="137"/>
        <v>0</v>
      </c>
      <c r="CD106" s="43">
        <f t="shared" si="138"/>
        <v>0</v>
      </c>
      <c r="CE106" s="43">
        <f t="shared" si="139"/>
        <v>0</v>
      </c>
      <c r="CF106" s="43" t="str">
        <f t="shared" si="152"/>
        <v>No</v>
      </c>
      <c r="CG106" s="43">
        <f t="shared" si="140"/>
        <v>0</v>
      </c>
      <c r="CH106" s="43">
        <f t="shared" si="141"/>
        <v>0</v>
      </c>
      <c r="CI106" s="43">
        <f t="shared" si="142"/>
        <v>0</v>
      </c>
      <c r="CJ106" s="43">
        <f t="shared" si="143"/>
        <v>0</v>
      </c>
      <c r="CK106" s="43">
        <f t="shared" si="144"/>
        <v>0</v>
      </c>
      <c r="CL106" s="44">
        <f t="shared" si="145"/>
        <v>0</v>
      </c>
      <c r="CM106" s="9">
        <f>IF(AND($F106&gt;=Inputs!B$3,$F106&lt;Inputs!C$3),FORECAST($F106,Inputs!B$4:C$4,Inputs!B$3:C$3),9999)</f>
        <v>9999</v>
      </c>
      <c r="CN106" s="9">
        <f>IF(AND($F106&gt;=Inputs!C$3,$F106&lt;Inputs!D$3),FORECAST($F106,Inputs!C$4:D$4,Inputs!C$3:D$3),9999)</f>
        <v>9999</v>
      </c>
      <c r="CO106" s="9">
        <f>IF(AND($F106&gt;=Inputs!D$3,$F106&lt;Inputs!E$3),FORECAST($F106,Inputs!D$4:E$4,Inputs!D$3:E$3),9999)</f>
        <v>9999</v>
      </c>
      <c r="CP106" s="9">
        <f>IF(AND($F106&gt;=Inputs!E$3,$F106&lt;Inputs!F$3),FORECAST($F106,Inputs!E$4:F$4,Inputs!E$3:F$3),9999)</f>
        <v>9999</v>
      </c>
      <c r="CQ106" s="9">
        <f>IF(AND($F106&gt;=Inputs!F$3,$F106&lt;Inputs!G$3),FORECAST($F106,Inputs!F$4:G$4,Inputs!F$3:G$3),9999)</f>
        <v>9999</v>
      </c>
      <c r="CR106" s="9">
        <f>IF(AND($F106&gt;=Inputs!G$3,$F106&lt;Inputs!H$3),FORECAST($F106,Inputs!G$4:H$4,Inputs!G$3:H$3),9999)</f>
        <v>9999</v>
      </c>
      <c r="CS106" s="9">
        <f>IF(AND($F106&gt;=Inputs!H$3,$F106&lt;Inputs!I$3),FORECAST($F106,Inputs!H$4:I$4,Inputs!H$3:I$3),9999)</f>
        <v>9999</v>
      </c>
      <c r="CT106" s="9">
        <f>IF(AND($F106&gt;=Inputs!I$3,$F106&lt;Inputs!J$3),FORECAST($F106,Inputs!I$4:J$4,Inputs!I$3:J$3),9999)</f>
        <v>9999</v>
      </c>
      <c r="CU106" s="9">
        <f>IF(AND($F106&gt;=Inputs!J$3,$F106&lt;Inputs!K$3),FORECAST($F106,Inputs!J$4:K$4,Inputs!J$3:K$3),9999)</f>
        <v>9999</v>
      </c>
      <c r="CV106" s="9">
        <f>IF(AND($F106&gt;=Inputs!K$3,$F106&lt;Inputs!L$3),FORECAST($F106,Inputs!K$4:L$4,Inputs!K$3:L$3),9999)</f>
        <v>9999</v>
      </c>
      <c r="CW106" s="9">
        <f>IF(AND($G106&gt;=Inputs!B$3,$G106&lt;Inputs!C$3),FORECAST($G106,Inputs!B$4:C$4,Inputs!B$3:C$3),-9999)</f>
        <v>-9999</v>
      </c>
      <c r="CX106" s="9">
        <f>IF(AND($G106&gt;=Inputs!C$3,$G106&lt;Inputs!D$3),FORECAST($G106,Inputs!C$4:D$4,Inputs!C$3:D$3),-9999)</f>
        <v>-9999</v>
      </c>
      <c r="CY106" s="9">
        <f>IF(AND($G106&gt;=Inputs!D$3,$G106&lt;Inputs!E$3),FORECAST($G106,Inputs!D$4:E$4,Inputs!D$3:E$3),-9999)</f>
        <v>-9999</v>
      </c>
      <c r="CZ106" s="9">
        <f>IF(AND($G106&gt;=Inputs!E$3,$G106&lt;Inputs!F$3),FORECAST($G106,Inputs!E$4:F$4,Inputs!E$3:F$3),-9999)</f>
        <v>-9999</v>
      </c>
      <c r="DA106" s="9">
        <f>IF(AND($G106&gt;=Inputs!F$3,$G106&lt;Inputs!G$3),FORECAST($G106,Inputs!F$4:G$4,Inputs!F$3:G$3),-9999)</f>
        <v>-9999</v>
      </c>
      <c r="DB106" s="9">
        <f>IF(AND($G106&gt;=Inputs!G$3,$G106&lt;Inputs!H$3),FORECAST($G106,Inputs!G$4:H$4,Inputs!G$3:H$3),-9999)</f>
        <v>25.2</v>
      </c>
      <c r="DC106" s="9">
        <f>IF(AND($G106&gt;=Inputs!H$3,$G106&lt;Inputs!I$3),FORECAST($G106,Inputs!H$4:I$4,Inputs!H$3:I$3),-9999)</f>
        <v>-9999</v>
      </c>
      <c r="DD106" s="9">
        <f>IF(AND($G106&gt;=Inputs!I$3,$G106&lt;Inputs!J$3),FORECAST($G106,Inputs!I$4:J$4,Inputs!I$3:J$3),-9999)</f>
        <v>-9999</v>
      </c>
      <c r="DE106" s="9">
        <f>IF(AND($G106&gt;=Inputs!J$3,$G106&lt;Inputs!K$3),FORECAST($G106,Inputs!J$4:K$4,Inputs!J$3:K$3),-9999)</f>
        <v>-9999</v>
      </c>
      <c r="DF106" s="9">
        <f>IF(AND($G106&gt;=Inputs!K$3,$G106&lt;Inputs!L$3),FORECAST($G106,Inputs!K$4:L$4,Inputs!K$3:L$3),-9999)</f>
        <v>-9999</v>
      </c>
    </row>
    <row r="107" spans="1:110" x14ac:dyDescent="0.25">
      <c r="A107" s="2">
        <f t="shared" si="103"/>
        <v>45474.361111110775</v>
      </c>
      <c r="B107" s="3" t="str">
        <f>IF(ROUND(A107,6)&lt;ROUND(Inputs!$B$7,6),"Pre t0",IF(ROUND(A107,6)=ROUND(Inputs!$B$7,6),"t0",IF(AND(A107&gt;Inputs!$B$7,A107&lt;Inputs!$B$8),"TRLD","Post t0")))</f>
        <v>Pre t0</v>
      </c>
      <c r="C107" s="17">
        <v>26.33</v>
      </c>
      <c r="D107" s="19">
        <v>118.77965</v>
      </c>
      <c r="E107" s="19"/>
      <c r="F107" s="19">
        <v>200</v>
      </c>
      <c r="G107" s="19">
        <v>130</v>
      </c>
      <c r="H107" s="7">
        <f t="shared" si="102"/>
        <v>118.77965</v>
      </c>
      <c r="I107" s="7">
        <f>IF(B107="Pre t0",0,IF(B107="t0",MAX(MIN(TRLD!N107,E107),G107),IF(B107="TRLD",I106+J107,IF(B107="Post t0",MAX(I106+M107,G107)))))</f>
        <v>0</v>
      </c>
      <c r="J107" s="7">
        <f t="shared" si="146"/>
        <v>0</v>
      </c>
      <c r="K107" s="7">
        <f t="shared" si="53"/>
        <v>0</v>
      </c>
      <c r="L107" s="7">
        <f t="shared" si="147"/>
        <v>5</v>
      </c>
      <c r="M107" s="8">
        <f t="shared" si="148"/>
        <v>0</v>
      </c>
      <c r="N107" s="31">
        <f t="shared" si="56"/>
        <v>0</v>
      </c>
      <c r="O107" s="31">
        <f>IF(AND($C107&gt;=Inputs!B$4,$C107&lt;Inputs!C$4),FORECAST($C107,Inputs!B$3:C$3,Inputs!B$4:C$4),0)</f>
        <v>0</v>
      </c>
      <c r="P107" s="31">
        <f>IF(AND($C107&gt;=Inputs!C$4,$C107&lt;Inputs!D$4),FORECAST($C107,Inputs!C$3:D$3,Inputs!C$4:D$4),0)</f>
        <v>0</v>
      </c>
      <c r="Q107" s="31">
        <f>IF(AND($C107&gt;=Inputs!D$4,$C107&lt;Inputs!E$4),FORECAST($C107,Inputs!D$3:E$3,Inputs!D$4:E$4),0)</f>
        <v>0</v>
      </c>
      <c r="R107" s="31">
        <f>IF(AND($C107&gt;=Inputs!E$4,$C107&lt;Inputs!F$4),FORECAST($C107,Inputs!E$3:F$3,Inputs!E$4:F$4),0)</f>
        <v>0</v>
      </c>
      <c r="S107" s="31">
        <f>IF(AND($C107&gt;=Inputs!F$4,$C107&lt;Inputs!G$4),FORECAST($C107,Inputs!F$3:G$3,Inputs!F$4:G$4),0)</f>
        <v>0</v>
      </c>
      <c r="T107" s="31">
        <f>IF(AND($C107&gt;=Inputs!G$4,$C107&lt;Inputs!H$4),FORECAST($C107,Inputs!G$3:H$3,Inputs!G$4:H$4),0)</f>
        <v>134.70833333333331</v>
      </c>
      <c r="U107" s="31">
        <f>IF(AND($C107&gt;=Inputs!H$4,$C107&lt;Inputs!I$4),FORECAST($C107,Inputs!H$3:I$3,Inputs!H$4:I$4),0)</f>
        <v>0</v>
      </c>
      <c r="V107" s="31">
        <f>IF(AND($C107&gt;=Inputs!I$4,$C107&lt;Inputs!J$4),FORECAST($C107,Inputs!I$3:J$3,Inputs!I$4:J$4),0)</f>
        <v>0</v>
      </c>
      <c r="W107" s="31">
        <f>IF(AND($C107&gt;=Inputs!J$4,$C107&lt;Inputs!K$4),FORECAST($C107,Inputs!J$3:K$3,Inputs!J$4:K$4),0)</f>
        <v>0</v>
      </c>
      <c r="X107" s="31">
        <f>IF(AND($C107&gt;=Inputs!K$4,Inputs!K$4&lt;&gt;""),F107,0)</f>
        <v>0</v>
      </c>
      <c r="Y107" s="36">
        <f>IF($I106&lt;Inputs!B$13,Inputs!B$14,0)</f>
        <v>1</v>
      </c>
      <c r="Z107" s="36">
        <f>IF(AND($I106&gt;=Inputs!B$13,$I106&lt;Inputs!C$13),Inputs!C$14,0)</f>
        <v>0</v>
      </c>
      <c r="AA107" s="36">
        <f>IF(AND($I106&gt;=Inputs!C$13,$I106&lt;Inputs!D$13),Inputs!D$14,0)</f>
        <v>0</v>
      </c>
      <c r="AB107" s="36">
        <f>IF(AND($I106&lt;Inputs!B$13),Inputs!B$13,0)</f>
        <v>185</v>
      </c>
      <c r="AC107" s="36">
        <f>IF(AND($I106&gt;=Inputs!B$13,$I106&lt;Inputs!C$13),Inputs!C$13,0)</f>
        <v>0</v>
      </c>
      <c r="AD107" s="36">
        <f>IF(AND($I106&gt;=Inputs!C$13,$I106&lt;Inputs!D$13),Inputs!D$13,0)</f>
        <v>0</v>
      </c>
      <c r="AE107" s="36">
        <f t="shared" si="107"/>
        <v>185</v>
      </c>
      <c r="AF107" s="36">
        <f t="shared" si="108"/>
        <v>0</v>
      </c>
      <c r="AG107" s="36">
        <f t="shared" si="109"/>
        <v>0</v>
      </c>
      <c r="AH107" s="36">
        <f t="shared" si="110"/>
        <v>185</v>
      </c>
      <c r="AI107" s="36" t="str">
        <f t="shared" si="149"/>
        <v>No</v>
      </c>
      <c r="AJ107" s="36">
        <f t="shared" si="111"/>
        <v>5</v>
      </c>
      <c r="AK107" s="36">
        <f t="shared" si="112"/>
        <v>0</v>
      </c>
      <c r="AL107" s="36">
        <f t="shared" si="113"/>
        <v>0</v>
      </c>
      <c r="AM107" s="36">
        <f t="shared" si="114"/>
        <v>5</v>
      </c>
      <c r="AN107" s="36">
        <f t="shared" si="115"/>
        <v>0</v>
      </c>
      <c r="AO107" s="36">
        <f t="shared" si="116"/>
        <v>0</v>
      </c>
      <c r="AP107" s="36">
        <f t="shared" si="117"/>
        <v>5</v>
      </c>
      <c r="AQ107" s="36">
        <f t="shared" si="69"/>
        <v>5</v>
      </c>
      <c r="AR107" s="36">
        <f>IF(AND($AQ107&gt;=Inputs!B$13,$AQ107&lt;Inputs!C$13),Inputs!C$14,0)</f>
        <v>0</v>
      </c>
      <c r="AS107" s="36">
        <f>IF(AND($AQ107&gt;=Inputs!C$13,$AQ107&lt;Inputs!D$13),Inputs!D$14,0)</f>
        <v>0</v>
      </c>
      <c r="AT107" s="36">
        <f>IF(AND($AQ107&gt;=Inputs!B$13,$AQ107&lt;Inputs!C$13),Inputs!C$13,0)</f>
        <v>0</v>
      </c>
      <c r="AU107" s="36">
        <f>IF(AND($AQ107&gt;=Inputs!C$13,$AQ107&lt;Inputs!D$13),Inputs!D$13,0)</f>
        <v>0</v>
      </c>
      <c r="AV107" s="36">
        <f t="shared" si="118"/>
        <v>0</v>
      </c>
      <c r="AW107" s="36">
        <f>IFERROR((AU107-#REF!)/AS107,0)</f>
        <v>0</v>
      </c>
      <c r="AX107" s="36">
        <f t="shared" si="119"/>
        <v>0</v>
      </c>
      <c r="AY107" s="36" t="str">
        <f t="shared" si="150"/>
        <v>No</v>
      </c>
      <c r="AZ107" s="36">
        <f t="shared" si="120"/>
        <v>0</v>
      </c>
      <c r="BA107" s="36">
        <f t="shared" si="121"/>
        <v>0</v>
      </c>
      <c r="BB107" s="36">
        <f t="shared" si="122"/>
        <v>0</v>
      </c>
      <c r="BC107" s="36">
        <f t="shared" si="123"/>
        <v>0</v>
      </c>
      <c r="BD107" s="36">
        <f t="shared" si="124"/>
        <v>0</v>
      </c>
      <c r="BE107" s="37">
        <f t="shared" si="125"/>
        <v>5</v>
      </c>
      <c r="BF107" s="43">
        <f>IF($I106&lt;=Inputs!B$13,Inputs!B$14,0)</f>
        <v>1</v>
      </c>
      <c r="BG107" s="43">
        <f>IF(AND($I106&gt;Inputs!B$13,$I106&lt;=Inputs!C$13),Inputs!C$14,0)</f>
        <v>0</v>
      </c>
      <c r="BH107" s="43">
        <f>IF(AND($I106&gt;Inputs!C$13,$I106&lt;=Inputs!D$13),Inputs!D$14,0)</f>
        <v>0</v>
      </c>
      <c r="BI107" s="43">
        <f>IF(AND($I106&lt;Inputs!B$13),0,0)</f>
        <v>0</v>
      </c>
      <c r="BJ107" s="43">
        <f>IF(AND($I106&gt;=Inputs!B$13,$I106&lt;Inputs!C$13),Inputs!B$13,0)</f>
        <v>0</v>
      </c>
      <c r="BK107" s="43">
        <f>IF(AND($I106&gt;=Inputs!C$13,$I106&lt;Inputs!D$13),Inputs!C$13,0)</f>
        <v>0</v>
      </c>
      <c r="BL107" s="43">
        <f t="shared" si="126"/>
        <v>0</v>
      </c>
      <c r="BM107" s="43">
        <f t="shared" si="127"/>
        <v>0</v>
      </c>
      <c r="BN107" s="43">
        <f t="shared" si="128"/>
        <v>0</v>
      </c>
      <c r="BO107" s="43">
        <f t="shared" si="129"/>
        <v>0</v>
      </c>
      <c r="BP107" s="43" t="str">
        <f t="shared" si="151"/>
        <v>No</v>
      </c>
      <c r="BQ107" s="43">
        <f t="shared" si="130"/>
        <v>0</v>
      </c>
      <c r="BR107" s="43">
        <f t="shared" si="131"/>
        <v>0</v>
      </c>
      <c r="BS107" s="43">
        <f t="shared" si="132"/>
        <v>0</v>
      </c>
      <c r="BT107" s="43">
        <f t="shared" si="133"/>
        <v>0</v>
      </c>
      <c r="BU107" s="43">
        <f t="shared" si="134"/>
        <v>0</v>
      </c>
      <c r="BV107" s="43">
        <f t="shared" si="135"/>
        <v>0</v>
      </c>
      <c r="BW107" s="43">
        <f t="shared" si="136"/>
        <v>0</v>
      </c>
      <c r="BX107" s="43">
        <f t="shared" si="91"/>
        <v>0</v>
      </c>
      <c r="BY107" s="43">
        <f>IF(AND($BX107&gt;Inputs!B$13,$BX107&lt;=Inputs!C$13),Inputs!C$14,0)</f>
        <v>0</v>
      </c>
      <c r="BZ107" s="43">
        <f>IF(AND($BX107&gt;Inputs!C$13,$BX107&lt;=Inputs!D$13),Inputs!D$14,0)</f>
        <v>0</v>
      </c>
      <c r="CA107" s="43">
        <f>IF(AND($BX107&gt;Inputs!B$13,$BX107&lt;=Inputs!C$13),Inputs!B$13,0)</f>
        <v>0</v>
      </c>
      <c r="CB107" s="43">
        <f>IF(AND($BX107&gt;Inputs!C$13,$BX107&lt;=Inputs!D$13),Inputs!C$13,0)</f>
        <v>0</v>
      </c>
      <c r="CC107" s="43">
        <f t="shared" si="137"/>
        <v>0</v>
      </c>
      <c r="CD107" s="43">
        <f t="shared" si="138"/>
        <v>0</v>
      </c>
      <c r="CE107" s="43">
        <f t="shared" si="139"/>
        <v>0</v>
      </c>
      <c r="CF107" s="43" t="str">
        <f t="shared" si="152"/>
        <v>No</v>
      </c>
      <c r="CG107" s="43">
        <f t="shared" si="140"/>
        <v>0</v>
      </c>
      <c r="CH107" s="43">
        <f t="shared" si="141"/>
        <v>0</v>
      </c>
      <c r="CI107" s="43">
        <f t="shared" si="142"/>
        <v>0</v>
      </c>
      <c r="CJ107" s="43">
        <f t="shared" si="143"/>
        <v>0</v>
      </c>
      <c r="CK107" s="43">
        <f t="shared" si="144"/>
        <v>0</v>
      </c>
      <c r="CL107" s="44">
        <f t="shared" si="145"/>
        <v>0</v>
      </c>
      <c r="CM107" s="9">
        <f>IF(AND($F107&gt;=Inputs!B$3,$F107&lt;Inputs!C$3),FORECAST($F107,Inputs!B$4:C$4,Inputs!B$3:C$3),9999)</f>
        <v>9999</v>
      </c>
      <c r="CN107" s="9">
        <f>IF(AND($F107&gt;=Inputs!C$3,$F107&lt;Inputs!D$3),FORECAST($F107,Inputs!C$4:D$4,Inputs!C$3:D$3),9999)</f>
        <v>9999</v>
      </c>
      <c r="CO107" s="9">
        <f>IF(AND($F107&gt;=Inputs!D$3,$F107&lt;Inputs!E$3),FORECAST($F107,Inputs!D$4:E$4,Inputs!D$3:E$3),9999)</f>
        <v>9999</v>
      </c>
      <c r="CP107" s="9">
        <f>IF(AND($F107&gt;=Inputs!E$3,$F107&lt;Inputs!F$3),FORECAST($F107,Inputs!E$4:F$4,Inputs!E$3:F$3),9999)</f>
        <v>9999</v>
      </c>
      <c r="CQ107" s="9">
        <f>IF(AND($F107&gt;=Inputs!F$3,$F107&lt;Inputs!G$3),FORECAST($F107,Inputs!F$4:G$4,Inputs!F$3:G$3),9999)</f>
        <v>9999</v>
      </c>
      <c r="CR107" s="9">
        <f>IF(AND($F107&gt;=Inputs!G$3,$F107&lt;Inputs!H$3),FORECAST($F107,Inputs!G$4:H$4,Inputs!G$3:H$3),9999)</f>
        <v>9999</v>
      </c>
      <c r="CS107" s="9">
        <f>IF(AND($F107&gt;=Inputs!H$3,$F107&lt;Inputs!I$3),FORECAST($F107,Inputs!H$4:I$4,Inputs!H$3:I$3),9999)</f>
        <v>9999</v>
      </c>
      <c r="CT107" s="9">
        <f>IF(AND($F107&gt;=Inputs!I$3,$F107&lt;Inputs!J$3),FORECAST($F107,Inputs!I$4:J$4,Inputs!I$3:J$3),9999)</f>
        <v>9999</v>
      </c>
      <c r="CU107" s="9">
        <f>IF(AND($F107&gt;=Inputs!J$3,$F107&lt;Inputs!K$3),FORECAST($F107,Inputs!J$4:K$4,Inputs!J$3:K$3),9999)</f>
        <v>9999</v>
      </c>
      <c r="CV107" s="9">
        <f>IF(AND($F107&gt;=Inputs!K$3,$F107&lt;Inputs!L$3),FORECAST($F107,Inputs!K$4:L$4,Inputs!K$3:L$3),9999)</f>
        <v>9999</v>
      </c>
      <c r="CW107" s="9">
        <f>IF(AND($G107&gt;=Inputs!B$3,$G107&lt;Inputs!C$3),FORECAST($G107,Inputs!B$4:C$4,Inputs!B$3:C$3),-9999)</f>
        <v>-9999</v>
      </c>
      <c r="CX107" s="9">
        <f>IF(AND($G107&gt;=Inputs!C$3,$G107&lt;Inputs!D$3),FORECAST($G107,Inputs!C$4:D$4,Inputs!C$3:D$3),-9999)</f>
        <v>-9999</v>
      </c>
      <c r="CY107" s="9">
        <f>IF(AND($G107&gt;=Inputs!D$3,$G107&lt;Inputs!E$3),FORECAST($G107,Inputs!D$4:E$4,Inputs!D$3:E$3),-9999)</f>
        <v>-9999</v>
      </c>
      <c r="CZ107" s="9">
        <f>IF(AND($G107&gt;=Inputs!E$3,$G107&lt;Inputs!F$3),FORECAST($G107,Inputs!E$4:F$4,Inputs!E$3:F$3),-9999)</f>
        <v>-9999</v>
      </c>
      <c r="DA107" s="9">
        <f>IF(AND($G107&gt;=Inputs!F$3,$G107&lt;Inputs!G$3),FORECAST($G107,Inputs!F$4:G$4,Inputs!F$3:G$3),-9999)</f>
        <v>-9999</v>
      </c>
      <c r="DB107" s="9">
        <f>IF(AND($G107&gt;=Inputs!G$3,$G107&lt;Inputs!H$3),FORECAST($G107,Inputs!G$4:H$4,Inputs!G$3:H$3),-9999)</f>
        <v>25.2</v>
      </c>
      <c r="DC107" s="9">
        <f>IF(AND($G107&gt;=Inputs!H$3,$G107&lt;Inputs!I$3),FORECAST($G107,Inputs!H$4:I$4,Inputs!H$3:I$3),-9999)</f>
        <v>-9999</v>
      </c>
      <c r="DD107" s="9">
        <f>IF(AND($G107&gt;=Inputs!I$3,$G107&lt;Inputs!J$3),FORECAST($G107,Inputs!I$4:J$4,Inputs!I$3:J$3),-9999)</f>
        <v>-9999</v>
      </c>
      <c r="DE107" s="9">
        <f>IF(AND($G107&gt;=Inputs!J$3,$G107&lt;Inputs!K$3),FORECAST($G107,Inputs!J$4:K$4,Inputs!J$3:K$3),-9999)</f>
        <v>-9999</v>
      </c>
      <c r="DF107" s="9">
        <f>IF(AND($G107&gt;=Inputs!K$3,$G107&lt;Inputs!L$3),FORECAST($G107,Inputs!K$4:L$4,Inputs!K$3:L$3),-9999)</f>
        <v>-9999</v>
      </c>
    </row>
    <row r="108" spans="1:110" x14ac:dyDescent="0.25">
      <c r="A108" s="2">
        <f t="shared" si="103"/>
        <v>45474.364583332994</v>
      </c>
      <c r="B108" s="3" t="str">
        <f>IF(ROUND(A108,6)&lt;ROUND(Inputs!$B$7,6),"Pre t0",IF(ROUND(A108,6)=ROUND(Inputs!$B$7,6),"t0",IF(AND(A108&gt;Inputs!$B$7,A108&lt;Inputs!$B$8),"TRLD","Post t0")))</f>
        <v>Pre t0</v>
      </c>
      <c r="C108" s="17">
        <v>25.18</v>
      </c>
      <c r="D108" s="19">
        <v>140.60649999999998</v>
      </c>
      <c r="E108" s="19"/>
      <c r="F108" s="19">
        <v>200</v>
      </c>
      <c r="G108" s="19">
        <v>130</v>
      </c>
      <c r="H108" s="7">
        <f t="shared" si="102"/>
        <v>140.60649999999998</v>
      </c>
      <c r="I108" s="7">
        <f>IF(B108="Pre t0",0,IF(B108="t0",MAX(MIN(TRLD!N108,E108),G108),IF(B108="TRLD",I107+J108,IF(B108="Post t0",MAX(I107+M108,G108)))))</f>
        <v>0</v>
      </c>
      <c r="J108" s="7">
        <f t="shared" si="146"/>
        <v>0</v>
      </c>
      <c r="K108" s="7">
        <f t="shared" si="53"/>
        <v>0</v>
      </c>
      <c r="L108" s="7">
        <f t="shared" si="147"/>
        <v>5</v>
      </c>
      <c r="M108" s="8">
        <f t="shared" si="148"/>
        <v>0</v>
      </c>
      <c r="N108" s="31">
        <f t="shared" si="56"/>
        <v>0</v>
      </c>
      <c r="O108" s="31">
        <f>IF(AND($C108&gt;=Inputs!B$4,$C108&lt;Inputs!C$4),FORECAST($C108,Inputs!B$3:C$3,Inputs!B$4:C$4),0)</f>
        <v>0</v>
      </c>
      <c r="P108" s="31">
        <f>IF(AND($C108&gt;=Inputs!C$4,$C108&lt;Inputs!D$4),FORECAST($C108,Inputs!C$3:D$3,Inputs!C$4:D$4),0)</f>
        <v>0</v>
      </c>
      <c r="Q108" s="31">
        <f>IF(AND($C108&gt;=Inputs!D$4,$C108&lt;Inputs!E$4),FORECAST($C108,Inputs!D$3:E$3,Inputs!D$4:E$4),0)</f>
        <v>0</v>
      </c>
      <c r="R108" s="31">
        <f>IF(AND($C108&gt;=Inputs!E$4,$C108&lt;Inputs!F$4),FORECAST($C108,Inputs!E$3:F$3,Inputs!E$4:F$4),0)</f>
        <v>0</v>
      </c>
      <c r="S108" s="31">
        <f>IF(AND($C108&gt;=Inputs!F$4,$C108&lt;Inputs!G$4),FORECAST($C108,Inputs!F$3:G$3,Inputs!F$4:G$4),0)</f>
        <v>0</v>
      </c>
      <c r="T108" s="31">
        <f>IF(AND($C108&gt;=Inputs!G$4,$C108&lt;Inputs!H$4),FORECAST($C108,Inputs!G$3:H$3,Inputs!G$4:H$4),0)</f>
        <v>129.91666666666666</v>
      </c>
      <c r="U108" s="31">
        <f>IF(AND($C108&gt;=Inputs!H$4,$C108&lt;Inputs!I$4),FORECAST($C108,Inputs!H$3:I$3,Inputs!H$4:I$4),0)</f>
        <v>0</v>
      </c>
      <c r="V108" s="31">
        <f>IF(AND($C108&gt;=Inputs!I$4,$C108&lt;Inputs!J$4),FORECAST($C108,Inputs!I$3:J$3,Inputs!I$4:J$4),0)</f>
        <v>0</v>
      </c>
      <c r="W108" s="31">
        <f>IF(AND($C108&gt;=Inputs!J$4,$C108&lt;Inputs!K$4),FORECAST($C108,Inputs!J$3:K$3,Inputs!J$4:K$4),0)</f>
        <v>0</v>
      </c>
      <c r="X108" s="31">
        <f>IF(AND($C108&gt;=Inputs!K$4,Inputs!K$4&lt;&gt;""),F108,0)</f>
        <v>0</v>
      </c>
      <c r="Y108" s="36">
        <f>IF($I107&lt;Inputs!B$13,Inputs!B$14,0)</f>
        <v>1</v>
      </c>
      <c r="Z108" s="36">
        <f>IF(AND($I107&gt;=Inputs!B$13,$I107&lt;Inputs!C$13),Inputs!C$14,0)</f>
        <v>0</v>
      </c>
      <c r="AA108" s="36">
        <f>IF(AND($I107&gt;=Inputs!C$13,$I107&lt;Inputs!D$13),Inputs!D$14,0)</f>
        <v>0</v>
      </c>
      <c r="AB108" s="36">
        <f>IF(AND($I107&lt;Inputs!B$13),Inputs!B$13,0)</f>
        <v>185</v>
      </c>
      <c r="AC108" s="36">
        <f>IF(AND($I107&gt;=Inputs!B$13,$I107&lt;Inputs!C$13),Inputs!C$13,0)</f>
        <v>0</v>
      </c>
      <c r="AD108" s="36">
        <f>IF(AND($I107&gt;=Inputs!C$13,$I107&lt;Inputs!D$13),Inputs!D$13,0)</f>
        <v>0</v>
      </c>
      <c r="AE108" s="36">
        <f t="shared" si="107"/>
        <v>185</v>
      </c>
      <c r="AF108" s="36">
        <f t="shared" si="108"/>
        <v>0</v>
      </c>
      <c r="AG108" s="36">
        <f t="shared" si="109"/>
        <v>0</v>
      </c>
      <c r="AH108" s="36">
        <f t="shared" si="110"/>
        <v>185</v>
      </c>
      <c r="AI108" s="36" t="str">
        <f t="shared" si="149"/>
        <v>No</v>
      </c>
      <c r="AJ108" s="36">
        <f t="shared" si="111"/>
        <v>5</v>
      </c>
      <c r="AK108" s="36">
        <f t="shared" si="112"/>
        <v>0</v>
      </c>
      <c r="AL108" s="36">
        <f t="shared" si="113"/>
        <v>0</v>
      </c>
      <c r="AM108" s="36">
        <f t="shared" si="114"/>
        <v>5</v>
      </c>
      <c r="AN108" s="36">
        <f t="shared" si="115"/>
        <v>0</v>
      </c>
      <c r="AO108" s="36">
        <f t="shared" si="116"/>
        <v>0</v>
      </c>
      <c r="AP108" s="36">
        <f t="shared" si="117"/>
        <v>5</v>
      </c>
      <c r="AQ108" s="36">
        <f t="shared" si="69"/>
        <v>5</v>
      </c>
      <c r="AR108" s="36">
        <f>IF(AND($AQ108&gt;=Inputs!B$13,$AQ108&lt;Inputs!C$13),Inputs!C$14,0)</f>
        <v>0</v>
      </c>
      <c r="AS108" s="36">
        <f>IF(AND($AQ108&gt;=Inputs!C$13,$AQ108&lt;Inputs!D$13),Inputs!D$14,0)</f>
        <v>0</v>
      </c>
      <c r="AT108" s="36">
        <f>IF(AND($AQ108&gt;=Inputs!B$13,$AQ108&lt;Inputs!C$13),Inputs!C$13,0)</f>
        <v>0</v>
      </c>
      <c r="AU108" s="36">
        <f>IF(AND($AQ108&gt;=Inputs!C$13,$AQ108&lt;Inputs!D$13),Inputs!D$13,0)</f>
        <v>0</v>
      </c>
      <c r="AV108" s="36">
        <f t="shared" si="118"/>
        <v>0</v>
      </c>
      <c r="AW108" s="36">
        <f>IFERROR((AU108-#REF!)/AS108,0)</f>
        <v>0</v>
      </c>
      <c r="AX108" s="36">
        <f t="shared" si="119"/>
        <v>0</v>
      </c>
      <c r="AY108" s="36" t="str">
        <f t="shared" si="150"/>
        <v>No</v>
      </c>
      <c r="AZ108" s="36">
        <f t="shared" si="120"/>
        <v>0</v>
      </c>
      <c r="BA108" s="36">
        <f t="shared" si="121"/>
        <v>0</v>
      </c>
      <c r="BB108" s="36">
        <f t="shared" si="122"/>
        <v>0</v>
      </c>
      <c r="BC108" s="36">
        <f t="shared" si="123"/>
        <v>0</v>
      </c>
      <c r="BD108" s="36">
        <f t="shared" si="124"/>
        <v>0</v>
      </c>
      <c r="BE108" s="37">
        <f t="shared" si="125"/>
        <v>5</v>
      </c>
      <c r="BF108" s="43">
        <f>IF($I107&lt;=Inputs!B$13,Inputs!B$14,0)</f>
        <v>1</v>
      </c>
      <c r="BG108" s="43">
        <f>IF(AND($I107&gt;Inputs!B$13,$I107&lt;=Inputs!C$13),Inputs!C$14,0)</f>
        <v>0</v>
      </c>
      <c r="BH108" s="43">
        <f>IF(AND($I107&gt;Inputs!C$13,$I107&lt;=Inputs!D$13),Inputs!D$14,0)</f>
        <v>0</v>
      </c>
      <c r="BI108" s="43">
        <f>IF(AND($I107&lt;Inputs!B$13),0,0)</f>
        <v>0</v>
      </c>
      <c r="BJ108" s="43">
        <f>IF(AND($I107&gt;=Inputs!B$13,$I107&lt;Inputs!C$13),Inputs!B$13,0)</f>
        <v>0</v>
      </c>
      <c r="BK108" s="43">
        <f>IF(AND($I107&gt;=Inputs!C$13,$I107&lt;Inputs!D$13),Inputs!C$13,0)</f>
        <v>0</v>
      </c>
      <c r="BL108" s="43">
        <f t="shared" si="126"/>
        <v>0</v>
      </c>
      <c r="BM108" s="43">
        <f t="shared" si="127"/>
        <v>0</v>
      </c>
      <c r="BN108" s="43">
        <f t="shared" si="128"/>
        <v>0</v>
      </c>
      <c r="BO108" s="43">
        <f t="shared" si="129"/>
        <v>0</v>
      </c>
      <c r="BP108" s="43" t="str">
        <f t="shared" si="151"/>
        <v>No</v>
      </c>
      <c r="BQ108" s="43">
        <f t="shared" si="130"/>
        <v>0</v>
      </c>
      <c r="BR108" s="43">
        <f t="shared" si="131"/>
        <v>0</v>
      </c>
      <c r="BS108" s="43">
        <f t="shared" si="132"/>
        <v>0</v>
      </c>
      <c r="BT108" s="43">
        <f t="shared" si="133"/>
        <v>0</v>
      </c>
      <c r="BU108" s="43">
        <f t="shared" si="134"/>
        <v>0</v>
      </c>
      <c r="BV108" s="43">
        <f t="shared" si="135"/>
        <v>0</v>
      </c>
      <c r="BW108" s="43">
        <f t="shared" si="136"/>
        <v>0</v>
      </c>
      <c r="BX108" s="43">
        <f t="shared" si="91"/>
        <v>0</v>
      </c>
      <c r="BY108" s="43">
        <f>IF(AND($BX108&gt;Inputs!B$13,$BX108&lt;=Inputs!C$13),Inputs!C$14,0)</f>
        <v>0</v>
      </c>
      <c r="BZ108" s="43">
        <f>IF(AND($BX108&gt;Inputs!C$13,$BX108&lt;=Inputs!D$13),Inputs!D$14,0)</f>
        <v>0</v>
      </c>
      <c r="CA108" s="43">
        <f>IF(AND($BX108&gt;Inputs!B$13,$BX108&lt;=Inputs!C$13),Inputs!B$13,0)</f>
        <v>0</v>
      </c>
      <c r="CB108" s="43">
        <f>IF(AND($BX108&gt;Inputs!C$13,$BX108&lt;=Inputs!D$13),Inputs!C$13,0)</f>
        <v>0</v>
      </c>
      <c r="CC108" s="43">
        <f t="shared" si="137"/>
        <v>0</v>
      </c>
      <c r="CD108" s="43">
        <f t="shared" si="138"/>
        <v>0</v>
      </c>
      <c r="CE108" s="43">
        <f t="shared" si="139"/>
        <v>0</v>
      </c>
      <c r="CF108" s="43" t="str">
        <f t="shared" si="152"/>
        <v>No</v>
      </c>
      <c r="CG108" s="43">
        <f t="shared" si="140"/>
        <v>0</v>
      </c>
      <c r="CH108" s="43">
        <f t="shared" si="141"/>
        <v>0</v>
      </c>
      <c r="CI108" s="43">
        <f t="shared" si="142"/>
        <v>0</v>
      </c>
      <c r="CJ108" s="43">
        <f t="shared" si="143"/>
        <v>0</v>
      </c>
      <c r="CK108" s="43">
        <f t="shared" si="144"/>
        <v>0</v>
      </c>
      <c r="CL108" s="44">
        <f t="shared" si="145"/>
        <v>0</v>
      </c>
      <c r="CM108" s="9">
        <f>IF(AND($F108&gt;=Inputs!B$3,$F108&lt;Inputs!C$3),FORECAST($F108,Inputs!B$4:C$4,Inputs!B$3:C$3),9999)</f>
        <v>9999</v>
      </c>
      <c r="CN108" s="9">
        <f>IF(AND($F108&gt;=Inputs!C$3,$F108&lt;Inputs!D$3),FORECAST($F108,Inputs!C$4:D$4,Inputs!C$3:D$3),9999)</f>
        <v>9999</v>
      </c>
      <c r="CO108" s="9">
        <f>IF(AND($F108&gt;=Inputs!D$3,$F108&lt;Inputs!E$3),FORECAST($F108,Inputs!D$4:E$4,Inputs!D$3:E$3),9999)</f>
        <v>9999</v>
      </c>
      <c r="CP108" s="9">
        <f>IF(AND($F108&gt;=Inputs!E$3,$F108&lt;Inputs!F$3),FORECAST($F108,Inputs!E$4:F$4,Inputs!E$3:F$3),9999)</f>
        <v>9999</v>
      </c>
      <c r="CQ108" s="9">
        <f>IF(AND($F108&gt;=Inputs!F$3,$F108&lt;Inputs!G$3),FORECAST($F108,Inputs!F$4:G$4,Inputs!F$3:G$3),9999)</f>
        <v>9999</v>
      </c>
      <c r="CR108" s="9">
        <f>IF(AND($F108&gt;=Inputs!G$3,$F108&lt;Inputs!H$3),FORECAST($F108,Inputs!G$4:H$4,Inputs!G$3:H$3),9999)</f>
        <v>9999</v>
      </c>
      <c r="CS108" s="9">
        <f>IF(AND($F108&gt;=Inputs!H$3,$F108&lt;Inputs!I$3),FORECAST($F108,Inputs!H$4:I$4,Inputs!H$3:I$3),9999)</f>
        <v>9999</v>
      </c>
      <c r="CT108" s="9">
        <f>IF(AND($F108&gt;=Inputs!I$3,$F108&lt;Inputs!J$3),FORECAST($F108,Inputs!I$4:J$4,Inputs!I$3:J$3),9999)</f>
        <v>9999</v>
      </c>
      <c r="CU108" s="9">
        <f>IF(AND($F108&gt;=Inputs!J$3,$F108&lt;Inputs!K$3),FORECAST($F108,Inputs!J$4:K$4,Inputs!J$3:K$3),9999)</f>
        <v>9999</v>
      </c>
      <c r="CV108" s="9">
        <f>IF(AND($F108&gt;=Inputs!K$3,$F108&lt;Inputs!L$3),FORECAST($F108,Inputs!K$4:L$4,Inputs!K$3:L$3),9999)</f>
        <v>9999</v>
      </c>
      <c r="CW108" s="9">
        <f>IF(AND($G108&gt;=Inputs!B$3,$G108&lt;Inputs!C$3),FORECAST($G108,Inputs!B$4:C$4,Inputs!B$3:C$3),-9999)</f>
        <v>-9999</v>
      </c>
      <c r="CX108" s="9">
        <f>IF(AND($G108&gt;=Inputs!C$3,$G108&lt;Inputs!D$3),FORECAST($G108,Inputs!C$4:D$4,Inputs!C$3:D$3),-9999)</f>
        <v>-9999</v>
      </c>
      <c r="CY108" s="9">
        <f>IF(AND($G108&gt;=Inputs!D$3,$G108&lt;Inputs!E$3),FORECAST($G108,Inputs!D$4:E$4,Inputs!D$3:E$3),-9999)</f>
        <v>-9999</v>
      </c>
      <c r="CZ108" s="9">
        <f>IF(AND($G108&gt;=Inputs!E$3,$G108&lt;Inputs!F$3),FORECAST($G108,Inputs!E$4:F$4,Inputs!E$3:F$3),-9999)</f>
        <v>-9999</v>
      </c>
      <c r="DA108" s="9">
        <f>IF(AND($G108&gt;=Inputs!F$3,$G108&lt;Inputs!G$3),FORECAST($G108,Inputs!F$4:G$4,Inputs!F$3:G$3),-9999)</f>
        <v>-9999</v>
      </c>
      <c r="DB108" s="9">
        <f>IF(AND($G108&gt;=Inputs!G$3,$G108&lt;Inputs!H$3),FORECAST($G108,Inputs!G$4:H$4,Inputs!G$3:H$3),-9999)</f>
        <v>25.2</v>
      </c>
      <c r="DC108" s="9">
        <f>IF(AND($G108&gt;=Inputs!H$3,$G108&lt;Inputs!I$3),FORECAST($G108,Inputs!H$4:I$4,Inputs!H$3:I$3),-9999)</f>
        <v>-9999</v>
      </c>
      <c r="DD108" s="9">
        <f>IF(AND($G108&gt;=Inputs!I$3,$G108&lt;Inputs!J$3),FORECAST($G108,Inputs!I$4:J$4,Inputs!I$3:J$3),-9999)</f>
        <v>-9999</v>
      </c>
      <c r="DE108" s="9">
        <f>IF(AND($G108&gt;=Inputs!J$3,$G108&lt;Inputs!K$3),FORECAST($G108,Inputs!J$4:K$4,Inputs!J$3:K$3),-9999)</f>
        <v>-9999</v>
      </c>
      <c r="DF108" s="9">
        <f>IF(AND($G108&gt;=Inputs!K$3,$G108&lt;Inputs!L$3),FORECAST($G108,Inputs!K$4:L$4,Inputs!K$3:L$3),-9999)</f>
        <v>-9999</v>
      </c>
    </row>
    <row r="109" spans="1:110" x14ac:dyDescent="0.25">
      <c r="A109" s="2">
        <f t="shared" si="103"/>
        <v>45474.368055555213</v>
      </c>
      <c r="B109" s="3" t="str">
        <f>IF(ROUND(A109,6)&lt;ROUND(Inputs!$B$7,6),"Pre t0",IF(ROUND(A109,6)=ROUND(Inputs!$B$7,6),"t0",IF(AND(A109&gt;Inputs!$B$7,A109&lt;Inputs!$B$8),"TRLD","Post t0")))</f>
        <v>Pre t0</v>
      </c>
      <c r="C109" s="17">
        <v>27.77</v>
      </c>
      <c r="D109" s="19">
        <v>159.11864999999997</v>
      </c>
      <c r="E109" s="19"/>
      <c r="F109" s="19">
        <v>200</v>
      </c>
      <c r="G109" s="19">
        <v>130</v>
      </c>
      <c r="H109" s="7">
        <f t="shared" si="102"/>
        <v>159.11864999999997</v>
      </c>
      <c r="I109" s="7">
        <f>IF(B109="Pre t0",0,IF(B109="t0",MAX(MIN(TRLD!N109,E109),G109),IF(B109="TRLD",I108+J109,IF(B109="Post t0",MAX(I108+M109,G109)))))</f>
        <v>0</v>
      </c>
      <c r="J109" s="7">
        <f t="shared" si="146"/>
        <v>0</v>
      </c>
      <c r="K109" s="7">
        <f t="shared" si="53"/>
        <v>0</v>
      </c>
      <c r="L109" s="7">
        <f t="shared" si="147"/>
        <v>5</v>
      </c>
      <c r="M109" s="8">
        <f t="shared" si="148"/>
        <v>0</v>
      </c>
      <c r="N109" s="31">
        <f t="shared" si="56"/>
        <v>0</v>
      </c>
      <c r="O109" s="31">
        <f>IF(AND($C109&gt;=Inputs!B$4,$C109&lt;Inputs!C$4),FORECAST($C109,Inputs!B$3:C$3,Inputs!B$4:C$4),0)</f>
        <v>0</v>
      </c>
      <c r="P109" s="31">
        <f>IF(AND($C109&gt;=Inputs!C$4,$C109&lt;Inputs!D$4),FORECAST($C109,Inputs!C$3:D$3,Inputs!C$4:D$4),0)</f>
        <v>0</v>
      </c>
      <c r="Q109" s="31">
        <f>IF(AND($C109&gt;=Inputs!D$4,$C109&lt;Inputs!E$4),FORECAST($C109,Inputs!D$3:E$3,Inputs!D$4:E$4),0)</f>
        <v>0</v>
      </c>
      <c r="R109" s="31">
        <f>IF(AND($C109&gt;=Inputs!E$4,$C109&lt;Inputs!F$4),FORECAST($C109,Inputs!E$3:F$3,Inputs!E$4:F$4),0)</f>
        <v>0</v>
      </c>
      <c r="S109" s="31">
        <f>IF(AND($C109&gt;=Inputs!F$4,$C109&lt;Inputs!G$4),FORECAST($C109,Inputs!F$3:G$3,Inputs!F$4:G$4),0)</f>
        <v>0</v>
      </c>
      <c r="T109" s="31">
        <f>IF(AND($C109&gt;=Inputs!G$4,$C109&lt;Inputs!H$4),FORECAST($C109,Inputs!G$3:H$3,Inputs!G$4:H$4),0)</f>
        <v>140.70833333333331</v>
      </c>
      <c r="U109" s="31">
        <f>IF(AND($C109&gt;=Inputs!H$4,$C109&lt;Inputs!I$4),FORECAST($C109,Inputs!H$3:I$3,Inputs!H$4:I$4),0)</f>
        <v>0</v>
      </c>
      <c r="V109" s="31">
        <f>IF(AND($C109&gt;=Inputs!I$4,$C109&lt;Inputs!J$4),FORECAST($C109,Inputs!I$3:J$3,Inputs!I$4:J$4),0)</f>
        <v>0</v>
      </c>
      <c r="W109" s="31">
        <f>IF(AND($C109&gt;=Inputs!J$4,$C109&lt;Inputs!K$4),FORECAST($C109,Inputs!J$3:K$3,Inputs!J$4:K$4),0)</f>
        <v>0</v>
      </c>
      <c r="X109" s="31">
        <f>IF(AND($C109&gt;=Inputs!K$4,Inputs!K$4&lt;&gt;""),F109,0)</f>
        <v>0</v>
      </c>
      <c r="Y109" s="36">
        <f>IF($I108&lt;Inputs!B$13,Inputs!B$14,0)</f>
        <v>1</v>
      </c>
      <c r="Z109" s="36">
        <f>IF(AND($I108&gt;=Inputs!B$13,$I108&lt;Inputs!C$13),Inputs!C$14,0)</f>
        <v>0</v>
      </c>
      <c r="AA109" s="36">
        <f>IF(AND($I108&gt;=Inputs!C$13,$I108&lt;Inputs!D$13),Inputs!D$14,0)</f>
        <v>0</v>
      </c>
      <c r="AB109" s="36">
        <f>IF(AND($I108&lt;Inputs!B$13),Inputs!B$13,0)</f>
        <v>185</v>
      </c>
      <c r="AC109" s="36">
        <f>IF(AND($I108&gt;=Inputs!B$13,$I108&lt;Inputs!C$13),Inputs!C$13,0)</f>
        <v>0</v>
      </c>
      <c r="AD109" s="36">
        <f>IF(AND($I108&gt;=Inputs!C$13,$I108&lt;Inputs!D$13),Inputs!D$13,0)</f>
        <v>0</v>
      </c>
      <c r="AE109" s="36">
        <f t="shared" si="107"/>
        <v>185</v>
      </c>
      <c r="AF109" s="36">
        <f t="shared" si="108"/>
        <v>0</v>
      </c>
      <c r="AG109" s="36">
        <f t="shared" si="109"/>
        <v>0</v>
      </c>
      <c r="AH109" s="36">
        <f t="shared" si="110"/>
        <v>185</v>
      </c>
      <c r="AI109" s="36" t="str">
        <f t="shared" si="149"/>
        <v>No</v>
      </c>
      <c r="AJ109" s="36">
        <f t="shared" si="111"/>
        <v>5</v>
      </c>
      <c r="AK109" s="36">
        <f t="shared" si="112"/>
        <v>0</v>
      </c>
      <c r="AL109" s="36">
        <f t="shared" si="113"/>
        <v>0</v>
      </c>
      <c r="AM109" s="36">
        <f t="shared" si="114"/>
        <v>5</v>
      </c>
      <c r="AN109" s="36">
        <f t="shared" si="115"/>
        <v>0</v>
      </c>
      <c r="AO109" s="36">
        <f t="shared" si="116"/>
        <v>0</v>
      </c>
      <c r="AP109" s="36">
        <f t="shared" si="117"/>
        <v>5</v>
      </c>
      <c r="AQ109" s="36">
        <f t="shared" si="69"/>
        <v>5</v>
      </c>
      <c r="AR109" s="36">
        <f>IF(AND($AQ109&gt;=Inputs!B$13,$AQ109&lt;Inputs!C$13),Inputs!C$14,0)</f>
        <v>0</v>
      </c>
      <c r="AS109" s="36">
        <f>IF(AND($AQ109&gt;=Inputs!C$13,$AQ109&lt;Inputs!D$13),Inputs!D$14,0)</f>
        <v>0</v>
      </c>
      <c r="AT109" s="36">
        <f>IF(AND($AQ109&gt;=Inputs!B$13,$AQ109&lt;Inputs!C$13),Inputs!C$13,0)</f>
        <v>0</v>
      </c>
      <c r="AU109" s="36">
        <f>IF(AND($AQ109&gt;=Inputs!C$13,$AQ109&lt;Inputs!D$13),Inputs!D$13,0)</f>
        <v>0</v>
      </c>
      <c r="AV109" s="36">
        <f t="shared" si="118"/>
        <v>0</v>
      </c>
      <c r="AW109" s="36">
        <f>IFERROR((AU109-#REF!)/AS109,0)</f>
        <v>0</v>
      </c>
      <c r="AX109" s="36">
        <f t="shared" si="119"/>
        <v>0</v>
      </c>
      <c r="AY109" s="36" t="str">
        <f t="shared" si="150"/>
        <v>No</v>
      </c>
      <c r="AZ109" s="36">
        <f t="shared" si="120"/>
        <v>0</v>
      </c>
      <c r="BA109" s="36">
        <f t="shared" si="121"/>
        <v>0</v>
      </c>
      <c r="BB109" s="36">
        <f t="shared" si="122"/>
        <v>0</v>
      </c>
      <c r="BC109" s="36">
        <f t="shared" si="123"/>
        <v>0</v>
      </c>
      <c r="BD109" s="36">
        <f t="shared" si="124"/>
        <v>0</v>
      </c>
      <c r="BE109" s="37">
        <f t="shared" si="125"/>
        <v>5</v>
      </c>
      <c r="BF109" s="43">
        <f>IF($I108&lt;=Inputs!B$13,Inputs!B$14,0)</f>
        <v>1</v>
      </c>
      <c r="BG109" s="43">
        <f>IF(AND($I108&gt;Inputs!B$13,$I108&lt;=Inputs!C$13),Inputs!C$14,0)</f>
        <v>0</v>
      </c>
      <c r="BH109" s="43">
        <f>IF(AND($I108&gt;Inputs!C$13,$I108&lt;=Inputs!D$13),Inputs!D$14,0)</f>
        <v>0</v>
      </c>
      <c r="BI109" s="43">
        <f>IF(AND($I108&lt;Inputs!B$13),0,0)</f>
        <v>0</v>
      </c>
      <c r="BJ109" s="43">
        <f>IF(AND($I108&gt;=Inputs!B$13,$I108&lt;Inputs!C$13),Inputs!B$13,0)</f>
        <v>0</v>
      </c>
      <c r="BK109" s="43">
        <f>IF(AND($I108&gt;=Inputs!C$13,$I108&lt;Inputs!D$13),Inputs!C$13,0)</f>
        <v>0</v>
      </c>
      <c r="BL109" s="43">
        <f t="shared" si="126"/>
        <v>0</v>
      </c>
      <c r="BM109" s="43">
        <f t="shared" si="127"/>
        <v>0</v>
      </c>
      <c r="BN109" s="43">
        <f t="shared" si="128"/>
        <v>0</v>
      </c>
      <c r="BO109" s="43">
        <f t="shared" si="129"/>
        <v>0</v>
      </c>
      <c r="BP109" s="43" t="str">
        <f t="shared" si="151"/>
        <v>No</v>
      </c>
      <c r="BQ109" s="43">
        <f t="shared" si="130"/>
        <v>0</v>
      </c>
      <c r="BR109" s="43">
        <f t="shared" si="131"/>
        <v>0</v>
      </c>
      <c r="BS109" s="43">
        <f t="shared" si="132"/>
        <v>0</v>
      </c>
      <c r="BT109" s="43">
        <f t="shared" si="133"/>
        <v>0</v>
      </c>
      <c r="BU109" s="43">
        <f t="shared" si="134"/>
        <v>0</v>
      </c>
      <c r="BV109" s="43">
        <f t="shared" si="135"/>
        <v>0</v>
      </c>
      <c r="BW109" s="43">
        <f t="shared" si="136"/>
        <v>0</v>
      </c>
      <c r="BX109" s="43">
        <f t="shared" si="91"/>
        <v>0</v>
      </c>
      <c r="BY109" s="43">
        <f>IF(AND($BX109&gt;Inputs!B$13,$BX109&lt;=Inputs!C$13),Inputs!C$14,0)</f>
        <v>0</v>
      </c>
      <c r="BZ109" s="43">
        <f>IF(AND($BX109&gt;Inputs!C$13,$BX109&lt;=Inputs!D$13),Inputs!D$14,0)</f>
        <v>0</v>
      </c>
      <c r="CA109" s="43">
        <f>IF(AND($BX109&gt;Inputs!B$13,$BX109&lt;=Inputs!C$13),Inputs!B$13,0)</f>
        <v>0</v>
      </c>
      <c r="CB109" s="43">
        <f>IF(AND($BX109&gt;Inputs!C$13,$BX109&lt;=Inputs!D$13),Inputs!C$13,0)</f>
        <v>0</v>
      </c>
      <c r="CC109" s="43">
        <f t="shared" si="137"/>
        <v>0</v>
      </c>
      <c r="CD109" s="43">
        <f t="shared" si="138"/>
        <v>0</v>
      </c>
      <c r="CE109" s="43">
        <f t="shared" si="139"/>
        <v>0</v>
      </c>
      <c r="CF109" s="43" t="str">
        <f t="shared" si="152"/>
        <v>No</v>
      </c>
      <c r="CG109" s="43">
        <f t="shared" si="140"/>
        <v>0</v>
      </c>
      <c r="CH109" s="43">
        <f t="shared" si="141"/>
        <v>0</v>
      </c>
      <c r="CI109" s="43">
        <f t="shared" si="142"/>
        <v>0</v>
      </c>
      <c r="CJ109" s="43">
        <f t="shared" si="143"/>
        <v>0</v>
      </c>
      <c r="CK109" s="43">
        <f t="shared" si="144"/>
        <v>0</v>
      </c>
      <c r="CL109" s="44">
        <f t="shared" si="145"/>
        <v>0</v>
      </c>
      <c r="CM109" s="9">
        <f>IF(AND($F109&gt;=Inputs!B$3,$F109&lt;Inputs!C$3),FORECAST($F109,Inputs!B$4:C$4,Inputs!B$3:C$3),9999)</f>
        <v>9999</v>
      </c>
      <c r="CN109" s="9">
        <f>IF(AND($F109&gt;=Inputs!C$3,$F109&lt;Inputs!D$3),FORECAST($F109,Inputs!C$4:D$4,Inputs!C$3:D$3),9999)</f>
        <v>9999</v>
      </c>
      <c r="CO109" s="9">
        <f>IF(AND($F109&gt;=Inputs!D$3,$F109&lt;Inputs!E$3),FORECAST($F109,Inputs!D$4:E$4,Inputs!D$3:E$3),9999)</f>
        <v>9999</v>
      </c>
      <c r="CP109" s="9">
        <f>IF(AND($F109&gt;=Inputs!E$3,$F109&lt;Inputs!F$3),FORECAST($F109,Inputs!E$4:F$4,Inputs!E$3:F$3),9999)</f>
        <v>9999</v>
      </c>
      <c r="CQ109" s="9">
        <f>IF(AND($F109&gt;=Inputs!F$3,$F109&lt;Inputs!G$3),FORECAST($F109,Inputs!F$4:G$4,Inputs!F$3:G$3),9999)</f>
        <v>9999</v>
      </c>
      <c r="CR109" s="9">
        <f>IF(AND($F109&gt;=Inputs!G$3,$F109&lt;Inputs!H$3),FORECAST($F109,Inputs!G$4:H$4,Inputs!G$3:H$3),9999)</f>
        <v>9999</v>
      </c>
      <c r="CS109" s="9">
        <f>IF(AND($F109&gt;=Inputs!H$3,$F109&lt;Inputs!I$3),FORECAST($F109,Inputs!H$4:I$4,Inputs!H$3:I$3),9999)</f>
        <v>9999</v>
      </c>
      <c r="CT109" s="9">
        <f>IF(AND($F109&gt;=Inputs!I$3,$F109&lt;Inputs!J$3),FORECAST($F109,Inputs!I$4:J$4,Inputs!I$3:J$3),9999)</f>
        <v>9999</v>
      </c>
      <c r="CU109" s="9">
        <f>IF(AND($F109&gt;=Inputs!J$3,$F109&lt;Inputs!K$3),FORECAST($F109,Inputs!J$4:K$4,Inputs!J$3:K$3),9999)</f>
        <v>9999</v>
      </c>
      <c r="CV109" s="9">
        <f>IF(AND($F109&gt;=Inputs!K$3,$F109&lt;Inputs!L$3),FORECAST($F109,Inputs!K$4:L$4,Inputs!K$3:L$3),9999)</f>
        <v>9999</v>
      </c>
      <c r="CW109" s="9">
        <f>IF(AND($G109&gt;=Inputs!B$3,$G109&lt;Inputs!C$3),FORECAST($G109,Inputs!B$4:C$4,Inputs!B$3:C$3),-9999)</f>
        <v>-9999</v>
      </c>
      <c r="CX109" s="9">
        <f>IF(AND($G109&gt;=Inputs!C$3,$G109&lt;Inputs!D$3),FORECAST($G109,Inputs!C$4:D$4,Inputs!C$3:D$3),-9999)</f>
        <v>-9999</v>
      </c>
      <c r="CY109" s="9">
        <f>IF(AND($G109&gt;=Inputs!D$3,$G109&lt;Inputs!E$3),FORECAST($G109,Inputs!D$4:E$4,Inputs!D$3:E$3),-9999)</f>
        <v>-9999</v>
      </c>
      <c r="CZ109" s="9">
        <f>IF(AND($G109&gt;=Inputs!E$3,$G109&lt;Inputs!F$3),FORECAST($G109,Inputs!E$4:F$4,Inputs!E$3:F$3),-9999)</f>
        <v>-9999</v>
      </c>
      <c r="DA109" s="9">
        <f>IF(AND($G109&gt;=Inputs!F$3,$G109&lt;Inputs!G$3),FORECAST($G109,Inputs!F$4:G$4,Inputs!F$3:G$3),-9999)</f>
        <v>-9999</v>
      </c>
      <c r="DB109" s="9">
        <f>IF(AND($G109&gt;=Inputs!G$3,$G109&lt;Inputs!H$3),FORECAST($G109,Inputs!G$4:H$4,Inputs!G$3:H$3),-9999)</f>
        <v>25.2</v>
      </c>
      <c r="DC109" s="9">
        <f>IF(AND($G109&gt;=Inputs!H$3,$G109&lt;Inputs!I$3),FORECAST($G109,Inputs!H$4:I$4,Inputs!H$3:I$3),-9999)</f>
        <v>-9999</v>
      </c>
      <c r="DD109" s="9">
        <f>IF(AND($G109&gt;=Inputs!I$3,$G109&lt;Inputs!J$3),FORECAST($G109,Inputs!I$4:J$4,Inputs!I$3:J$3),-9999)</f>
        <v>-9999</v>
      </c>
      <c r="DE109" s="9">
        <f>IF(AND($G109&gt;=Inputs!J$3,$G109&lt;Inputs!K$3),FORECAST($G109,Inputs!J$4:K$4,Inputs!J$3:K$3),-9999)</f>
        <v>-9999</v>
      </c>
      <c r="DF109" s="9">
        <f>IF(AND($G109&gt;=Inputs!K$3,$G109&lt;Inputs!L$3),FORECAST($G109,Inputs!K$4:L$4,Inputs!K$3:L$3),-9999)</f>
        <v>-9999</v>
      </c>
    </row>
    <row r="110" spans="1:110" x14ac:dyDescent="0.25">
      <c r="A110" s="2">
        <f t="shared" si="103"/>
        <v>45474.371527777432</v>
      </c>
      <c r="B110" s="3" t="str">
        <f>IF(ROUND(A110,6)&lt;ROUND(Inputs!$B$7,6),"Pre t0",IF(ROUND(A110,6)=ROUND(Inputs!$B$7,6),"t0",IF(AND(A110&gt;Inputs!$B$7,A110&lt;Inputs!$B$8),"TRLD","Post t0")))</f>
        <v>Pre t0</v>
      </c>
      <c r="C110" s="17">
        <v>25.66</v>
      </c>
      <c r="D110" s="19">
        <v>161.65324999999999</v>
      </c>
      <c r="E110" s="19"/>
      <c r="F110" s="19">
        <v>200</v>
      </c>
      <c r="G110" s="19">
        <v>130</v>
      </c>
      <c r="H110" s="7">
        <f t="shared" si="102"/>
        <v>161.65324999999999</v>
      </c>
      <c r="I110" s="7">
        <f>IF(B110="Pre t0",0,IF(B110="t0",MAX(MIN(TRLD!N110,E110),G110),IF(B110="TRLD",I109+J110,IF(B110="Post t0",MAX(I109+M110,G110)))))</f>
        <v>0</v>
      </c>
      <c r="J110" s="7">
        <f t="shared" si="146"/>
        <v>0</v>
      </c>
      <c r="K110" s="7">
        <f t="shared" si="53"/>
        <v>0</v>
      </c>
      <c r="L110" s="7">
        <f t="shared" si="147"/>
        <v>5</v>
      </c>
      <c r="M110" s="8">
        <f t="shared" si="148"/>
        <v>0</v>
      </c>
      <c r="N110" s="31">
        <f t="shared" si="56"/>
        <v>0</v>
      </c>
      <c r="O110" s="31">
        <f>IF(AND($C110&gt;=Inputs!B$4,$C110&lt;Inputs!C$4),FORECAST($C110,Inputs!B$3:C$3,Inputs!B$4:C$4),0)</f>
        <v>0</v>
      </c>
      <c r="P110" s="31">
        <f>IF(AND($C110&gt;=Inputs!C$4,$C110&lt;Inputs!D$4),FORECAST($C110,Inputs!C$3:D$3,Inputs!C$4:D$4),0)</f>
        <v>0</v>
      </c>
      <c r="Q110" s="31">
        <f>IF(AND($C110&gt;=Inputs!D$4,$C110&lt;Inputs!E$4),FORECAST($C110,Inputs!D$3:E$3,Inputs!D$4:E$4),0)</f>
        <v>0</v>
      </c>
      <c r="R110" s="31">
        <f>IF(AND($C110&gt;=Inputs!E$4,$C110&lt;Inputs!F$4),FORECAST($C110,Inputs!E$3:F$3,Inputs!E$4:F$4),0)</f>
        <v>0</v>
      </c>
      <c r="S110" s="31">
        <f>IF(AND($C110&gt;=Inputs!F$4,$C110&lt;Inputs!G$4),FORECAST($C110,Inputs!F$3:G$3,Inputs!F$4:G$4),0)</f>
        <v>0</v>
      </c>
      <c r="T110" s="31">
        <f>IF(AND($C110&gt;=Inputs!G$4,$C110&lt;Inputs!H$4),FORECAST($C110,Inputs!G$3:H$3,Inputs!G$4:H$4),0)</f>
        <v>131.91666666666666</v>
      </c>
      <c r="U110" s="31">
        <f>IF(AND($C110&gt;=Inputs!H$4,$C110&lt;Inputs!I$4),FORECAST($C110,Inputs!H$3:I$3,Inputs!H$4:I$4),0)</f>
        <v>0</v>
      </c>
      <c r="V110" s="31">
        <f>IF(AND($C110&gt;=Inputs!I$4,$C110&lt;Inputs!J$4),FORECAST($C110,Inputs!I$3:J$3,Inputs!I$4:J$4),0)</f>
        <v>0</v>
      </c>
      <c r="W110" s="31">
        <f>IF(AND($C110&gt;=Inputs!J$4,$C110&lt;Inputs!K$4),FORECAST($C110,Inputs!J$3:K$3,Inputs!J$4:K$4),0)</f>
        <v>0</v>
      </c>
      <c r="X110" s="31">
        <f>IF(AND($C110&gt;=Inputs!K$4,Inputs!K$4&lt;&gt;""),F110,0)</f>
        <v>0</v>
      </c>
      <c r="Y110" s="36">
        <f>IF($I109&lt;Inputs!B$13,Inputs!B$14,0)</f>
        <v>1</v>
      </c>
      <c r="Z110" s="36">
        <f>IF(AND($I109&gt;=Inputs!B$13,$I109&lt;Inputs!C$13),Inputs!C$14,0)</f>
        <v>0</v>
      </c>
      <c r="AA110" s="36">
        <f>IF(AND($I109&gt;=Inputs!C$13,$I109&lt;Inputs!D$13),Inputs!D$14,0)</f>
        <v>0</v>
      </c>
      <c r="AB110" s="36">
        <f>IF(AND($I109&lt;Inputs!B$13),Inputs!B$13,0)</f>
        <v>185</v>
      </c>
      <c r="AC110" s="36">
        <f>IF(AND($I109&gt;=Inputs!B$13,$I109&lt;Inputs!C$13),Inputs!C$13,0)</f>
        <v>0</v>
      </c>
      <c r="AD110" s="36">
        <f>IF(AND($I109&gt;=Inputs!C$13,$I109&lt;Inputs!D$13),Inputs!D$13,0)</f>
        <v>0</v>
      </c>
      <c r="AE110" s="36">
        <f t="shared" si="107"/>
        <v>185</v>
      </c>
      <c r="AF110" s="36">
        <f t="shared" si="108"/>
        <v>0</v>
      </c>
      <c r="AG110" s="36">
        <f t="shared" si="109"/>
        <v>0</v>
      </c>
      <c r="AH110" s="36">
        <f t="shared" si="110"/>
        <v>185</v>
      </c>
      <c r="AI110" s="36" t="str">
        <f t="shared" si="149"/>
        <v>No</v>
      </c>
      <c r="AJ110" s="36">
        <f t="shared" si="111"/>
        <v>5</v>
      </c>
      <c r="AK110" s="36">
        <f t="shared" si="112"/>
        <v>0</v>
      </c>
      <c r="AL110" s="36">
        <f t="shared" si="113"/>
        <v>0</v>
      </c>
      <c r="AM110" s="36">
        <f t="shared" si="114"/>
        <v>5</v>
      </c>
      <c r="AN110" s="36">
        <f t="shared" si="115"/>
        <v>0</v>
      </c>
      <c r="AO110" s="36">
        <f t="shared" si="116"/>
        <v>0</v>
      </c>
      <c r="AP110" s="36">
        <f t="shared" si="117"/>
        <v>5</v>
      </c>
      <c r="AQ110" s="36">
        <f t="shared" si="69"/>
        <v>5</v>
      </c>
      <c r="AR110" s="36">
        <f>IF(AND($AQ110&gt;=Inputs!B$13,$AQ110&lt;Inputs!C$13),Inputs!C$14,0)</f>
        <v>0</v>
      </c>
      <c r="AS110" s="36">
        <f>IF(AND($AQ110&gt;=Inputs!C$13,$AQ110&lt;Inputs!D$13),Inputs!D$14,0)</f>
        <v>0</v>
      </c>
      <c r="AT110" s="36">
        <f>IF(AND($AQ110&gt;=Inputs!B$13,$AQ110&lt;Inputs!C$13),Inputs!C$13,0)</f>
        <v>0</v>
      </c>
      <c r="AU110" s="36">
        <f>IF(AND($AQ110&gt;=Inputs!C$13,$AQ110&lt;Inputs!D$13),Inputs!D$13,0)</f>
        <v>0</v>
      </c>
      <c r="AV110" s="36">
        <f t="shared" si="118"/>
        <v>0</v>
      </c>
      <c r="AW110" s="36">
        <f>IFERROR((AU110-#REF!)/AS110,0)</f>
        <v>0</v>
      </c>
      <c r="AX110" s="36">
        <f t="shared" si="119"/>
        <v>0</v>
      </c>
      <c r="AY110" s="36" t="str">
        <f t="shared" si="150"/>
        <v>No</v>
      </c>
      <c r="AZ110" s="36">
        <f t="shared" si="120"/>
        <v>0</v>
      </c>
      <c r="BA110" s="36">
        <f t="shared" si="121"/>
        <v>0</v>
      </c>
      <c r="BB110" s="36">
        <f t="shared" si="122"/>
        <v>0</v>
      </c>
      <c r="BC110" s="36">
        <f t="shared" si="123"/>
        <v>0</v>
      </c>
      <c r="BD110" s="36">
        <f t="shared" si="124"/>
        <v>0</v>
      </c>
      <c r="BE110" s="37">
        <f t="shared" si="125"/>
        <v>5</v>
      </c>
      <c r="BF110" s="43">
        <f>IF($I109&lt;=Inputs!B$13,Inputs!B$14,0)</f>
        <v>1</v>
      </c>
      <c r="BG110" s="43">
        <f>IF(AND($I109&gt;Inputs!B$13,$I109&lt;=Inputs!C$13),Inputs!C$14,0)</f>
        <v>0</v>
      </c>
      <c r="BH110" s="43">
        <f>IF(AND($I109&gt;Inputs!C$13,$I109&lt;=Inputs!D$13),Inputs!D$14,0)</f>
        <v>0</v>
      </c>
      <c r="BI110" s="43">
        <f>IF(AND($I109&lt;Inputs!B$13),0,0)</f>
        <v>0</v>
      </c>
      <c r="BJ110" s="43">
        <f>IF(AND($I109&gt;=Inputs!B$13,$I109&lt;Inputs!C$13),Inputs!B$13,0)</f>
        <v>0</v>
      </c>
      <c r="BK110" s="43">
        <f>IF(AND($I109&gt;=Inputs!C$13,$I109&lt;Inputs!D$13),Inputs!C$13,0)</f>
        <v>0</v>
      </c>
      <c r="BL110" s="43">
        <f t="shared" si="126"/>
        <v>0</v>
      </c>
      <c r="BM110" s="43">
        <f t="shared" si="127"/>
        <v>0</v>
      </c>
      <c r="BN110" s="43">
        <f t="shared" si="128"/>
        <v>0</v>
      </c>
      <c r="BO110" s="43">
        <f t="shared" si="129"/>
        <v>0</v>
      </c>
      <c r="BP110" s="43" t="str">
        <f t="shared" si="151"/>
        <v>No</v>
      </c>
      <c r="BQ110" s="43">
        <f t="shared" si="130"/>
        <v>0</v>
      </c>
      <c r="BR110" s="43">
        <f t="shared" si="131"/>
        <v>0</v>
      </c>
      <c r="BS110" s="43">
        <f t="shared" si="132"/>
        <v>0</v>
      </c>
      <c r="BT110" s="43">
        <f t="shared" si="133"/>
        <v>0</v>
      </c>
      <c r="BU110" s="43">
        <f t="shared" si="134"/>
        <v>0</v>
      </c>
      <c r="BV110" s="43">
        <f t="shared" si="135"/>
        <v>0</v>
      </c>
      <c r="BW110" s="43">
        <f t="shared" si="136"/>
        <v>0</v>
      </c>
      <c r="BX110" s="43">
        <f t="shared" si="91"/>
        <v>0</v>
      </c>
      <c r="BY110" s="43">
        <f>IF(AND($BX110&gt;Inputs!B$13,$BX110&lt;=Inputs!C$13),Inputs!C$14,0)</f>
        <v>0</v>
      </c>
      <c r="BZ110" s="43">
        <f>IF(AND($BX110&gt;Inputs!C$13,$BX110&lt;=Inputs!D$13),Inputs!D$14,0)</f>
        <v>0</v>
      </c>
      <c r="CA110" s="43">
        <f>IF(AND($BX110&gt;Inputs!B$13,$BX110&lt;=Inputs!C$13),Inputs!B$13,0)</f>
        <v>0</v>
      </c>
      <c r="CB110" s="43">
        <f>IF(AND($BX110&gt;Inputs!C$13,$BX110&lt;=Inputs!D$13),Inputs!C$13,0)</f>
        <v>0</v>
      </c>
      <c r="CC110" s="43">
        <f t="shared" si="137"/>
        <v>0</v>
      </c>
      <c r="CD110" s="43">
        <f t="shared" si="138"/>
        <v>0</v>
      </c>
      <c r="CE110" s="43">
        <f t="shared" si="139"/>
        <v>0</v>
      </c>
      <c r="CF110" s="43" t="str">
        <f t="shared" si="152"/>
        <v>No</v>
      </c>
      <c r="CG110" s="43">
        <f t="shared" si="140"/>
        <v>0</v>
      </c>
      <c r="CH110" s="43">
        <f t="shared" si="141"/>
        <v>0</v>
      </c>
      <c r="CI110" s="43">
        <f t="shared" si="142"/>
        <v>0</v>
      </c>
      <c r="CJ110" s="43">
        <f t="shared" si="143"/>
        <v>0</v>
      </c>
      <c r="CK110" s="43">
        <f t="shared" si="144"/>
        <v>0</v>
      </c>
      <c r="CL110" s="44">
        <f t="shared" si="145"/>
        <v>0</v>
      </c>
      <c r="CM110" s="9">
        <f>IF(AND($F110&gt;=Inputs!B$3,$F110&lt;Inputs!C$3),FORECAST($F110,Inputs!B$4:C$4,Inputs!B$3:C$3),9999)</f>
        <v>9999</v>
      </c>
      <c r="CN110" s="9">
        <f>IF(AND($F110&gt;=Inputs!C$3,$F110&lt;Inputs!D$3),FORECAST($F110,Inputs!C$4:D$4,Inputs!C$3:D$3),9999)</f>
        <v>9999</v>
      </c>
      <c r="CO110" s="9">
        <f>IF(AND($F110&gt;=Inputs!D$3,$F110&lt;Inputs!E$3),FORECAST($F110,Inputs!D$4:E$4,Inputs!D$3:E$3),9999)</f>
        <v>9999</v>
      </c>
      <c r="CP110" s="9">
        <f>IF(AND($F110&gt;=Inputs!E$3,$F110&lt;Inputs!F$3),FORECAST($F110,Inputs!E$4:F$4,Inputs!E$3:F$3),9999)</f>
        <v>9999</v>
      </c>
      <c r="CQ110" s="9">
        <f>IF(AND($F110&gt;=Inputs!F$3,$F110&lt;Inputs!G$3),FORECAST($F110,Inputs!F$4:G$4,Inputs!F$3:G$3),9999)</f>
        <v>9999</v>
      </c>
      <c r="CR110" s="9">
        <f>IF(AND($F110&gt;=Inputs!G$3,$F110&lt;Inputs!H$3),FORECAST($F110,Inputs!G$4:H$4,Inputs!G$3:H$3),9999)</f>
        <v>9999</v>
      </c>
      <c r="CS110" s="9">
        <f>IF(AND($F110&gt;=Inputs!H$3,$F110&lt;Inputs!I$3),FORECAST($F110,Inputs!H$4:I$4,Inputs!H$3:I$3),9999)</f>
        <v>9999</v>
      </c>
      <c r="CT110" s="9">
        <f>IF(AND($F110&gt;=Inputs!I$3,$F110&lt;Inputs!J$3),FORECAST($F110,Inputs!I$4:J$4,Inputs!I$3:J$3),9999)</f>
        <v>9999</v>
      </c>
      <c r="CU110" s="9">
        <f>IF(AND($F110&gt;=Inputs!J$3,$F110&lt;Inputs!K$3),FORECAST($F110,Inputs!J$4:K$4,Inputs!J$3:K$3),9999)</f>
        <v>9999</v>
      </c>
      <c r="CV110" s="9">
        <f>IF(AND($F110&gt;=Inputs!K$3,$F110&lt;Inputs!L$3),FORECAST($F110,Inputs!K$4:L$4,Inputs!K$3:L$3),9999)</f>
        <v>9999</v>
      </c>
      <c r="CW110" s="9">
        <f>IF(AND($G110&gt;=Inputs!B$3,$G110&lt;Inputs!C$3),FORECAST($G110,Inputs!B$4:C$4,Inputs!B$3:C$3),-9999)</f>
        <v>-9999</v>
      </c>
      <c r="CX110" s="9">
        <f>IF(AND($G110&gt;=Inputs!C$3,$G110&lt;Inputs!D$3),FORECAST($G110,Inputs!C$4:D$4,Inputs!C$3:D$3),-9999)</f>
        <v>-9999</v>
      </c>
      <c r="CY110" s="9">
        <f>IF(AND($G110&gt;=Inputs!D$3,$G110&lt;Inputs!E$3),FORECAST($G110,Inputs!D$4:E$4,Inputs!D$3:E$3),-9999)</f>
        <v>-9999</v>
      </c>
      <c r="CZ110" s="9">
        <f>IF(AND($G110&gt;=Inputs!E$3,$G110&lt;Inputs!F$3),FORECAST($G110,Inputs!E$4:F$4,Inputs!E$3:F$3),-9999)</f>
        <v>-9999</v>
      </c>
      <c r="DA110" s="9">
        <f>IF(AND($G110&gt;=Inputs!F$3,$G110&lt;Inputs!G$3),FORECAST($G110,Inputs!F$4:G$4,Inputs!F$3:G$3),-9999)</f>
        <v>-9999</v>
      </c>
      <c r="DB110" s="9">
        <f>IF(AND($G110&gt;=Inputs!G$3,$G110&lt;Inputs!H$3),FORECAST($G110,Inputs!G$4:H$4,Inputs!G$3:H$3),-9999)</f>
        <v>25.2</v>
      </c>
      <c r="DC110" s="9">
        <f>IF(AND($G110&gt;=Inputs!H$3,$G110&lt;Inputs!I$3),FORECAST($G110,Inputs!H$4:I$4,Inputs!H$3:I$3),-9999)</f>
        <v>-9999</v>
      </c>
      <c r="DD110" s="9">
        <f>IF(AND($G110&gt;=Inputs!I$3,$G110&lt;Inputs!J$3),FORECAST($G110,Inputs!I$4:J$4,Inputs!I$3:J$3),-9999)</f>
        <v>-9999</v>
      </c>
      <c r="DE110" s="9">
        <f>IF(AND($G110&gt;=Inputs!J$3,$G110&lt;Inputs!K$3),FORECAST($G110,Inputs!J$4:K$4,Inputs!J$3:K$3),-9999)</f>
        <v>-9999</v>
      </c>
      <c r="DF110" s="9">
        <f>IF(AND($G110&gt;=Inputs!K$3,$G110&lt;Inputs!L$3),FORECAST($G110,Inputs!K$4:L$4,Inputs!K$3:L$3),-9999)</f>
        <v>-9999</v>
      </c>
    </row>
    <row r="111" spans="1:110" x14ac:dyDescent="0.25">
      <c r="A111" s="2">
        <f t="shared" si="103"/>
        <v>45474.374999999651</v>
      </c>
      <c r="B111" s="3" t="str">
        <f>IF(ROUND(A111,6)&lt;ROUND(Inputs!$B$7,6),"Pre t0",IF(ROUND(A111,6)=ROUND(Inputs!$B$7,6),"t0",IF(AND(A111&gt;Inputs!$B$7,A111&lt;Inputs!$B$8),"TRLD","Post t0")))</f>
        <v>t0</v>
      </c>
      <c r="C111" s="17">
        <v>27.35</v>
      </c>
      <c r="D111" s="19">
        <v>160.70495</v>
      </c>
      <c r="E111" s="19"/>
      <c r="F111" s="19">
        <v>200</v>
      </c>
      <c r="G111" s="19">
        <v>130</v>
      </c>
      <c r="H111" s="7">
        <f t="shared" si="102"/>
        <v>136.625</v>
      </c>
      <c r="I111" s="7">
        <f>IF(B111="Pre t0",0,IF(B111="t0",MAX(MIN(TRLD!N111,E111),G111),IF(B111="TRLD",I110+J111,IF(B111="Post t0",MAX(I110+M111,G111)))))</f>
        <v>138.95833333333331</v>
      </c>
      <c r="J111" s="7">
        <f t="shared" ref="J111" si="153">MAX(MIN(K111,L111),M111)</f>
        <v>5</v>
      </c>
      <c r="K111" s="7">
        <f t="shared" si="53"/>
        <v>138.95833333333331</v>
      </c>
      <c r="L111" s="7">
        <f t="shared" ref="L111" si="154">+BE111</f>
        <v>5</v>
      </c>
      <c r="M111" s="8">
        <f t="shared" ref="M111" si="155">+CL111</f>
        <v>0</v>
      </c>
      <c r="N111" s="31">
        <f t="shared" si="56"/>
        <v>138.95833333333331</v>
      </c>
      <c r="O111" s="31">
        <f>IF(AND($C111&gt;=Inputs!B$4,$C111&lt;Inputs!C$4),FORECAST($C111,Inputs!B$3:C$3,Inputs!B$4:C$4),0)</f>
        <v>0</v>
      </c>
      <c r="P111" s="31">
        <f>IF(AND($C111&gt;=Inputs!C$4,$C111&lt;Inputs!D$4),FORECAST($C111,Inputs!C$3:D$3,Inputs!C$4:D$4),0)</f>
        <v>0</v>
      </c>
      <c r="Q111" s="31">
        <f>IF(AND($C111&gt;=Inputs!D$4,$C111&lt;Inputs!E$4),FORECAST($C111,Inputs!D$3:E$3,Inputs!D$4:E$4),0)</f>
        <v>0</v>
      </c>
      <c r="R111" s="31">
        <f>IF(AND($C111&gt;=Inputs!E$4,$C111&lt;Inputs!F$4),FORECAST($C111,Inputs!E$3:F$3,Inputs!E$4:F$4),0)</f>
        <v>0</v>
      </c>
      <c r="S111" s="31">
        <f>IF(AND($C111&gt;=Inputs!F$4,$C111&lt;Inputs!G$4),FORECAST($C111,Inputs!F$3:G$3,Inputs!F$4:G$4),0)</f>
        <v>0</v>
      </c>
      <c r="T111" s="31">
        <f>IF(AND($C111&gt;=Inputs!G$4,$C111&lt;Inputs!H$4),FORECAST($C111,Inputs!G$3:H$3,Inputs!G$4:H$4),0)</f>
        <v>138.95833333333331</v>
      </c>
      <c r="U111" s="31">
        <f>IF(AND($C111&gt;=Inputs!H$4,$C111&lt;Inputs!I$4),FORECAST($C111,Inputs!H$3:I$3,Inputs!H$4:I$4),0)</f>
        <v>0</v>
      </c>
      <c r="V111" s="31">
        <f>IF(AND($C111&gt;=Inputs!I$4,$C111&lt;Inputs!J$4),FORECAST($C111,Inputs!I$3:J$3,Inputs!I$4:J$4),0)</f>
        <v>0</v>
      </c>
      <c r="W111" s="31">
        <f>IF(AND($C111&gt;=Inputs!J$4,$C111&lt;Inputs!K$4),FORECAST($C111,Inputs!J$3:K$3,Inputs!J$4:K$4),0)</f>
        <v>0</v>
      </c>
      <c r="X111" s="31">
        <f>IF(AND($C111&gt;=Inputs!K$4,Inputs!K$4&lt;&gt;""),F111,0)</f>
        <v>0</v>
      </c>
      <c r="Y111" s="36">
        <f>IF($I110&lt;Inputs!B$13,Inputs!B$14,0)</f>
        <v>1</v>
      </c>
      <c r="Z111" s="36">
        <f>IF(AND($I110&gt;=Inputs!B$13,$I110&lt;Inputs!C$13),Inputs!C$14,0)</f>
        <v>0</v>
      </c>
      <c r="AA111" s="36">
        <f>IF(AND($I110&gt;=Inputs!C$13,$I110&lt;Inputs!D$13),Inputs!D$14,0)</f>
        <v>0</v>
      </c>
      <c r="AB111" s="36">
        <f>IF(AND($I110&lt;Inputs!B$13),Inputs!B$13,0)</f>
        <v>185</v>
      </c>
      <c r="AC111" s="36">
        <f>IF(AND($I110&gt;=Inputs!B$13,$I110&lt;Inputs!C$13),Inputs!C$13,0)</f>
        <v>0</v>
      </c>
      <c r="AD111" s="36">
        <f>IF(AND($I110&gt;=Inputs!C$13,$I110&lt;Inputs!D$13),Inputs!D$13,0)</f>
        <v>0</v>
      </c>
      <c r="AE111" s="36">
        <f t="shared" si="107"/>
        <v>185</v>
      </c>
      <c r="AF111" s="36">
        <f t="shared" si="108"/>
        <v>0</v>
      </c>
      <c r="AG111" s="36">
        <f t="shared" si="109"/>
        <v>0</v>
      </c>
      <c r="AH111" s="36">
        <f t="shared" si="110"/>
        <v>185</v>
      </c>
      <c r="AI111" s="36" t="str">
        <f t="shared" si="149"/>
        <v>No</v>
      </c>
      <c r="AJ111" s="36">
        <f t="shared" si="111"/>
        <v>5</v>
      </c>
      <c r="AK111" s="36">
        <f t="shared" si="112"/>
        <v>0</v>
      </c>
      <c r="AL111" s="36">
        <f t="shared" si="113"/>
        <v>0</v>
      </c>
      <c r="AM111" s="36">
        <f t="shared" si="114"/>
        <v>5</v>
      </c>
      <c r="AN111" s="36">
        <f t="shared" si="115"/>
        <v>0</v>
      </c>
      <c r="AO111" s="36">
        <f t="shared" si="116"/>
        <v>0</v>
      </c>
      <c r="AP111" s="36">
        <f t="shared" si="117"/>
        <v>5</v>
      </c>
      <c r="AQ111" s="36">
        <f t="shared" si="69"/>
        <v>5</v>
      </c>
      <c r="AR111" s="36">
        <f>IF(AND($AQ111&gt;=Inputs!B$13,$AQ111&lt;Inputs!C$13),Inputs!C$14,0)</f>
        <v>0</v>
      </c>
      <c r="AS111" s="36">
        <f>IF(AND($AQ111&gt;=Inputs!C$13,$AQ111&lt;Inputs!D$13),Inputs!D$14,0)</f>
        <v>0</v>
      </c>
      <c r="AT111" s="36">
        <f>IF(AND($AQ111&gt;=Inputs!B$13,$AQ111&lt;Inputs!C$13),Inputs!C$13,0)</f>
        <v>0</v>
      </c>
      <c r="AU111" s="36">
        <f>IF(AND($AQ111&gt;=Inputs!C$13,$AQ111&lt;Inputs!D$13),Inputs!D$13,0)</f>
        <v>0</v>
      </c>
      <c r="AV111" s="36">
        <f t="shared" si="118"/>
        <v>0</v>
      </c>
      <c r="AW111" s="36">
        <f>IFERROR((AU111-#REF!)/AS111,0)</f>
        <v>0</v>
      </c>
      <c r="AX111" s="36">
        <f t="shared" si="119"/>
        <v>0</v>
      </c>
      <c r="AY111" s="36" t="str">
        <f t="shared" si="150"/>
        <v>No</v>
      </c>
      <c r="AZ111" s="36">
        <f t="shared" si="120"/>
        <v>0</v>
      </c>
      <c r="BA111" s="36">
        <f t="shared" si="121"/>
        <v>0</v>
      </c>
      <c r="BB111" s="36">
        <f t="shared" si="122"/>
        <v>0</v>
      </c>
      <c r="BC111" s="36">
        <f t="shared" si="123"/>
        <v>0</v>
      </c>
      <c r="BD111" s="36">
        <f t="shared" si="124"/>
        <v>0</v>
      </c>
      <c r="BE111" s="37">
        <f t="shared" si="125"/>
        <v>5</v>
      </c>
      <c r="BF111" s="43">
        <f>IF($I110&lt;=Inputs!B$13,Inputs!B$14,0)</f>
        <v>1</v>
      </c>
      <c r="BG111" s="43">
        <f>IF(AND($I110&gt;Inputs!B$13,$I110&lt;=Inputs!C$13),Inputs!C$14,0)</f>
        <v>0</v>
      </c>
      <c r="BH111" s="43">
        <f>IF(AND($I110&gt;Inputs!C$13,$I110&lt;=Inputs!D$13),Inputs!D$14,0)</f>
        <v>0</v>
      </c>
      <c r="BI111" s="43">
        <f>IF(AND($I110&lt;Inputs!B$13),0,0)</f>
        <v>0</v>
      </c>
      <c r="BJ111" s="43">
        <f>IF(AND($I110&gt;=Inputs!B$13,$I110&lt;Inputs!C$13),Inputs!B$13,0)</f>
        <v>0</v>
      </c>
      <c r="BK111" s="43">
        <f>IF(AND($I110&gt;=Inputs!C$13,$I110&lt;Inputs!D$13),Inputs!C$13,0)</f>
        <v>0</v>
      </c>
      <c r="BL111" s="43">
        <f t="shared" si="126"/>
        <v>0</v>
      </c>
      <c r="BM111" s="43">
        <f t="shared" si="127"/>
        <v>0</v>
      </c>
      <c r="BN111" s="43">
        <f t="shared" si="128"/>
        <v>0</v>
      </c>
      <c r="BO111" s="43">
        <f t="shared" si="129"/>
        <v>0</v>
      </c>
      <c r="BP111" s="43" t="str">
        <f t="shared" si="151"/>
        <v>No</v>
      </c>
      <c r="BQ111" s="43">
        <f t="shared" si="130"/>
        <v>0</v>
      </c>
      <c r="BR111" s="43">
        <f t="shared" si="131"/>
        <v>0</v>
      </c>
      <c r="BS111" s="43">
        <f t="shared" si="132"/>
        <v>0</v>
      </c>
      <c r="BT111" s="43">
        <f t="shared" si="133"/>
        <v>0</v>
      </c>
      <c r="BU111" s="43">
        <f t="shared" si="134"/>
        <v>0</v>
      </c>
      <c r="BV111" s="43">
        <f t="shared" si="135"/>
        <v>0</v>
      </c>
      <c r="BW111" s="43">
        <f t="shared" si="136"/>
        <v>0</v>
      </c>
      <c r="BX111" s="43">
        <f t="shared" si="91"/>
        <v>0</v>
      </c>
      <c r="BY111" s="43">
        <f>IF(AND($BX111&gt;Inputs!B$13,$BX111&lt;=Inputs!C$13),Inputs!C$14,0)</f>
        <v>0</v>
      </c>
      <c r="BZ111" s="43">
        <f>IF(AND($BX111&gt;Inputs!C$13,$BX111&lt;=Inputs!D$13),Inputs!D$14,0)</f>
        <v>0</v>
      </c>
      <c r="CA111" s="43">
        <f>IF(AND($BX111&gt;Inputs!B$13,$BX111&lt;=Inputs!C$13),Inputs!B$13,0)</f>
        <v>0</v>
      </c>
      <c r="CB111" s="43">
        <f>IF(AND($BX111&gt;Inputs!C$13,$BX111&lt;=Inputs!D$13),Inputs!C$13,0)</f>
        <v>0</v>
      </c>
      <c r="CC111" s="43">
        <f t="shared" si="137"/>
        <v>0</v>
      </c>
      <c r="CD111" s="43">
        <f t="shared" si="138"/>
        <v>0</v>
      </c>
      <c r="CE111" s="43">
        <f t="shared" si="139"/>
        <v>0</v>
      </c>
      <c r="CF111" s="43" t="str">
        <f t="shared" si="152"/>
        <v>No</v>
      </c>
      <c r="CG111" s="43">
        <f t="shared" si="140"/>
        <v>0</v>
      </c>
      <c r="CH111" s="43">
        <f t="shared" si="141"/>
        <v>0</v>
      </c>
      <c r="CI111" s="43">
        <f t="shared" si="142"/>
        <v>0</v>
      </c>
      <c r="CJ111" s="43">
        <f t="shared" si="143"/>
        <v>0</v>
      </c>
      <c r="CK111" s="43">
        <f t="shared" si="144"/>
        <v>0</v>
      </c>
      <c r="CL111" s="44">
        <f t="shared" si="145"/>
        <v>0</v>
      </c>
      <c r="CM111" s="9">
        <f>IF(AND($F111&gt;=Inputs!B$3,$F111&lt;Inputs!C$3),FORECAST($F111,Inputs!B$4:C$4,Inputs!B$3:C$3),9999)</f>
        <v>9999</v>
      </c>
      <c r="CN111" s="9">
        <f>IF(AND($F111&gt;=Inputs!C$3,$F111&lt;Inputs!D$3),FORECAST($F111,Inputs!C$4:D$4,Inputs!C$3:D$3),9999)</f>
        <v>9999</v>
      </c>
      <c r="CO111" s="9">
        <f>IF(AND($F111&gt;=Inputs!D$3,$F111&lt;Inputs!E$3),FORECAST($F111,Inputs!D$4:E$4,Inputs!D$3:E$3),9999)</f>
        <v>9999</v>
      </c>
      <c r="CP111" s="9">
        <f>IF(AND($F111&gt;=Inputs!E$3,$F111&lt;Inputs!F$3),FORECAST($F111,Inputs!E$4:F$4,Inputs!E$3:F$3),9999)</f>
        <v>9999</v>
      </c>
      <c r="CQ111" s="9">
        <f>IF(AND($F111&gt;=Inputs!F$3,$F111&lt;Inputs!G$3),FORECAST($F111,Inputs!F$4:G$4,Inputs!F$3:G$3),9999)</f>
        <v>9999</v>
      </c>
      <c r="CR111" s="9">
        <f>IF(AND($F111&gt;=Inputs!G$3,$F111&lt;Inputs!H$3),FORECAST($F111,Inputs!G$4:H$4,Inputs!G$3:H$3),9999)</f>
        <v>9999</v>
      </c>
      <c r="CS111" s="9">
        <f>IF(AND($F111&gt;=Inputs!H$3,$F111&lt;Inputs!I$3),FORECAST($F111,Inputs!H$4:I$4,Inputs!H$3:I$3),9999)</f>
        <v>9999</v>
      </c>
      <c r="CT111" s="9">
        <f>IF(AND($F111&gt;=Inputs!I$3,$F111&lt;Inputs!J$3),FORECAST($F111,Inputs!I$4:J$4,Inputs!I$3:J$3),9999)</f>
        <v>9999</v>
      </c>
      <c r="CU111" s="9">
        <f>IF(AND($F111&gt;=Inputs!J$3,$F111&lt;Inputs!K$3),FORECAST($F111,Inputs!J$4:K$4,Inputs!J$3:K$3),9999)</f>
        <v>9999</v>
      </c>
      <c r="CV111" s="9">
        <f>IF(AND($F111&gt;=Inputs!K$3,$F111&lt;Inputs!L$3),FORECAST($F111,Inputs!K$4:L$4,Inputs!K$3:L$3),9999)</f>
        <v>9999</v>
      </c>
      <c r="CW111" s="9">
        <f>IF(AND($G111&gt;=Inputs!B$3,$G111&lt;Inputs!C$3),FORECAST($G111,Inputs!B$4:C$4,Inputs!B$3:C$3),-9999)</f>
        <v>-9999</v>
      </c>
      <c r="CX111" s="9">
        <f>IF(AND($G111&gt;=Inputs!C$3,$G111&lt;Inputs!D$3),FORECAST($G111,Inputs!C$4:D$4,Inputs!C$3:D$3),-9999)</f>
        <v>-9999</v>
      </c>
      <c r="CY111" s="9">
        <f>IF(AND($G111&gt;=Inputs!D$3,$G111&lt;Inputs!E$3),FORECAST($G111,Inputs!D$4:E$4,Inputs!D$3:E$3),-9999)</f>
        <v>-9999</v>
      </c>
      <c r="CZ111" s="9">
        <f>IF(AND($G111&gt;=Inputs!E$3,$G111&lt;Inputs!F$3),FORECAST($G111,Inputs!E$4:F$4,Inputs!E$3:F$3),-9999)</f>
        <v>-9999</v>
      </c>
      <c r="DA111" s="9">
        <f>IF(AND($G111&gt;=Inputs!F$3,$G111&lt;Inputs!G$3),FORECAST($G111,Inputs!F$4:G$4,Inputs!F$3:G$3),-9999)</f>
        <v>-9999</v>
      </c>
      <c r="DB111" s="9">
        <f>IF(AND($G111&gt;=Inputs!G$3,$G111&lt;Inputs!H$3),FORECAST($G111,Inputs!G$4:H$4,Inputs!G$3:H$3),-9999)</f>
        <v>25.2</v>
      </c>
      <c r="DC111" s="9">
        <f>IF(AND($G111&gt;=Inputs!H$3,$G111&lt;Inputs!I$3),FORECAST($G111,Inputs!H$4:I$4,Inputs!H$3:I$3),-9999)</f>
        <v>-9999</v>
      </c>
      <c r="DD111" s="9">
        <f>IF(AND($G111&gt;=Inputs!I$3,$G111&lt;Inputs!J$3),FORECAST($G111,Inputs!I$4:J$4,Inputs!I$3:J$3),-9999)</f>
        <v>-9999</v>
      </c>
      <c r="DE111" s="9">
        <f>IF(AND($G111&gt;=Inputs!J$3,$G111&lt;Inputs!K$3),FORECAST($G111,Inputs!J$4:K$4,Inputs!J$3:K$3),-9999)</f>
        <v>-9999</v>
      </c>
      <c r="DF111" s="9">
        <f>IF(AND($G111&gt;=Inputs!K$3,$G111&lt;Inputs!L$3),FORECAST($G111,Inputs!K$4:L$4,Inputs!K$3:L$3),-9999)</f>
        <v>-9999</v>
      </c>
    </row>
    <row r="112" spans="1:110" x14ac:dyDescent="0.25">
      <c r="A112" s="2">
        <f t="shared" si="103"/>
        <v>45474.37847222187</v>
      </c>
      <c r="B112" s="3" t="str">
        <f>IF(ROUND(A112,6)&lt;ROUND(Inputs!$B$7,6),"Pre t0",IF(ROUND(A112,6)=ROUND(Inputs!$B$7,6),"t0",IF(AND(A112&gt;Inputs!$B$7,A112&lt;Inputs!$B$8),"TRLD","Post t0")))</f>
        <v>TRLD</v>
      </c>
      <c r="C112" s="17">
        <v>26.23</v>
      </c>
      <c r="D112" s="19">
        <v>159.86974999999998</v>
      </c>
      <c r="E112" s="19"/>
      <c r="F112" s="19">
        <v>200</v>
      </c>
      <c r="G112" s="19">
        <v>130</v>
      </c>
      <c r="H112" s="7">
        <f t="shared" si="102"/>
        <v>134.1875</v>
      </c>
      <c r="I112" s="7">
        <f>IF(B112="Pre t0",0,IF(B112="t0",MAX(MIN(TRLD!N112,E112),G112),IF(B112="TRLD",I111+J112,IF(B112="Post t0",MAX(I111+M112,G112)))))</f>
        <v>134.29166666666666</v>
      </c>
      <c r="J112" s="7">
        <f t="shared" ref="J112:J175" si="156">MAX(MIN(K112,L112),M112)</f>
        <v>-4.6666666666666572</v>
      </c>
      <c r="K112" s="7">
        <f t="shared" si="53"/>
        <v>-4.6666666666666572</v>
      </c>
      <c r="L112" s="7">
        <f t="shared" ref="L112:L175" si="157">+BE112</f>
        <v>5</v>
      </c>
      <c r="M112" s="8">
        <f t="shared" ref="M112:M175" si="158">+CL112</f>
        <v>-5</v>
      </c>
      <c r="N112" s="31">
        <f t="shared" si="56"/>
        <v>134.29166666666666</v>
      </c>
      <c r="O112" s="31">
        <f>IF(AND($C112&gt;=Inputs!B$4,$C112&lt;Inputs!C$4),FORECAST($C112,Inputs!B$3:C$3,Inputs!B$4:C$4),0)</f>
        <v>0</v>
      </c>
      <c r="P112" s="31">
        <f>IF(AND($C112&gt;=Inputs!C$4,$C112&lt;Inputs!D$4),FORECAST($C112,Inputs!C$3:D$3,Inputs!C$4:D$4),0)</f>
        <v>0</v>
      </c>
      <c r="Q112" s="31">
        <f>IF(AND($C112&gt;=Inputs!D$4,$C112&lt;Inputs!E$4),FORECAST($C112,Inputs!D$3:E$3,Inputs!D$4:E$4),0)</f>
        <v>0</v>
      </c>
      <c r="R112" s="31">
        <f>IF(AND($C112&gt;=Inputs!E$4,$C112&lt;Inputs!F$4),FORECAST($C112,Inputs!E$3:F$3,Inputs!E$4:F$4),0)</f>
        <v>0</v>
      </c>
      <c r="S112" s="31">
        <f>IF(AND($C112&gt;=Inputs!F$4,$C112&lt;Inputs!G$4),FORECAST($C112,Inputs!F$3:G$3,Inputs!F$4:G$4),0)</f>
        <v>0</v>
      </c>
      <c r="T112" s="31">
        <f>IF(AND($C112&gt;=Inputs!G$4,$C112&lt;Inputs!H$4),FORECAST($C112,Inputs!G$3:H$3,Inputs!G$4:H$4),0)</f>
        <v>134.29166666666666</v>
      </c>
      <c r="U112" s="31">
        <f>IF(AND($C112&gt;=Inputs!H$4,$C112&lt;Inputs!I$4),FORECAST($C112,Inputs!H$3:I$3,Inputs!H$4:I$4),0)</f>
        <v>0</v>
      </c>
      <c r="V112" s="31">
        <f>IF(AND($C112&gt;=Inputs!I$4,$C112&lt;Inputs!J$4),FORECAST($C112,Inputs!I$3:J$3,Inputs!I$4:J$4),0)</f>
        <v>0</v>
      </c>
      <c r="W112" s="31">
        <f>IF(AND($C112&gt;=Inputs!J$4,$C112&lt;Inputs!K$4),FORECAST($C112,Inputs!J$3:K$3,Inputs!J$4:K$4),0)</f>
        <v>0</v>
      </c>
      <c r="X112" s="31">
        <f>IF(AND($C112&gt;=Inputs!K$4,Inputs!K$4&lt;&gt;""),F112,0)</f>
        <v>0</v>
      </c>
      <c r="Y112" s="36">
        <f>IF($I111&lt;Inputs!B$13,Inputs!B$14,0)</f>
        <v>1</v>
      </c>
      <c r="Z112" s="36">
        <f>IF(AND($I111&gt;=Inputs!B$13,$I111&lt;Inputs!C$13),Inputs!C$14,0)</f>
        <v>0</v>
      </c>
      <c r="AA112" s="36">
        <f>IF(AND($I111&gt;=Inputs!C$13,$I111&lt;Inputs!D$13),Inputs!D$14,0)</f>
        <v>0</v>
      </c>
      <c r="AB112" s="36">
        <f>IF(AND($I111&lt;Inputs!B$13),Inputs!B$13,0)</f>
        <v>185</v>
      </c>
      <c r="AC112" s="36">
        <f>IF(AND($I111&gt;=Inputs!B$13,$I111&lt;Inputs!C$13),Inputs!C$13,0)</f>
        <v>0</v>
      </c>
      <c r="AD112" s="36">
        <f>IF(AND($I111&gt;=Inputs!C$13,$I111&lt;Inputs!D$13),Inputs!D$13,0)</f>
        <v>0</v>
      </c>
      <c r="AE112" s="36">
        <f t="shared" si="107"/>
        <v>46.041666666666686</v>
      </c>
      <c r="AF112" s="36">
        <f t="shared" si="108"/>
        <v>0</v>
      </c>
      <c r="AG112" s="36">
        <f t="shared" si="109"/>
        <v>0</v>
      </c>
      <c r="AH112" s="36">
        <f t="shared" si="110"/>
        <v>46.041666666666686</v>
      </c>
      <c r="AI112" s="36" t="str">
        <f t="shared" si="149"/>
        <v>No</v>
      </c>
      <c r="AJ112" s="36">
        <f t="shared" si="111"/>
        <v>5</v>
      </c>
      <c r="AK112" s="36">
        <f t="shared" si="112"/>
        <v>0</v>
      </c>
      <c r="AL112" s="36">
        <f t="shared" si="113"/>
        <v>0</v>
      </c>
      <c r="AM112" s="36">
        <f t="shared" si="114"/>
        <v>5</v>
      </c>
      <c r="AN112" s="36">
        <f t="shared" si="115"/>
        <v>0</v>
      </c>
      <c r="AO112" s="36">
        <f t="shared" si="116"/>
        <v>0</v>
      </c>
      <c r="AP112" s="36">
        <f t="shared" si="117"/>
        <v>5</v>
      </c>
      <c r="AQ112" s="36">
        <f t="shared" si="69"/>
        <v>143.95833333333331</v>
      </c>
      <c r="AR112" s="36">
        <f>IF(AND($AQ112&gt;=Inputs!B$13,$AQ112&lt;Inputs!C$13),Inputs!C$14,0)</f>
        <v>0</v>
      </c>
      <c r="AS112" s="36">
        <f>IF(AND($AQ112&gt;=Inputs!C$13,$AQ112&lt;Inputs!D$13),Inputs!D$14,0)</f>
        <v>0</v>
      </c>
      <c r="AT112" s="36">
        <f>IF(AND($AQ112&gt;=Inputs!B$13,$AQ112&lt;Inputs!C$13),Inputs!C$13,0)</f>
        <v>0</v>
      </c>
      <c r="AU112" s="36">
        <f>IF(AND($AQ112&gt;=Inputs!C$13,$AQ112&lt;Inputs!D$13),Inputs!D$13,0)</f>
        <v>0</v>
      </c>
      <c r="AV112" s="36">
        <f t="shared" si="118"/>
        <v>0</v>
      </c>
      <c r="AW112" s="36">
        <f>IFERROR((AU112-#REF!)/AS112,0)</f>
        <v>0</v>
      </c>
      <c r="AX112" s="36">
        <f t="shared" si="119"/>
        <v>0</v>
      </c>
      <c r="AY112" s="36" t="str">
        <f t="shared" si="150"/>
        <v>No</v>
      </c>
      <c r="AZ112" s="36">
        <f t="shared" si="120"/>
        <v>0</v>
      </c>
      <c r="BA112" s="36">
        <f t="shared" si="121"/>
        <v>0</v>
      </c>
      <c r="BB112" s="36">
        <f t="shared" si="122"/>
        <v>0</v>
      </c>
      <c r="BC112" s="36">
        <f t="shared" si="123"/>
        <v>0</v>
      </c>
      <c r="BD112" s="36">
        <f t="shared" si="124"/>
        <v>0</v>
      </c>
      <c r="BE112" s="37">
        <f t="shared" si="125"/>
        <v>5</v>
      </c>
      <c r="BF112" s="43">
        <f>IF($I111&lt;=Inputs!B$13,Inputs!B$14,0)</f>
        <v>1</v>
      </c>
      <c r="BG112" s="43">
        <f>IF(AND($I111&gt;Inputs!B$13,$I111&lt;=Inputs!C$13),Inputs!C$14,0)</f>
        <v>0</v>
      </c>
      <c r="BH112" s="43">
        <f>IF(AND($I111&gt;Inputs!C$13,$I111&lt;=Inputs!D$13),Inputs!D$14,0)</f>
        <v>0</v>
      </c>
      <c r="BI112" s="43">
        <f>IF(AND($I111&lt;Inputs!B$13),0,0)</f>
        <v>0</v>
      </c>
      <c r="BJ112" s="43">
        <f>IF(AND($I111&gt;=Inputs!B$13,$I111&lt;Inputs!C$13),Inputs!B$13,0)</f>
        <v>0</v>
      </c>
      <c r="BK112" s="43">
        <f>IF(AND($I111&gt;=Inputs!C$13,$I111&lt;Inputs!D$13),Inputs!C$13,0)</f>
        <v>0</v>
      </c>
      <c r="BL112" s="43">
        <f t="shared" si="126"/>
        <v>138.95833333333331</v>
      </c>
      <c r="BM112" s="43">
        <f t="shared" si="127"/>
        <v>0</v>
      </c>
      <c r="BN112" s="43">
        <f t="shared" si="128"/>
        <v>0</v>
      </c>
      <c r="BO112" s="43">
        <f t="shared" si="129"/>
        <v>138.95833333333331</v>
      </c>
      <c r="BP112" s="43" t="str">
        <f t="shared" si="151"/>
        <v>No</v>
      </c>
      <c r="BQ112" s="43">
        <f t="shared" si="130"/>
        <v>5</v>
      </c>
      <c r="BR112" s="43">
        <f t="shared" si="131"/>
        <v>0</v>
      </c>
      <c r="BS112" s="43">
        <f t="shared" si="132"/>
        <v>0</v>
      </c>
      <c r="BT112" s="43">
        <f t="shared" si="133"/>
        <v>-5</v>
      </c>
      <c r="BU112" s="43">
        <f t="shared" si="134"/>
        <v>0</v>
      </c>
      <c r="BV112" s="43">
        <f t="shared" si="135"/>
        <v>0</v>
      </c>
      <c r="BW112" s="43">
        <f t="shared" si="136"/>
        <v>-5</v>
      </c>
      <c r="BX112" s="43">
        <f t="shared" si="91"/>
        <v>133.95833333333331</v>
      </c>
      <c r="BY112" s="43">
        <f>IF(AND($BX112&gt;Inputs!B$13,$BX112&lt;=Inputs!C$13),Inputs!C$14,0)</f>
        <v>0</v>
      </c>
      <c r="BZ112" s="43">
        <f>IF(AND($BX112&gt;Inputs!C$13,$BX112&lt;=Inputs!D$13),Inputs!D$14,0)</f>
        <v>0</v>
      </c>
      <c r="CA112" s="43">
        <f>IF(AND($BX112&gt;Inputs!B$13,$BX112&lt;=Inputs!C$13),Inputs!B$13,0)</f>
        <v>0</v>
      </c>
      <c r="CB112" s="43">
        <f>IF(AND($BX112&gt;Inputs!C$13,$BX112&lt;=Inputs!D$13),Inputs!C$13,0)</f>
        <v>0</v>
      </c>
      <c r="CC112" s="43">
        <f t="shared" si="137"/>
        <v>0</v>
      </c>
      <c r="CD112" s="43">
        <f t="shared" si="138"/>
        <v>0</v>
      </c>
      <c r="CE112" s="43">
        <f t="shared" si="139"/>
        <v>0</v>
      </c>
      <c r="CF112" s="43" t="str">
        <f t="shared" si="152"/>
        <v>No</v>
      </c>
      <c r="CG112" s="43">
        <f t="shared" si="140"/>
        <v>0</v>
      </c>
      <c r="CH112" s="43">
        <f t="shared" si="141"/>
        <v>0</v>
      </c>
      <c r="CI112" s="43">
        <f t="shared" si="142"/>
        <v>0</v>
      </c>
      <c r="CJ112" s="43">
        <f t="shared" si="143"/>
        <v>0</v>
      </c>
      <c r="CK112" s="43">
        <f t="shared" si="144"/>
        <v>0</v>
      </c>
      <c r="CL112" s="44">
        <f t="shared" si="145"/>
        <v>-5</v>
      </c>
      <c r="CM112" s="9">
        <f>IF(AND($F112&gt;=Inputs!B$3,$F112&lt;Inputs!C$3),FORECAST($F112,Inputs!B$4:C$4,Inputs!B$3:C$3),9999)</f>
        <v>9999</v>
      </c>
      <c r="CN112" s="9">
        <f>IF(AND($F112&gt;=Inputs!C$3,$F112&lt;Inputs!D$3),FORECAST($F112,Inputs!C$4:D$4,Inputs!C$3:D$3),9999)</f>
        <v>9999</v>
      </c>
      <c r="CO112" s="9">
        <f>IF(AND($F112&gt;=Inputs!D$3,$F112&lt;Inputs!E$3),FORECAST($F112,Inputs!D$4:E$4,Inputs!D$3:E$3),9999)</f>
        <v>9999</v>
      </c>
      <c r="CP112" s="9">
        <f>IF(AND($F112&gt;=Inputs!E$3,$F112&lt;Inputs!F$3),FORECAST($F112,Inputs!E$4:F$4,Inputs!E$3:F$3),9999)</f>
        <v>9999</v>
      </c>
      <c r="CQ112" s="9">
        <f>IF(AND($F112&gt;=Inputs!F$3,$F112&lt;Inputs!G$3),FORECAST($F112,Inputs!F$4:G$4,Inputs!F$3:G$3),9999)</f>
        <v>9999</v>
      </c>
      <c r="CR112" s="9">
        <f>IF(AND($F112&gt;=Inputs!G$3,$F112&lt;Inputs!H$3),FORECAST($F112,Inputs!G$4:H$4,Inputs!G$3:H$3),9999)</f>
        <v>9999</v>
      </c>
      <c r="CS112" s="9">
        <f>IF(AND($F112&gt;=Inputs!H$3,$F112&lt;Inputs!I$3),FORECAST($F112,Inputs!H$4:I$4,Inputs!H$3:I$3),9999)</f>
        <v>9999</v>
      </c>
      <c r="CT112" s="9">
        <f>IF(AND($F112&gt;=Inputs!I$3,$F112&lt;Inputs!J$3),FORECAST($F112,Inputs!I$4:J$4,Inputs!I$3:J$3),9999)</f>
        <v>9999</v>
      </c>
      <c r="CU112" s="9">
        <f>IF(AND($F112&gt;=Inputs!J$3,$F112&lt;Inputs!K$3),FORECAST($F112,Inputs!J$4:K$4,Inputs!J$3:K$3),9999)</f>
        <v>9999</v>
      </c>
      <c r="CV112" s="9">
        <f>IF(AND($F112&gt;=Inputs!K$3,$F112&lt;Inputs!L$3),FORECAST($F112,Inputs!K$4:L$4,Inputs!K$3:L$3),9999)</f>
        <v>9999</v>
      </c>
      <c r="CW112" s="9">
        <f>IF(AND($G112&gt;=Inputs!B$3,$G112&lt;Inputs!C$3),FORECAST($G112,Inputs!B$4:C$4,Inputs!B$3:C$3),-9999)</f>
        <v>-9999</v>
      </c>
      <c r="CX112" s="9">
        <f>IF(AND($G112&gt;=Inputs!C$3,$G112&lt;Inputs!D$3),FORECAST($G112,Inputs!C$4:D$4,Inputs!C$3:D$3),-9999)</f>
        <v>-9999</v>
      </c>
      <c r="CY112" s="9">
        <f>IF(AND($G112&gt;=Inputs!D$3,$G112&lt;Inputs!E$3),FORECAST($G112,Inputs!D$4:E$4,Inputs!D$3:E$3),-9999)</f>
        <v>-9999</v>
      </c>
      <c r="CZ112" s="9">
        <f>IF(AND($G112&gt;=Inputs!E$3,$G112&lt;Inputs!F$3),FORECAST($G112,Inputs!E$4:F$4,Inputs!E$3:F$3),-9999)</f>
        <v>-9999</v>
      </c>
      <c r="DA112" s="9">
        <f>IF(AND($G112&gt;=Inputs!F$3,$G112&lt;Inputs!G$3),FORECAST($G112,Inputs!F$4:G$4,Inputs!F$3:G$3),-9999)</f>
        <v>-9999</v>
      </c>
      <c r="DB112" s="9">
        <f>IF(AND($G112&gt;=Inputs!G$3,$G112&lt;Inputs!H$3),FORECAST($G112,Inputs!G$4:H$4,Inputs!G$3:H$3),-9999)</f>
        <v>25.2</v>
      </c>
      <c r="DC112" s="9">
        <f>IF(AND($G112&gt;=Inputs!H$3,$G112&lt;Inputs!I$3),FORECAST($G112,Inputs!H$4:I$4,Inputs!H$3:I$3),-9999)</f>
        <v>-9999</v>
      </c>
      <c r="DD112" s="9">
        <f>IF(AND($G112&gt;=Inputs!I$3,$G112&lt;Inputs!J$3),FORECAST($G112,Inputs!I$4:J$4,Inputs!I$3:J$3),-9999)</f>
        <v>-9999</v>
      </c>
      <c r="DE112" s="9">
        <f>IF(AND($G112&gt;=Inputs!J$3,$G112&lt;Inputs!K$3),FORECAST($G112,Inputs!J$4:K$4,Inputs!J$3:K$3),-9999)</f>
        <v>-9999</v>
      </c>
      <c r="DF112" s="9">
        <f>IF(AND($G112&gt;=Inputs!K$3,$G112&lt;Inputs!L$3),FORECAST($G112,Inputs!K$4:L$4,Inputs!K$3:L$3),-9999)</f>
        <v>-9999</v>
      </c>
    </row>
    <row r="113" spans="1:110" x14ac:dyDescent="0.25">
      <c r="A113" s="2">
        <f t="shared" si="103"/>
        <v>45474.381944444089</v>
      </c>
      <c r="B113" s="3" t="str">
        <f>IF(ROUND(A113,6)&lt;ROUND(Inputs!$B$7,6),"Pre t0",IF(ROUND(A113,6)=ROUND(Inputs!$B$7,6),"t0",IF(AND(A113&gt;Inputs!$B$7,A113&lt;Inputs!$B$8),"TRLD","Post t0")))</f>
        <v>TRLD</v>
      </c>
      <c r="C113" s="17">
        <v>26.18</v>
      </c>
      <c r="D113" s="19">
        <v>159.35935000000001</v>
      </c>
      <c r="E113" s="19"/>
      <c r="F113" s="19">
        <v>200</v>
      </c>
      <c r="G113" s="19">
        <v>130</v>
      </c>
      <c r="H113" s="7">
        <f t="shared" si="102"/>
        <v>132.14583333333331</v>
      </c>
      <c r="I113" s="7">
        <f>IF(B113="Pre t0",0,IF(B113="t0",MAX(MIN(TRLD!N113,E113),G113),IF(B113="TRLD",I112+J113,IF(B113="Post t0",MAX(I112+M113,G113)))))</f>
        <v>134.08333333333331</v>
      </c>
      <c r="J113" s="7">
        <f t="shared" si="156"/>
        <v>-0.20833333333334281</v>
      </c>
      <c r="K113" s="7">
        <f t="shared" si="53"/>
        <v>-0.20833333333334281</v>
      </c>
      <c r="L113" s="7">
        <f t="shared" si="157"/>
        <v>5</v>
      </c>
      <c r="M113" s="8">
        <f t="shared" si="158"/>
        <v>-5</v>
      </c>
      <c r="N113" s="31">
        <f t="shared" si="56"/>
        <v>134.08333333333331</v>
      </c>
      <c r="O113" s="31">
        <f>IF(AND($C113&gt;=Inputs!B$4,$C113&lt;Inputs!C$4),FORECAST($C113,Inputs!B$3:C$3,Inputs!B$4:C$4),0)</f>
        <v>0</v>
      </c>
      <c r="P113" s="31">
        <f>IF(AND($C113&gt;=Inputs!C$4,$C113&lt;Inputs!D$4),FORECAST($C113,Inputs!C$3:D$3,Inputs!C$4:D$4),0)</f>
        <v>0</v>
      </c>
      <c r="Q113" s="31">
        <f>IF(AND($C113&gt;=Inputs!D$4,$C113&lt;Inputs!E$4),FORECAST($C113,Inputs!D$3:E$3,Inputs!D$4:E$4),0)</f>
        <v>0</v>
      </c>
      <c r="R113" s="31">
        <f>IF(AND($C113&gt;=Inputs!E$4,$C113&lt;Inputs!F$4),FORECAST($C113,Inputs!E$3:F$3,Inputs!E$4:F$4),0)</f>
        <v>0</v>
      </c>
      <c r="S113" s="31">
        <f>IF(AND($C113&gt;=Inputs!F$4,$C113&lt;Inputs!G$4),FORECAST($C113,Inputs!F$3:G$3,Inputs!F$4:G$4),0)</f>
        <v>0</v>
      </c>
      <c r="T113" s="31">
        <f>IF(AND($C113&gt;=Inputs!G$4,$C113&lt;Inputs!H$4),FORECAST($C113,Inputs!G$3:H$3,Inputs!G$4:H$4),0)</f>
        <v>134.08333333333331</v>
      </c>
      <c r="U113" s="31">
        <f>IF(AND($C113&gt;=Inputs!H$4,$C113&lt;Inputs!I$4),FORECAST($C113,Inputs!H$3:I$3,Inputs!H$4:I$4),0)</f>
        <v>0</v>
      </c>
      <c r="V113" s="31">
        <f>IF(AND($C113&gt;=Inputs!I$4,$C113&lt;Inputs!J$4),FORECAST($C113,Inputs!I$3:J$3,Inputs!I$4:J$4),0)</f>
        <v>0</v>
      </c>
      <c r="W113" s="31">
        <f>IF(AND($C113&gt;=Inputs!J$4,$C113&lt;Inputs!K$4),FORECAST($C113,Inputs!J$3:K$3,Inputs!J$4:K$4),0)</f>
        <v>0</v>
      </c>
      <c r="X113" s="31">
        <f>IF(AND($C113&gt;=Inputs!K$4,Inputs!K$4&lt;&gt;""),F113,0)</f>
        <v>0</v>
      </c>
      <c r="Y113" s="36">
        <f>IF($I112&lt;Inputs!B$13,Inputs!B$14,0)</f>
        <v>1</v>
      </c>
      <c r="Z113" s="36">
        <f>IF(AND($I112&gt;=Inputs!B$13,$I112&lt;Inputs!C$13),Inputs!C$14,0)</f>
        <v>0</v>
      </c>
      <c r="AA113" s="36">
        <f>IF(AND($I112&gt;=Inputs!C$13,$I112&lt;Inputs!D$13),Inputs!D$14,0)</f>
        <v>0</v>
      </c>
      <c r="AB113" s="36">
        <f>IF(AND($I112&lt;Inputs!B$13),Inputs!B$13,0)</f>
        <v>185</v>
      </c>
      <c r="AC113" s="36">
        <f>IF(AND($I112&gt;=Inputs!B$13,$I112&lt;Inputs!C$13),Inputs!C$13,0)</f>
        <v>0</v>
      </c>
      <c r="AD113" s="36">
        <f>IF(AND($I112&gt;=Inputs!C$13,$I112&lt;Inputs!D$13),Inputs!D$13,0)</f>
        <v>0</v>
      </c>
      <c r="AE113" s="36">
        <f t="shared" si="107"/>
        <v>50.708333333333343</v>
      </c>
      <c r="AF113" s="36">
        <f t="shared" si="108"/>
        <v>0</v>
      </c>
      <c r="AG113" s="36">
        <f t="shared" si="109"/>
        <v>0</v>
      </c>
      <c r="AH113" s="36">
        <f t="shared" si="110"/>
        <v>50.708333333333343</v>
      </c>
      <c r="AI113" s="36" t="str">
        <f t="shared" si="149"/>
        <v>No</v>
      </c>
      <c r="AJ113" s="36">
        <f t="shared" si="111"/>
        <v>5</v>
      </c>
      <c r="AK113" s="36">
        <f t="shared" si="112"/>
        <v>0</v>
      </c>
      <c r="AL113" s="36">
        <f t="shared" si="113"/>
        <v>0</v>
      </c>
      <c r="AM113" s="36">
        <f t="shared" si="114"/>
        <v>5</v>
      </c>
      <c r="AN113" s="36">
        <f t="shared" si="115"/>
        <v>0</v>
      </c>
      <c r="AO113" s="36">
        <f t="shared" si="116"/>
        <v>0</v>
      </c>
      <c r="AP113" s="36">
        <f t="shared" si="117"/>
        <v>5</v>
      </c>
      <c r="AQ113" s="36">
        <f t="shared" si="69"/>
        <v>139.29166666666666</v>
      </c>
      <c r="AR113" s="36">
        <f>IF(AND($AQ113&gt;=Inputs!B$13,$AQ113&lt;Inputs!C$13),Inputs!C$14,0)</f>
        <v>0</v>
      </c>
      <c r="AS113" s="36">
        <f>IF(AND($AQ113&gt;=Inputs!C$13,$AQ113&lt;Inputs!D$13),Inputs!D$14,0)</f>
        <v>0</v>
      </c>
      <c r="AT113" s="36">
        <f>IF(AND($AQ113&gt;=Inputs!B$13,$AQ113&lt;Inputs!C$13),Inputs!C$13,0)</f>
        <v>0</v>
      </c>
      <c r="AU113" s="36">
        <f>IF(AND($AQ113&gt;=Inputs!C$13,$AQ113&lt;Inputs!D$13),Inputs!D$13,0)</f>
        <v>0</v>
      </c>
      <c r="AV113" s="36">
        <f t="shared" si="118"/>
        <v>0</v>
      </c>
      <c r="AW113" s="36">
        <f>IFERROR((AU113-#REF!)/AS113,0)</f>
        <v>0</v>
      </c>
      <c r="AX113" s="36">
        <f t="shared" si="119"/>
        <v>0</v>
      </c>
      <c r="AY113" s="36" t="str">
        <f t="shared" si="150"/>
        <v>No</v>
      </c>
      <c r="AZ113" s="36">
        <f t="shared" si="120"/>
        <v>0</v>
      </c>
      <c r="BA113" s="36">
        <f t="shared" si="121"/>
        <v>0</v>
      </c>
      <c r="BB113" s="36">
        <f t="shared" si="122"/>
        <v>0</v>
      </c>
      <c r="BC113" s="36">
        <f t="shared" si="123"/>
        <v>0</v>
      </c>
      <c r="BD113" s="36">
        <f t="shared" si="124"/>
        <v>0</v>
      </c>
      <c r="BE113" s="37">
        <f t="shared" si="125"/>
        <v>5</v>
      </c>
      <c r="BF113" s="43">
        <f>IF($I112&lt;=Inputs!B$13,Inputs!B$14,0)</f>
        <v>1</v>
      </c>
      <c r="BG113" s="43">
        <f>IF(AND($I112&gt;Inputs!B$13,$I112&lt;=Inputs!C$13),Inputs!C$14,0)</f>
        <v>0</v>
      </c>
      <c r="BH113" s="43">
        <f>IF(AND($I112&gt;Inputs!C$13,$I112&lt;=Inputs!D$13),Inputs!D$14,0)</f>
        <v>0</v>
      </c>
      <c r="BI113" s="43">
        <f>IF(AND($I112&lt;Inputs!B$13),0,0)</f>
        <v>0</v>
      </c>
      <c r="BJ113" s="43">
        <f>IF(AND($I112&gt;=Inputs!B$13,$I112&lt;Inputs!C$13),Inputs!B$13,0)</f>
        <v>0</v>
      </c>
      <c r="BK113" s="43">
        <f>IF(AND($I112&gt;=Inputs!C$13,$I112&lt;Inputs!D$13),Inputs!C$13,0)</f>
        <v>0</v>
      </c>
      <c r="BL113" s="43">
        <f t="shared" si="126"/>
        <v>134.29166666666666</v>
      </c>
      <c r="BM113" s="43">
        <f t="shared" si="127"/>
        <v>0</v>
      </c>
      <c r="BN113" s="43">
        <f t="shared" si="128"/>
        <v>0</v>
      </c>
      <c r="BO113" s="43">
        <f t="shared" si="129"/>
        <v>134.29166666666666</v>
      </c>
      <c r="BP113" s="43" t="str">
        <f t="shared" si="151"/>
        <v>No</v>
      </c>
      <c r="BQ113" s="43">
        <f t="shared" si="130"/>
        <v>5</v>
      </c>
      <c r="BR113" s="43">
        <f t="shared" si="131"/>
        <v>0</v>
      </c>
      <c r="BS113" s="43">
        <f t="shared" si="132"/>
        <v>0</v>
      </c>
      <c r="BT113" s="43">
        <f t="shared" si="133"/>
        <v>-5</v>
      </c>
      <c r="BU113" s="43">
        <f t="shared" si="134"/>
        <v>0</v>
      </c>
      <c r="BV113" s="43">
        <f t="shared" si="135"/>
        <v>0</v>
      </c>
      <c r="BW113" s="43">
        <f t="shared" si="136"/>
        <v>-5</v>
      </c>
      <c r="BX113" s="43">
        <f t="shared" si="91"/>
        <v>129.29166666666666</v>
      </c>
      <c r="BY113" s="43">
        <f>IF(AND($BX113&gt;Inputs!B$13,$BX113&lt;=Inputs!C$13),Inputs!C$14,0)</f>
        <v>0</v>
      </c>
      <c r="BZ113" s="43">
        <f>IF(AND($BX113&gt;Inputs!C$13,$BX113&lt;=Inputs!D$13),Inputs!D$14,0)</f>
        <v>0</v>
      </c>
      <c r="CA113" s="43">
        <f>IF(AND($BX113&gt;Inputs!B$13,$BX113&lt;=Inputs!C$13),Inputs!B$13,0)</f>
        <v>0</v>
      </c>
      <c r="CB113" s="43">
        <f>IF(AND($BX113&gt;Inputs!C$13,$BX113&lt;=Inputs!D$13),Inputs!C$13,0)</f>
        <v>0</v>
      </c>
      <c r="CC113" s="43">
        <f t="shared" si="137"/>
        <v>0</v>
      </c>
      <c r="CD113" s="43">
        <f t="shared" si="138"/>
        <v>0</v>
      </c>
      <c r="CE113" s="43">
        <f t="shared" si="139"/>
        <v>0</v>
      </c>
      <c r="CF113" s="43" t="str">
        <f t="shared" si="152"/>
        <v>No</v>
      </c>
      <c r="CG113" s="43">
        <f t="shared" si="140"/>
        <v>0</v>
      </c>
      <c r="CH113" s="43">
        <f t="shared" si="141"/>
        <v>0</v>
      </c>
      <c r="CI113" s="43">
        <f t="shared" si="142"/>
        <v>0</v>
      </c>
      <c r="CJ113" s="43">
        <f t="shared" si="143"/>
        <v>0</v>
      </c>
      <c r="CK113" s="43">
        <f t="shared" si="144"/>
        <v>0</v>
      </c>
      <c r="CL113" s="44">
        <f t="shared" si="145"/>
        <v>-5</v>
      </c>
      <c r="CM113" s="9">
        <f>IF(AND($F113&gt;=Inputs!B$3,$F113&lt;Inputs!C$3),FORECAST($F113,Inputs!B$4:C$4,Inputs!B$3:C$3),9999)</f>
        <v>9999</v>
      </c>
      <c r="CN113" s="9">
        <f>IF(AND($F113&gt;=Inputs!C$3,$F113&lt;Inputs!D$3),FORECAST($F113,Inputs!C$4:D$4,Inputs!C$3:D$3),9999)</f>
        <v>9999</v>
      </c>
      <c r="CO113" s="9">
        <f>IF(AND($F113&gt;=Inputs!D$3,$F113&lt;Inputs!E$3),FORECAST($F113,Inputs!D$4:E$4,Inputs!D$3:E$3),9999)</f>
        <v>9999</v>
      </c>
      <c r="CP113" s="9">
        <f>IF(AND($F113&gt;=Inputs!E$3,$F113&lt;Inputs!F$3),FORECAST($F113,Inputs!E$4:F$4,Inputs!E$3:F$3),9999)</f>
        <v>9999</v>
      </c>
      <c r="CQ113" s="9">
        <f>IF(AND($F113&gt;=Inputs!F$3,$F113&lt;Inputs!G$3),FORECAST($F113,Inputs!F$4:G$4,Inputs!F$3:G$3),9999)</f>
        <v>9999</v>
      </c>
      <c r="CR113" s="9">
        <f>IF(AND($F113&gt;=Inputs!G$3,$F113&lt;Inputs!H$3),FORECAST($F113,Inputs!G$4:H$4,Inputs!G$3:H$3),9999)</f>
        <v>9999</v>
      </c>
      <c r="CS113" s="9">
        <f>IF(AND($F113&gt;=Inputs!H$3,$F113&lt;Inputs!I$3),FORECAST($F113,Inputs!H$4:I$4,Inputs!H$3:I$3),9999)</f>
        <v>9999</v>
      </c>
      <c r="CT113" s="9">
        <f>IF(AND($F113&gt;=Inputs!I$3,$F113&lt;Inputs!J$3),FORECAST($F113,Inputs!I$4:J$4,Inputs!I$3:J$3),9999)</f>
        <v>9999</v>
      </c>
      <c r="CU113" s="9">
        <f>IF(AND($F113&gt;=Inputs!J$3,$F113&lt;Inputs!K$3),FORECAST($F113,Inputs!J$4:K$4,Inputs!J$3:K$3),9999)</f>
        <v>9999</v>
      </c>
      <c r="CV113" s="9">
        <f>IF(AND($F113&gt;=Inputs!K$3,$F113&lt;Inputs!L$3),FORECAST($F113,Inputs!K$4:L$4,Inputs!K$3:L$3),9999)</f>
        <v>9999</v>
      </c>
      <c r="CW113" s="9">
        <f>IF(AND($G113&gt;=Inputs!B$3,$G113&lt;Inputs!C$3),FORECAST($G113,Inputs!B$4:C$4,Inputs!B$3:C$3),-9999)</f>
        <v>-9999</v>
      </c>
      <c r="CX113" s="9">
        <f>IF(AND($G113&gt;=Inputs!C$3,$G113&lt;Inputs!D$3),FORECAST($G113,Inputs!C$4:D$4,Inputs!C$3:D$3),-9999)</f>
        <v>-9999</v>
      </c>
      <c r="CY113" s="9">
        <f>IF(AND($G113&gt;=Inputs!D$3,$G113&lt;Inputs!E$3),FORECAST($G113,Inputs!D$4:E$4,Inputs!D$3:E$3),-9999)</f>
        <v>-9999</v>
      </c>
      <c r="CZ113" s="9">
        <f>IF(AND($G113&gt;=Inputs!E$3,$G113&lt;Inputs!F$3),FORECAST($G113,Inputs!E$4:F$4,Inputs!E$3:F$3),-9999)</f>
        <v>-9999</v>
      </c>
      <c r="DA113" s="9">
        <f>IF(AND($G113&gt;=Inputs!F$3,$G113&lt;Inputs!G$3),FORECAST($G113,Inputs!F$4:G$4,Inputs!F$3:G$3),-9999)</f>
        <v>-9999</v>
      </c>
      <c r="DB113" s="9">
        <f>IF(AND($G113&gt;=Inputs!G$3,$G113&lt;Inputs!H$3),FORECAST($G113,Inputs!G$4:H$4,Inputs!G$3:H$3),-9999)</f>
        <v>25.2</v>
      </c>
      <c r="DC113" s="9">
        <f>IF(AND($G113&gt;=Inputs!H$3,$G113&lt;Inputs!I$3),FORECAST($G113,Inputs!H$4:I$4,Inputs!H$3:I$3),-9999)</f>
        <v>-9999</v>
      </c>
      <c r="DD113" s="9">
        <f>IF(AND($G113&gt;=Inputs!I$3,$G113&lt;Inputs!J$3),FORECAST($G113,Inputs!I$4:J$4,Inputs!I$3:J$3),-9999)</f>
        <v>-9999</v>
      </c>
      <c r="DE113" s="9">
        <f>IF(AND($G113&gt;=Inputs!J$3,$G113&lt;Inputs!K$3),FORECAST($G113,Inputs!J$4:K$4,Inputs!J$3:K$3),-9999)</f>
        <v>-9999</v>
      </c>
      <c r="DF113" s="9">
        <f>IF(AND($G113&gt;=Inputs!K$3,$G113&lt;Inputs!L$3),FORECAST($G113,Inputs!K$4:L$4,Inputs!K$3:L$3),-9999)</f>
        <v>-9999</v>
      </c>
    </row>
    <row r="114" spans="1:110" x14ac:dyDescent="0.25">
      <c r="A114" s="2">
        <f t="shared" si="103"/>
        <v>45474.385416666308</v>
      </c>
      <c r="B114" s="3" t="str">
        <f>IF(ROUND(A114,6)&lt;ROUND(Inputs!$B$7,6),"Pre t0",IF(ROUND(A114,6)=ROUND(Inputs!$B$7,6),"t0",IF(AND(A114&gt;Inputs!$B$7,A114&lt;Inputs!$B$8),"TRLD","Post t0")))</f>
        <v>TRLD</v>
      </c>
      <c r="C114" s="17">
        <v>25.25</v>
      </c>
      <c r="D114" s="19">
        <v>160.37869999999998</v>
      </c>
      <c r="E114" s="19"/>
      <c r="F114" s="19">
        <v>200</v>
      </c>
      <c r="G114" s="19">
        <v>130</v>
      </c>
      <c r="H114" s="7">
        <f t="shared" si="102"/>
        <v>131.125</v>
      </c>
      <c r="I114" s="7">
        <f>IF(B114="Pre t0",0,IF(B114="t0",MAX(MIN(TRLD!N114,E114),G114),IF(B114="TRLD",I113+J114,IF(B114="Post t0",MAX(I113+M114,G114)))))</f>
        <v>130.20833333333331</v>
      </c>
      <c r="J114" s="7">
        <f t="shared" si="156"/>
        <v>-3.875</v>
      </c>
      <c r="K114" s="7">
        <f t="shared" si="53"/>
        <v>-3.875</v>
      </c>
      <c r="L114" s="7">
        <f t="shared" si="157"/>
        <v>5</v>
      </c>
      <c r="M114" s="8">
        <f t="shared" si="158"/>
        <v>-5</v>
      </c>
      <c r="N114" s="31">
        <f t="shared" si="56"/>
        <v>130.20833333333331</v>
      </c>
      <c r="O114" s="31">
        <f>IF(AND($C114&gt;=Inputs!B$4,$C114&lt;Inputs!C$4),FORECAST($C114,Inputs!B$3:C$3,Inputs!B$4:C$4),0)</f>
        <v>0</v>
      </c>
      <c r="P114" s="31">
        <f>IF(AND($C114&gt;=Inputs!C$4,$C114&lt;Inputs!D$4),FORECAST($C114,Inputs!C$3:D$3,Inputs!C$4:D$4),0)</f>
        <v>0</v>
      </c>
      <c r="Q114" s="31">
        <f>IF(AND($C114&gt;=Inputs!D$4,$C114&lt;Inputs!E$4),FORECAST($C114,Inputs!D$3:E$3,Inputs!D$4:E$4),0)</f>
        <v>0</v>
      </c>
      <c r="R114" s="31">
        <f>IF(AND($C114&gt;=Inputs!E$4,$C114&lt;Inputs!F$4),FORECAST($C114,Inputs!E$3:F$3,Inputs!E$4:F$4),0)</f>
        <v>0</v>
      </c>
      <c r="S114" s="31">
        <f>IF(AND($C114&gt;=Inputs!F$4,$C114&lt;Inputs!G$4),FORECAST($C114,Inputs!F$3:G$3,Inputs!F$4:G$4),0)</f>
        <v>0</v>
      </c>
      <c r="T114" s="31">
        <f>IF(AND($C114&gt;=Inputs!G$4,$C114&lt;Inputs!H$4),FORECAST($C114,Inputs!G$3:H$3,Inputs!G$4:H$4),0)</f>
        <v>130.20833333333331</v>
      </c>
      <c r="U114" s="31">
        <f>IF(AND($C114&gt;=Inputs!H$4,$C114&lt;Inputs!I$4),FORECAST($C114,Inputs!H$3:I$3,Inputs!H$4:I$4),0)</f>
        <v>0</v>
      </c>
      <c r="V114" s="31">
        <f>IF(AND($C114&gt;=Inputs!I$4,$C114&lt;Inputs!J$4),FORECAST($C114,Inputs!I$3:J$3,Inputs!I$4:J$4),0)</f>
        <v>0</v>
      </c>
      <c r="W114" s="31">
        <f>IF(AND($C114&gt;=Inputs!J$4,$C114&lt;Inputs!K$4),FORECAST($C114,Inputs!J$3:K$3,Inputs!J$4:K$4),0)</f>
        <v>0</v>
      </c>
      <c r="X114" s="31">
        <f>IF(AND($C114&gt;=Inputs!K$4,Inputs!K$4&lt;&gt;""),F114,0)</f>
        <v>0</v>
      </c>
      <c r="Y114" s="36">
        <f>IF($I113&lt;Inputs!B$13,Inputs!B$14,0)</f>
        <v>1</v>
      </c>
      <c r="Z114" s="36">
        <f>IF(AND($I113&gt;=Inputs!B$13,$I113&lt;Inputs!C$13),Inputs!C$14,0)</f>
        <v>0</v>
      </c>
      <c r="AA114" s="36">
        <f>IF(AND($I113&gt;=Inputs!C$13,$I113&lt;Inputs!D$13),Inputs!D$14,0)</f>
        <v>0</v>
      </c>
      <c r="AB114" s="36">
        <f>IF(AND($I113&lt;Inputs!B$13),Inputs!B$13,0)</f>
        <v>185</v>
      </c>
      <c r="AC114" s="36">
        <f>IF(AND($I113&gt;=Inputs!B$13,$I113&lt;Inputs!C$13),Inputs!C$13,0)</f>
        <v>0</v>
      </c>
      <c r="AD114" s="36">
        <f>IF(AND($I113&gt;=Inputs!C$13,$I113&lt;Inputs!D$13),Inputs!D$13,0)</f>
        <v>0</v>
      </c>
      <c r="AE114" s="36">
        <f t="shared" si="107"/>
        <v>50.916666666666686</v>
      </c>
      <c r="AF114" s="36">
        <f t="shared" si="108"/>
        <v>0</v>
      </c>
      <c r="AG114" s="36">
        <f t="shared" si="109"/>
        <v>0</v>
      </c>
      <c r="AH114" s="36">
        <f t="shared" si="110"/>
        <v>50.916666666666686</v>
      </c>
      <c r="AI114" s="36" t="str">
        <f t="shared" si="149"/>
        <v>No</v>
      </c>
      <c r="AJ114" s="36">
        <f t="shared" si="111"/>
        <v>5</v>
      </c>
      <c r="AK114" s="36">
        <f t="shared" si="112"/>
        <v>0</v>
      </c>
      <c r="AL114" s="36">
        <f t="shared" si="113"/>
        <v>0</v>
      </c>
      <c r="AM114" s="36">
        <f t="shared" si="114"/>
        <v>5</v>
      </c>
      <c r="AN114" s="36">
        <f t="shared" si="115"/>
        <v>0</v>
      </c>
      <c r="AO114" s="36">
        <f t="shared" si="116"/>
        <v>0</v>
      </c>
      <c r="AP114" s="36">
        <f t="shared" si="117"/>
        <v>5</v>
      </c>
      <c r="AQ114" s="36">
        <f t="shared" si="69"/>
        <v>139.08333333333331</v>
      </c>
      <c r="AR114" s="36">
        <f>IF(AND($AQ114&gt;=Inputs!B$13,$AQ114&lt;Inputs!C$13),Inputs!C$14,0)</f>
        <v>0</v>
      </c>
      <c r="AS114" s="36">
        <f>IF(AND($AQ114&gt;=Inputs!C$13,$AQ114&lt;Inputs!D$13),Inputs!D$14,0)</f>
        <v>0</v>
      </c>
      <c r="AT114" s="36">
        <f>IF(AND($AQ114&gt;=Inputs!B$13,$AQ114&lt;Inputs!C$13),Inputs!C$13,0)</f>
        <v>0</v>
      </c>
      <c r="AU114" s="36">
        <f>IF(AND($AQ114&gt;=Inputs!C$13,$AQ114&lt;Inputs!D$13),Inputs!D$13,0)</f>
        <v>0</v>
      </c>
      <c r="AV114" s="36">
        <f t="shared" si="118"/>
        <v>0</v>
      </c>
      <c r="AW114" s="36">
        <f>IFERROR((AU114-#REF!)/AS114,0)</f>
        <v>0</v>
      </c>
      <c r="AX114" s="36">
        <f t="shared" si="119"/>
        <v>0</v>
      </c>
      <c r="AY114" s="36" t="str">
        <f t="shared" si="150"/>
        <v>No</v>
      </c>
      <c r="AZ114" s="36">
        <f t="shared" si="120"/>
        <v>0</v>
      </c>
      <c r="BA114" s="36">
        <f t="shared" si="121"/>
        <v>0</v>
      </c>
      <c r="BB114" s="36">
        <f t="shared" si="122"/>
        <v>0</v>
      </c>
      <c r="BC114" s="36">
        <f t="shared" si="123"/>
        <v>0</v>
      </c>
      <c r="BD114" s="36">
        <f t="shared" si="124"/>
        <v>0</v>
      </c>
      <c r="BE114" s="37">
        <f t="shared" si="125"/>
        <v>5</v>
      </c>
      <c r="BF114" s="43">
        <f>IF($I113&lt;=Inputs!B$13,Inputs!B$14,0)</f>
        <v>1</v>
      </c>
      <c r="BG114" s="43">
        <f>IF(AND($I113&gt;Inputs!B$13,$I113&lt;=Inputs!C$13),Inputs!C$14,0)</f>
        <v>0</v>
      </c>
      <c r="BH114" s="43">
        <f>IF(AND($I113&gt;Inputs!C$13,$I113&lt;=Inputs!D$13),Inputs!D$14,0)</f>
        <v>0</v>
      </c>
      <c r="BI114" s="43">
        <f>IF(AND($I113&lt;Inputs!B$13),0,0)</f>
        <v>0</v>
      </c>
      <c r="BJ114" s="43">
        <f>IF(AND($I113&gt;=Inputs!B$13,$I113&lt;Inputs!C$13),Inputs!B$13,0)</f>
        <v>0</v>
      </c>
      <c r="BK114" s="43">
        <f>IF(AND($I113&gt;=Inputs!C$13,$I113&lt;Inputs!D$13),Inputs!C$13,0)</f>
        <v>0</v>
      </c>
      <c r="BL114" s="43">
        <f t="shared" si="126"/>
        <v>134.08333333333331</v>
      </c>
      <c r="BM114" s="43">
        <f t="shared" si="127"/>
        <v>0</v>
      </c>
      <c r="BN114" s="43">
        <f t="shared" si="128"/>
        <v>0</v>
      </c>
      <c r="BO114" s="43">
        <f t="shared" si="129"/>
        <v>134.08333333333331</v>
      </c>
      <c r="BP114" s="43" t="str">
        <f t="shared" si="151"/>
        <v>No</v>
      </c>
      <c r="BQ114" s="43">
        <f t="shared" si="130"/>
        <v>5</v>
      </c>
      <c r="BR114" s="43">
        <f t="shared" si="131"/>
        <v>0</v>
      </c>
      <c r="BS114" s="43">
        <f t="shared" si="132"/>
        <v>0</v>
      </c>
      <c r="BT114" s="43">
        <f t="shared" si="133"/>
        <v>-5</v>
      </c>
      <c r="BU114" s="43">
        <f t="shared" si="134"/>
        <v>0</v>
      </c>
      <c r="BV114" s="43">
        <f t="shared" si="135"/>
        <v>0</v>
      </c>
      <c r="BW114" s="43">
        <f t="shared" si="136"/>
        <v>-5</v>
      </c>
      <c r="BX114" s="43">
        <f t="shared" si="91"/>
        <v>129.08333333333331</v>
      </c>
      <c r="BY114" s="43">
        <f>IF(AND($BX114&gt;Inputs!B$13,$BX114&lt;=Inputs!C$13),Inputs!C$14,0)</f>
        <v>0</v>
      </c>
      <c r="BZ114" s="43">
        <f>IF(AND($BX114&gt;Inputs!C$13,$BX114&lt;=Inputs!D$13),Inputs!D$14,0)</f>
        <v>0</v>
      </c>
      <c r="CA114" s="43">
        <f>IF(AND($BX114&gt;Inputs!B$13,$BX114&lt;=Inputs!C$13),Inputs!B$13,0)</f>
        <v>0</v>
      </c>
      <c r="CB114" s="43">
        <f>IF(AND($BX114&gt;Inputs!C$13,$BX114&lt;=Inputs!D$13),Inputs!C$13,0)</f>
        <v>0</v>
      </c>
      <c r="CC114" s="43">
        <f t="shared" si="137"/>
        <v>0</v>
      </c>
      <c r="CD114" s="43">
        <f t="shared" si="138"/>
        <v>0</v>
      </c>
      <c r="CE114" s="43">
        <f t="shared" si="139"/>
        <v>0</v>
      </c>
      <c r="CF114" s="43" t="str">
        <f t="shared" si="152"/>
        <v>No</v>
      </c>
      <c r="CG114" s="43">
        <f t="shared" si="140"/>
        <v>0</v>
      </c>
      <c r="CH114" s="43">
        <f t="shared" si="141"/>
        <v>0</v>
      </c>
      <c r="CI114" s="43">
        <f t="shared" si="142"/>
        <v>0</v>
      </c>
      <c r="CJ114" s="43">
        <f t="shared" si="143"/>
        <v>0</v>
      </c>
      <c r="CK114" s="43">
        <f t="shared" si="144"/>
        <v>0</v>
      </c>
      <c r="CL114" s="44">
        <f t="shared" si="145"/>
        <v>-5</v>
      </c>
      <c r="CM114" s="9">
        <f>IF(AND($F114&gt;=Inputs!B$3,$F114&lt;Inputs!C$3),FORECAST($F114,Inputs!B$4:C$4,Inputs!B$3:C$3),9999)</f>
        <v>9999</v>
      </c>
      <c r="CN114" s="9">
        <f>IF(AND($F114&gt;=Inputs!C$3,$F114&lt;Inputs!D$3),FORECAST($F114,Inputs!C$4:D$4,Inputs!C$3:D$3),9999)</f>
        <v>9999</v>
      </c>
      <c r="CO114" s="9">
        <f>IF(AND($F114&gt;=Inputs!D$3,$F114&lt;Inputs!E$3),FORECAST($F114,Inputs!D$4:E$4,Inputs!D$3:E$3),9999)</f>
        <v>9999</v>
      </c>
      <c r="CP114" s="9">
        <f>IF(AND($F114&gt;=Inputs!E$3,$F114&lt;Inputs!F$3),FORECAST($F114,Inputs!E$4:F$4,Inputs!E$3:F$3),9999)</f>
        <v>9999</v>
      </c>
      <c r="CQ114" s="9">
        <f>IF(AND($F114&gt;=Inputs!F$3,$F114&lt;Inputs!G$3),FORECAST($F114,Inputs!F$4:G$4,Inputs!F$3:G$3),9999)</f>
        <v>9999</v>
      </c>
      <c r="CR114" s="9">
        <f>IF(AND($F114&gt;=Inputs!G$3,$F114&lt;Inputs!H$3),FORECAST($F114,Inputs!G$4:H$4,Inputs!G$3:H$3),9999)</f>
        <v>9999</v>
      </c>
      <c r="CS114" s="9">
        <f>IF(AND($F114&gt;=Inputs!H$3,$F114&lt;Inputs!I$3),FORECAST($F114,Inputs!H$4:I$4,Inputs!H$3:I$3),9999)</f>
        <v>9999</v>
      </c>
      <c r="CT114" s="9">
        <f>IF(AND($F114&gt;=Inputs!I$3,$F114&lt;Inputs!J$3),FORECAST($F114,Inputs!I$4:J$4,Inputs!I$3:J$3),9999)</f>
        <v>9999</v>
      </c>
      <c r="CU114" s="9">
        <f>IF(AND($F114&gt;=Inputs!J$3,$F114&lt;Inputs!K$3),FORECAST($F114,Inputs!J$4:K$4,Inputs!J$3:K$3),9999)</f>
        <v>9999</v>
      </c>
      <c r="CV114" s="9">
        <f>IF(AND($F114&gt;=Inputs!K$3,$F114&lt;Inputs!L$3),FORECAST($F114,Inputs!K$4:L$4,Inputs!K$3:L$3),9999)</f>
        <v>9999</v>
      </c>
      <c r="CW114" s="9">
        <f>IF(AND($G114&gt;=Inputs!B$3,$G114&lt;Inputs!C$3),FORECAST($G114,Inputs!B$4:C$4,Inputs!B$3:C$3),-9999)</f>
        <v>-9999</v>
      </c>
      <c r="CX114" s="9">
        <f>IF(AND($G114&gt;=Inputs!C$3,$G114&lt;Inputs!D$3),FORECAST($G114,Inputs!C$4:D$4,Inputs!C$3:D$3),-9999)</f>
        <v>-9999</v>
      </c>
      <c r="CY114" s="9">
        <f>IF(AND($G114&gt;=Inputs!D$3,$G114&lt;Inputs!E$3),FORECAST($G114,Inputs!D$4:E$4,Inputs!D$3:E$3),-9999)</f>
        <v>-9999</v>
      </c>
      <c r="CZ114" s="9">
        <f>IF(AND($G114&gt;=Inputs!E$3,$G114&lt;Inputs!F$3),FORECAST($G114,Inputs!E$4:F$4,Inputs!E$3:F$3),-9999)</f>
        <v>-9999</v>
      </c>
      <c r="DA114" s="9">
        <f>IF(AND($G114&gt;=Inputs!F$3,$G114&lt;Inputs!G$3),FORECAST($G114,Inputs!F$4:G$4,Inputs!F$3:G$3),-9999)</f>
        <v>-9999</v>
      </c>
      <c r="DB114" s="9">
        <f>IF(AND($G114&gt;=Inputs!G$3,$G114&lt;Inputs!H$3),FORECAST($G114,Inputs!G$4:H$4,Inputs!G$3:H$3),-9999)</f>
        <v>25.2</v>
      </c>
      <c r="DC114" s="9">
        <f>IF(AND($G114&gt;=Inputs!H$3,$G114&lt;Inputs!I$3),FORECAST($G114,Inputs!H$4:I$4,Inputs!H$3:I$3),-9999)</f>
        <v>-9999</v>
      </c>
      <c r="DD114" s="9">
        <f>IF(AND($G114&gt;=Inputs!I$3,$G114&lt;Inputs!J$3),FORECAST($G114,Inputs!I$4:J$4,Inputs!I$3:J$3),-9999)</f>
        <v>-9999</v>
      </c>
      <c r="DE114" s="9">
        <f>IF(AND($G114&gt;=Inputs!J$3,$G114&lt;Inputs!K$3),FORECAST($G114,Inputs!J$4:K$4,Inputs!J$3:K$3),-9999)</f>
        <v>-9999</v>
      </c>
      <c r="DF114" s="9">
        <f>IF(AND($G114&gt;=Inputs!K$3,$G114&lt;Inputs!L$3),FORECAST($G114,Inputs!K$4:L$4,Inputs!K$3:L$3),-9999)</f>
        <v>-9999</v>
      </c>
    </row>
    <row r="115" spans="1:110" x14ac:dyDescent="0.25">
      <c r="A115" s="2">
        <f t="shared" si="103"/>
        <v>45474.388888888527</v>
      </c>
      <c r="B115" s="3" t="str">
        <f>IF(ROUND(A115,6)&lt;ROUND(Inputs!$B$7,6),"Pre t0",IF(ROUND(A115,6)=ROUND(Inputs!$B$7,6),"t0",IF(AND(A115&gt;Inputs!$B$7,A115&lt;Inputs!$B$8),"TRLD","Post t0")))</f>
        <v>TRLD</v>
      </c>
      <c r="C115" s="17">
        <v>25.69</v>
      </c>
      <c r="D115" s="19">
        <v>161.65324999999999</v>
      </c>
      <c r="E115" s="19"/>
      <c r="F115" s="19">
        <v>200</v>
      </c>
      <c r="G115" s="19">
        <v>130</v>
      </c>
      <c r="H115" s="7">
        <f t="shared" si="102"/>
        <v>134.54166666666669</v>
      </c>
      <c r="I115" s="7">
        <f>IF(B115="Pre t0",0,IF(B115="t0",MAX(MIN(TRLD!N115,E115),G115),IF(B115="TRLD",I114+J115,IF(B115="Post t0",MAX(I114+M115,G115)))))</f>
        <v>132.04166666666669</v>
      </c>
      <c r="J115" s="7">
        <f t="shared" si="156"/>
        <v>1.8333333333333712</v>
      </c>
      <c r="K115" s="7">
        <f t="shared" si="53"/>
        <v>1.8333333333333712</v>
      </c>
      <c r="L115" s="7">
        <f t="shared" si="157"/>
        <v>5</v>
      </c>
      <c r="M115" s="8">
        <f t="shared" si="158"/>
        <v>-5</v>
      </c>
      <c r="N115" s="31">
        <f t="shared" si="56"/>
        <v>132.04166666666669</v>
      </c>
      <c r="O115" s="31">
        <f>IF(AND($C115&gt;=Inputs!B$4,$C115&lt;Inputs!C$4),FORECAST($C115,Inputs!B$3:C$3,Inputs!B$4:C$4),0)</f>
        <v>0</v>
      </c>
      <c r="P115" s="31">
        <f>IF(AND($C115&gt;=Inputs!C$4,$C115&lt;Inputs!D$4),FORECAST($C115,Inputs!C$3:D$3,Inputs!C$4:D$4),0)</f>
        <v>0</v>
      </c>
      <c r="Q115" s="31">
        <f>IF(AND($C115&gt;=Inputs!D$4,$C115&lt;Inputs!E$4),FORECAST($C115,Inputs!D$3:E$3,Inputs!D$4:E$4),0)</f>
        <v>0</v>
      </c>
      <c r="R115" s="31">
        <f>IF(AND($C115&gt;=Inputs!E$4,$C115&lt;Inputs!F$4),FORECAST($C115,Inputs!E$3:F$3,Inputs!E$4:F$4),0)</f>
        <v>0</v>
      </c>
      <c r="S115" s="31">
        <f>IF(AND($C115&gt;=Inputs!F$4,$C115&lt;Inputs!G$4),FORECAST($C115,Inputs!F$3:G$3,Inputs!F$4:G$4),0)</f>
        <v>0</v>
      </c>
      <c r="T115" s="31">
        <f>IF(AND($C115&gt;=Inputs!G$4,$C115&lt;Inputs!H$4),FORECAST($C115,Inputs!G$3:H$3,Inputs!G$4:H$4),0)</f>
        <v>132.04166666666669</v>
      </c>
      <c r="U115" s="31">
        <f>IF(AND($C115&gt;=Inputs!H$4,$C115&lt;Inputs!I$4),FORECAST($C115,Inputs!H$3:I$3,Inputs!H$4:I$4),0)</f>
        <v>0</v>
      </c>
      <c r="V115" s="31">
        <f>IF(AND($C115&gt;=Inputs!I$4,$C115&lt;Inputs!J$4),FORECAST($C115,Inputs!I$3:J$3,Inputs!I$4:J$4),0)</f>
        <v>0</v>
      </c>
      <c r="W115" s="31">
        <f>IF(AND($C115&gt;=Inputs!J$4,$C115&lt;Inputs!K$4),FORECAST($C115,Inputs!J$3:K$3,Inputs!J$4:K$4),0)</f>
        <v>0</v>
      </c>
      <c r="X115" s="31">
        <f>IF(AND($C115&gt;=Inputs!K$4,Inputs!K$4&lt;&gt;""),F115,0)</f>
        <v>0</v>
      </c>
      <c r="Y115" s="36">
        <f>IF($I114&lt;Inputs!B$13,Inputs!B$14,0)</f>
        <v>1</v>
      </c>
      <c r="Z115" s="36">
        <f>IF(AND($I114&gt;=Inputs!B$13,$I114&lt;Inputs!C$13),Inputs!C$14,0)</f>
        <v>0</v>
      </c>
      <c r="AA115" s="36">
        <f>IF(AND($I114&gt;=Inputs!C$13,$I114&lt;Inputs!D$13),Inputs!D$14,0)</f>
        <v>0</v>
      </c>
      <c r="AB115" s="36">
        <f>IF(AND($I114&lt;Inputs!B$13),Inputs!B$13,0)</f>
        <v>185</v>
      </c>
      <c r="AC115" s="36">
        <f>IF(AND($I114&gt;=Inputs!B$13,$I114&lt;Inputs!C$13),Inputs!C$13,0)</f>
        <v>0</v>
      </c>
      <c r="AD115" s="36">
        <f>IF(AND($I114&gt;=Inputs!C$13,$I114&lt;Inputs!D$13),Inputs!D$13,0)</f>
        <v>0</v>
      </c>
      <c r="AE115" s="36">
        <f t="shared" si="107"/>
        <v>54.791666666666686</v>
      </c>
      <c r="AF115" s="36">
        <f t="shared" si="108"/>
        <v>0</v>
      </c>
      <c r="AG115" s="36">
        <f t="shared" si="109"/>
        <v>0</v>
      </c>
      <c r="AH115" s="36">
        <f t="shared" si="110"/>
        <v>54.791666666666686</v>
      </c>
      <c r="AI115" s="36" t="str">
        <f t="shared" si="149"/>
        <v>No</v>
      </c>
      <c r="AJ115" s="36">
        <f t="shared" si="111"/>
        <v>5</v>
      </c>
      <c r="AK115" s="36">
        <f t="shared" si="112"/>
        <v>0</v>
      </c>
      <c r="AL115" s="36">
        <f t="shared" si="113"/>
        <v>0</v>
      </c>
      <c r="AM115" s="36">
        <f t="shared" si="114"/>
        <v>5</v>
      </c>
      <c r="AN115" s="36">
        <f t="shared" si="115"/>
        <v>0</v>
      </c>
      <c r="AO115" s="36">
        <f t="shared" si="116"/>
        <v>0</v>
      </c>
      <c r="AP115" s="36">
        <f t="shared" si="117"/>
        <v>5</v>
      </c>
      <c r="AQ115" s="36">
        <f t="shared" si="69"/>
        <v>135.20833333333331</v>
      </c>
      <c r="AR115" s="36">
        <f>IF(AND($AQ115&gt;=Inputs!B$13,$AQ115&lt;Inputs!C$13),Inputs!C$14,0)</f>
        <v>0</v>
      </c>
      <c r="AS115" s="36">
        <f>IF(AND($AQ115&gt;=Inputs!C$13,$AQ115&lt;Inputs!D$13),Inputs!D$14,0)</f>
        <v>0</v>
      </c>
      <c r="AT115" s="36">
        <f>IF(AND($AQ115&gt;=Inputs!B$13,$AQ115&lt;Inputs!C$13),Inputs!C$13,0)</f>
        <v>0</v>
      </c>
      <c r="AU115" s="36">
        <f>IF(AND($AQ115&gt;=Inputs!C$13,$AQ115&lt;Inputs!D$13),Inputs!D$13,0)</f>
        <v>0</v>
      </c>
      <c r="AV115" s="36">
        <f t="shared" si="118"/>
        <v>0</v>
      </c>
      <c r="AW115" s="36">
        <f>IFERROR((AU115-#REF!)/AS115,0)</f>
        <v>0</v>
      </c>
      <c r="AX115" s="36">
        <f t="shared" si="119"/>
        <v>0</v>
      </c>
      <c r="AY115" s="36" t="str">
        <f t="shared" si="150"/>
        <v>No</v>
      </c>
      <c r="AZ115" s="36">
        <f t="shared" si="120"/>
        <v>0</v>
      </c>
      <c r="BA115" s="36">
        <f t="shared" si="121"/>
        <v>0</v>
      </c>
      <c r="BB115" s="36">
        <f t="shared" si="122"/>
        <v>0</v>
      </c>
      <c r="BC115" s="36">
        <f t="shared" si="123"/>
        <v>0</v>
      </c>
      <c r="BD115" s="36">
        <f t="shared" si="124"/>
        <v>0</v>
      </c>
      <c r="BE115" s="37">
        <f t="shared" si="125"/>
        <v>5</v>
      </c>
      <c r="BF115" s="43">
        <f>IF($I114&lt;=Inputs!B$13,Inputs!B$14,0)</f>
        <v>1</v>
      </c>
      <c r="BG115" s="43">
        <f>IF(AND($I114&gt;Inputs!B$13,$I114&lt;=Inputs!C$13),Inputs!C$14,0)</f>
        <v>0</v>
      </c>
      <c r="BH115" s="43">
        <f>IF(AND($I114&gt;Inputs!C$13,$I114&lt;=Inputs!D$13),Inputs!D$14,0)</f>
        <v>0</v>
      </c>
      <c r="BI115" s="43">
        <f>IF(AND($I114&lt;Inputs!B$13),0,0)</f>
        <v>0</v>
      </c>
      <c r="BJ115" s="43">
        <f>IF(AND($I114&gt;=Inputs!B$13,$I114&lt;Inputs!C$13),Inputs!B$13,0)</f>
        <v>0</v>
      </c>
      <c r="BK115" s="43">
        <f>IF(AND($I114&gt;=Inputs!C$13,$I114&lt;Inputs!D$13),Inputs!C$13,0)</f>
        <v>0</v>
      </c>
      <c r="BL115" s="43">
        <f t="shared" si="126"/>
        <v>130.20833333333331</v>
      </c>
      <c r="BM115" s="43">
        <f t="shared" si="127"/>
        <v>0</v>
      </c>
      <c r="BN115" s="43">
        <f t="shared" si="128"/>
        <v>0</v>
      </c>
      <c r="BO115" s="43">
        <f t="shared" si="129"/>
        <v>130.20833333333331</v>
      </c>
      <c r="BP115" s="43" t="str">
        <f t="shared" si="151"/>
        <v>No</v>
      </c>
      <c r="BQ115" s="43">
        <f t="shared" si="130"/>
        <v>5</v>
      </c>
      <c r="BR115" s="43">
        <f t="shared" si="131"/>
        <v>0</v>
      </c>
      <c r="BS115" s="43">
        <f t="shared" si="132"/>
        <v>0</v>
      </c>
      <c r="BT115" s="43">
        <f t="shared" si="133"/>
        <v>-5</v>
      </c>
      <c r="BU115" s="43">
        <f t="shared" si="134"/>
        <v>0</v>
      </c>
      <c r="BV115" s="43">
        <f t="shared" si="135"/>
        <v>0</v>
      </c>
      <c r="BW115" s="43">
        <f t="shared" si="136"/>
        <v>-5</v>
      </c>
      <c r="BX115" s="43">
        <f t="shared" si="91"/>
        <v>125.20833333333331</v>
      </c>
      <c r="BY115" s="43">
        <f>IF(AND($BX115&gt;Inputs!B$13,$BX115&lt;=Inputs!C$13),Inputs!C$14,0)</f>
        <v>0</v>
      </c>
      <c r="BZ115" s="43">
        <f>IF(AND($BX115&gt;Inputs!C$13,$BX115&lt;=Inputs!D$13),Inputs!D$14,0)</f>
        <v>0</v>
      </c>
      <c r="CA115" s="43">
        <f>IF(AND($BX115&gt;Inputs!B$13,$BX115&lt;=Inputs!C$13),Inputs!B$13,0)</f>
        <v>0</v>
      </c>
      <c r="CB115" s="43">
        <f>IF(AND($BX115&gt;Inputs!C$13,$BX115&lt;=Inputs!D$13),Inputs!C$13,0)</f>
        <v>0</v>
      </c>
      <c r="CC115" s="43">
        <f t="shared" si="137"/>
        <v>0</v>
      </c>
      <c r="CD115" s="43">
        <f t="shared" si="138"/>
        <v>0</v>
      </c>
      <c r="CE115" s="43">
        <f t="shared" si="139"/>
        <v>0</v>
      </c>
      <c r="CF115" s="43" t="str">
        <f t="shared" si="152"/>
        <v>No</v>
      </c>
      <c r="CG115" s="43">
        <f t="shared" si="140"/>
        <v>0</v>
      </c>
      <c r="CH115" s="43">
        <f t="shared" si="141"/>
        <v>0</v>
      </c>
      <c r="CI115" s="43">
        <f t="shared" si="142"/>
        <v>0</v>
      </c>
      <c r="CJ115" s="43">
        <f t="shared" si="143"/>
        <v>0</v>
      </c>
      <c r="CK115" s="43">
        <f t="shared" si="144"/>
        <v>0</v>
      </c>
      <c r="CL115" s="44">
        <f t="shared" si="145"/>
        <v>-5</v>
      </c>
      <c r="CM115" s="9">
        <f>IF(AND($F115&gt;=Inputs!B$3,$F115&lt;Inputs!C$3),FORECAST($F115,Inputs!B$4:C$4,Inputs!B$3:C$3),9999)</f>
        <v>9999</v>
      </c>
      <c r="CN115" s="9">
        <f>IF(AND($F115&gt;=Inputs!C$3,$F115&lt;Inputs!D$3),FORECAST($F115,Inputs!C$4:D$4,Inputs!C$3:D$3),9999)</f>
        <v>9999</v>
      </c>
      <c r="CO115" s="9">
        <f>IF(AND($F115&gt;=Inputs!D$3,$F115&lt;Inputs!E$3),FORECAST($F115,Inputs!D$4:E$4,Inputs!D$3:E$3),9999)</f>
        <v>9999</v>
      </c>
      <c r="CP115" s="9">
        <f>IF(AND($F115&gt;=Inputs!E$3,$F115&lt;Inputs!F$3),FORECAST($F115,Inputs!E$4:F$4,Inputs!E$3:F$3),9999)</f>
        <v>9999</v>
      </c>
      <c r="CQ115" s="9">
        <f>IF(AND($F115&gt;=Inputs!F$3,$F115&lt;Inputs!G$3),FORECAST($F115,Inputs!F$4:G$4,Inputs!F$3:G$3),9999)</f>
        <v>9999</v>
      </c>
      <c r="CR115" s="9">
        <f>IF(AND($F115&gt;=Inputs!G$3,$F115&lt;Inputs!H$3),FORECAST($F115,Inputs!G$4:H$4,Inputs!G$3:H$3),9999)</f>
        <v>9999</v>
      </c>
      <c r="CS115" s="9">
        <f>IF(AND($F115&gt;=Inputs!H$3,$F115&lt;Inputs!I$3),FORECAST($F115,Inputs!H$4:I$4,Inputs!H$3:I$3),9999)</f>
        <v>9999</v>
      </c>
      <c r="CT115" s="9">
        <f>IF(AND($F115&gt;=Inputs!I$3,$F115&lt;Inputs!J$3),FORECAST($F115,Inputs!I$4:J$4,Inputs!I$3:J$3),9999)</f>
        <v>9999</v>
      </c>
      <c r="CU115" s="9">
        <f>IF(AND($F115&gt;=Inputs!J$3,$F115&lt;Inputs!K$3),FORECAST($F115,Inputs!J$4:K$4,Inputs!J$3:K$3),9999)</f>
        <v>9999</v>
      </c>
      <c r="CV115" s="9">
        <f>IF(AND($F115&gt;=Inputs!K$3,$F115&lt;Inputs!L$3),FORECAST($F115,Inputs!K$4:L$4,Inputs!K$3:L$3),9999)</f>
        <v>9999</v>
      </c>
      <c r="CW115" s="9">
        <f>IF(AND($G115&gt;=Inputs!B$3,$G115&lt;Inputs!C$3),FORECAST($G115,Inputs!B$4:C$4,Inputs!B$3:C$3),-9999)</f>
        <v>-9999</v>
      </c>
      <c r="CX115" s="9">
        <f>IF(AND($G115&gt;=Inputs!C$3,$G115&lt;Inputs!D$3),FORECAST($G115,Inputs!C$4:D$4,Inputs!C$3:D$3),-9999)</f>
        <v>-9999</v>
      </c>
      <c r="CY115" s="9">
        <f>IF(AND($G115&gt;=Inputs!D$3,$G115&lt;Inputs!E$3),FORECAST($G115,Inputs!D$4:E$4,Inputs!D$3:E$3),-9999)</f>
        <v>-9999</v>
      </c>
      <c r="CZ115" s="9">
        <f>IF(AND($G115&gt;=Inputs!E$3,$G115&lt;Inputs!F$3),FORECAST($G115,Inputs!E$4:F$4,Inputs!E$3:F$3),-9999)</f>
        <v>-9999</v>
      </c>
      <c r="DA115" s="9">
        <f>IF(AND($G115&gt;=Inputs!F$3,$G115&lt;Inputs!G$3),FORECAST($G115,Inputs!F$4:G$4,Inputs!F$3:G$3),-9999)</f>
        <v>-9999</v>
      </c>
      <c r="DB115" s="9">
        <f>IF(AND($G115&gt;=Inputs!G$3,$G115&lt;Inputs!H$3),FORECAST($G115,Inputs!G$4:H$4,Inputs!G$3:H$3),-9999)</f>
        <v>25.2</v>
      </c>
      <c r="DC115" s="9">
        <f>IF(AND($G115&gt;=Inputs!H$3,$G115&lt;Inputs!I$3),FORECAST($G115,Inputs!H$4:I$4,Inputs!H$3:I$3),-9999)</f>
        <v>-9999</v>
      </c>
      <c r="DD115" s="9">
        <f>IF(AND($G115&gt;=Inputs!I$3,$G115&lt;Inputs!J$3),FORECAST($G115,Inputs!I$4:J$4,Inputs!I$3:J$3),-9999)</f>
        <v>-9999</v>
      </c>
      <c r="DE115" s="9">
        <f>IF(AND($G115&gt;=Inputs!J$3,$G115&lt;Inputs!K$3),FORECAST($G115,Inputs!J$4:K$4,Inputs!J$3:K$3),-9999)</f>
        <v>-9999</v>
      </c>
      <c r="DF115" s="9">
        <f>IF(AND($G115&gt;=Inputs!K$3,$G115&lt;Inputs!L$3),FORECAST($G115,Inputs!K$4:L$4,Inputs!K$3:L$3),-9999)</f>
        <v>-9999</v>
      </c>
    </row>
    <row r="116" spans="1:110" x14ac:dyDescent="0.25">
      <c r="A116" s="2">
        <f t="shared" si="103"/>
        <v>45474.392361110746</v>
      </c>
      <c r="B116" s="3" t="str">
        <f>IF(ROUND(A116,6)&lt;ROUND(Inputs!$B$7,6),"Pre t0",IF(ROUND(A116,6)=ROUND(Inputs!$B$7,6),"t0",IF(AND(A116&gt;Inputs!$B$7,A116&lt;Inputs!$B$8),"TRLD","Post t0")))</f>
        <v>TRLD</v>
      </c>
      <c r="C116" s="17">
        <v>28.78</v>
      </c>
      <c r="D116" s="19">
        <v>177.7439</v>
      </c>
      <c r="E116" s="19"/>
      <c r="F116" s="19">
        <v>200</v>
      </c>
      <c r="G116" s="19">
        <v>130</v>
      </c>
      <c r="H116" s="7">
        <f t="shared" si="102"/>
        <v>137.45833333333334</v>
      </c>
      <c r="I116" s="7">
        <f>IF(B116="Pre t0",0,IF(B116="t0",MAX(MIN(TRLD!N116,E116),G116),IF(B116="TRLD",I115+J116,IF(B116="Post t0",MAX(I115+M116,G116)))))</f>
        <v>137.04166666666669</v>
      </c>
      <c r="J116" s="7">
        <f t="shared" si="156"/>
        <v>5</v>
      </c>
      <c r="K116" s="7">
        <f t="shared" si="53"/>
        <v>12.875</v>
      </c>
      <c r="L116" s="7">
        <f t="shared" si="157"/>
        <v>5</v>
      </c>
      <c r="M116" s="8">
        <f t="shared" si="158"/>
        <v>-5</v>
      </c>
      <c r="N116" s="31">
        <f t="shared" si="56"/>
        <v>144.91666666666669</v>
      </c>
      <c r="O116" s="31">
        <f>IF(AND($C116&gt;=Inputs!B$4,$C116&lt;Inputs!C$4),FORECAST($C116,Inputs!B$3:C$3,Inputs!B$4:C$4),0)</f>
        <v>0</v>
      </c>
      <c r="P116" s="31">
        <f>IF(AND($C116&gt;=Inputs!C$4,$C116&lt;Inputs!D$4),FORECAST($C116,Inputs!C$3:D$3,Inputs!C$4:D$4),0)</f>
        <v>0</v>
      </c>
      <c r="Q116" s="31">
        <f>IF(AND($C116&gt;=Inputs!D$4,$C116&lt;Inputs!E$4),FORECAST($C116,Inputs!D$3:E$3,Inputs!D$4:E$4),0)</f>
        <v>0</v>
      </c>
      <c r="R116" s="31">
        <f>IF(AND($C116&gt;=Inputs!E$4,$C116&lt;Inputs!F$4),FORECAST($C116,Inputs!E$3:F$3,Inputs!E$4:F$4),0)</f>
        <v>0</v>
      </c>
      <c r="S116" s="31">
        <f>IF(AND($C116&gt;=Inputs!F$4,$C116&lt;Inputs!G$4),FORECAST($C116,Inputs!F$3:G$3,Inputs!F$4:G$4),0)</f>
        <v>0</v>
      </c>
      <c r="T116" s="31">
        <f>IF(AND($C116&gt;=Inputs!G$4,$C116&lt;Inputs!H$4),FORECAST($C116,Inputs!G$3:H$3,Inputs!G$4:H$4),0)</f>
        <v>144.91666666666669</v>
      </c>
      <c r="U116" s="31">
        <f>IF(AND($C116&gt;=Inputs!H$4,$C116&lt;Inputs!I$4),FORECAST($C116,Inputs!H$3:I$3,Inputs!H$4:I$4),0)</f>
        <v>0</v>
      </c>
      <c r="V116" s="31">
        <f>IF(AND($C116&gt;=Inputs!I$4,$C116&lt;Inputs!J$4),FORECAST($C116,Inputs!I$3:J$3,Inputs!I$4:J$4),0)</f>
        <v>0</v>
      </c>
      <c r="W116" s="31">
        <f>IF(AND($C116&gt;=Inputs!J$4,$C116&lt;Inputs!K$4),FORECAST($C116,Inputs!J$3:K$3,Inputs!J$4:K$4),0)</f>
        <v>0</v>
      </c>
      <c r="X116" s="31">
        <f>IF(AND($C116&gt;=Inputs!K$4,Inputs!K$4&lt;&gt;""),F116,0)</f>
        <v>0</v>
      </c>
      <c r="Y116" s="36">
        <f>IF($I115&lt;Inputs!B$13,Inputs!B$14,0)</f>
        <v>1</v>
      </c>
      <c r="Z116" s="36">
        <f>IF(AND($I115&gt;=Inputs!B$13,$I115&lt;Inputs!C$13),Inputs!C$14,0)</f>
        <v>0</v>
      </c>
      <c r="AA116" s="36">
        <f>IF(AND($I115&gt;=Inputs!C$13,$I115&lt;Inputs!D$13),Inputs!D$14,0)</f>
        <v>0</v>
      </c>
      <c r="AB116" s="36">
        <f>IF(AND($I115&lt;Inputs!B$13),Inputs!B$13,0)</f>
        <v>185</v>
      </c>
      <c r="AC116" s="36">
        <f>IF(AND($I115&gt;=Inputs!B$13,$I115&lt;Inputs!C$13),Inputs!C$13,0)</f>
        <v>0</v>
      </c>
      <c r="AD116" s="36">
        <f>IF(AND($I115&gt;=Inputs!C$13,$I115&lt;Inputs!D$13),Inputs!D$13,0)</f>
        <v>0</v>
      </c>
      <c r="AE116" s="36">
        <f t="shared" si="107"/>
        <v>52.958333333333314</v>
      </c>
      <c r="AF116" s="36">
        <f t="shared" si="108"/>
        <v>0</v>
      </c>
      <c r="AG116" s="36">
        <f t="shared" si="109"/>
        <v>0</v>
      </c>
      <c r="AH116" s="36">
        <f t="shared" si="110"/>
        <v>52.958333333333314</v>
      </c>
      <c r="AI116" s="36" t="str">
        <f t="shared" si="149"/>
        <v>No</v>
      </c>
      <c r="AJ116" s="36">
        <f t="shared" si="111"/>
        <v>5</v>
      </c>
      <c r="AK116" s="36">
        <f t="shared" si="112"/>
        <v>0</v>
      </c>
      <c r="AL116" s="36">
        <f t="shared" si="113"/>
        <v>0</v>
      </c>
      <c r="AM116" s="36">
        <f t="shared" si="114"/>
        <v>5</v>
      </c>
      <c r="AN116" s="36">
        <f t="shared" si="115"/>
        <v>0</v>
      </c>
      <c r="AO116" s="36">
        <f t="shared" si="116"/>
        <v>0</v>
      </c>
      <c r="AP116" s="36">
        <f t="shared" si="117"/>
        <v>5</v>
      </c>
      <c r="AQ116" s="36">
        <f t="shared" si="69"/>
        <v>137.04166666666669</v>
      </c>
      <c r="AR116" s="36">
        <f>IF(AND($AQ116&gt;=Inputs!B$13,$AQ116&lt;Inputs!C$13),Inputs!C$14,0)</f>
        <v>0</v>
      </c>
      <c r="AS116" s="36">
        <f>IF(AND($AQ116&gt;=Inputs!C$13,$AQ116&lt;Inputs!D$13),Inputs!D$14,0)</f>
        <v>0</v>
      </c>
      <c r="AT116" s="36">
        <f>IF(AND($AQ116&gt;=Inputs!B$13,$AQ116&lt;Inputs!C$13),Inputs!C$13,0)</f>
        <v>0</v>
      </c>
      <c r="AU116" s="36">
        <f>IF(AND($AQ116&gt;=Inputs!C$13,$AQ116&lt;Inputs!D$13),Inputs!D$13,0)</f>
        <v>0</v>
      </c>
      <c r="AV116" s="36">
        <f t="shared" si="118"/>
        <v>0</v>
      </c>
      <c r="AW116" s="36">
        <f>IFERROR((AU116-#REF!)/AS116,0)</f>
        <v>0</v>
      </c>
      <c r="AX116" s="36">
        <f t="shared" si="119"/>
        <v>0</v>
      </c>
      <c r="AY116" s="36" t="str">
        <f t="shared" si="150"/>
        <v>No</v>
      </c>
      <c r="AZ116" s="36">
        <f t="shared" si="120"/>
        <v>0</v>
      </c>
      <c r="BA116" s="36">
        <f t="shared" si="121"/>
        <v>0</v>
      </c>
      <c r="BB116" s="36">
        <f t="shared" si="122"/>
        <v>0</v>
      </c>
      <c r="BC116" s="36">
        <f t="shared" si="123"/>
        <v>0</v>
      </c>
      <c r="BD116" s="36">
        <f t="shared" si="124"/>
        <v>0</v>
      </c>
      <c r="BE116" s="37">
        <f t="shared" si="125"/>
        <v>5</v>
      </c>
      <c r="BF116" s="43">
        <f>IF($I115&lt;=Inputs!B$13,Inputs!B$14,0)</f>
        <v>1</v>
      </c>
      <c r="BG116" s="43">
        <f>IF(AND($I115&gt;Inputs!B$13,$I115&lt;=Inputs!C$13),Inputs!C$14,0)</f>
        <v>0</v>
      </c>
      <c r="BH116" s="43">
        <f>IF(AND($I115&gt;Inputs!C$13,$I115&lt;=Inputs!D$13),Inputs!D$14,0)</f>
        <v>0</v>
      </c>
      <c r="BI116" s="43">
        <f>IF(AND($I115&lt;Inputs!B$13),0,0)</f>
        <v>0</v>
      </c>
      <c r="BJ116" s="43">
        <f>IF(AND($I115&gt;=Inputs!B$13,$I115&lt;Inputs!C$13),Inputs!B$13,0)</f>
        <v>0</v>
      </c>
      <c r="BK116" s="43">
        <f>IF(AND($I115&gt;=Inputs!C$13,$I115&lt;Inputs!D$13),Inputs!C$13,0)</f>
        <v>0</v>
      </c>
      <c r="BL116" s="43">
        <f t="shared" si="126"/>
        <v>132.04166666666669</v>
      </c>
      <c r="BM116" s="43">
        <f t="shared" si="127"/>
        <v>0</v>
      </c>
      <c r="BN116" s="43">
        <f t="shared" si="128"/>
        <v>0</v>
      </c>
      <c r="BO116" s="43">
        <f t="shared" si="129"/>
        <v>132.04166666666669</v>
      </c>
      <c r="BP116" s="43" t="str">
        <f t="shared" si="151"/>
        <v>No</v>
      </c>
      <c r="BQ116" s="43">
        <f t="shared" si="130"/>
        <v>5</v>
      </c>
      <c r="BR116" s="43">
        <f t="shared" si="131"/>
        <v>0</v>
      </c>
      <c r="BS116" s="43">
        <f t="shared" si="132"/>
        <v>0</v>
      </c>
      <c r="BT116" s="43">
        <f t="shared" si="133"/>
        <v>-5</v>
      </c>
      <c r="BU116" s="43">
        <f t="shared" si="134"/>
        <v>0</v>
      </c>
      <c r="BV116" s="43">
        <f t="shared" si="135"/>
        <v>0</v>
      </c>
      <c r="BW116" s="43">
        <f t="shared" si="136"/>
        <v>-5</v>
      </c>
      <c r="BX116" s="43">
        <f t="shared" si="91"/>
        <v>127.04166666666669</v>
      </c>
      <c r="BY116" s="43">
        <f>IF(AND($BX116&gt;Inputs!B$13,$BX116&lt;=Inputs!C$13),Inputs!C$14,0)</f>
        <v>0</v>
      </c>
      <c r="BZ116" s="43">
        <f>IF(AND($BX116&gt;Inputs!C$13,$BX116&lt;=Inputs!D$13),Inputs!D$14,0)</f>
        <v>0</v>
      </c>
      <c r="CA116" s="43">
        <f>IF(AND($BX116&gt;Inputs!B$13,$BX116&lt;=Inputs!C$13),Inputs!B$13,0)</f>
        <v>0</v>
      </c>
      <c r="CB116" s="43">
        <f>IF(AND($BX116&gt;Inputs!C$13,$BX116&lt;=Inputs!D$13),Inputs!C$13,0)</f>
        <v>0</v>
      </c>
      <c r="CC116" s="43">
        <f t="shared" si="137"/>
        <v>0</v>
      </c>
      <c r="CD116" s="43">
        <f t="shared" si="138"/>
        <v>0</v>
      </c>
      <c r="CE116" s="43">
        <f t="shared" si="139"/>
        <v>0</v>
      </c>
      <c r="CF116" s="43" t="str">
        <f t="shared" si="152"/>
        <v>No</v>
      </c>
      <c r="CG116" s="43">
        <f t="shared" si="140"/>
        <v>0</v>
      </c>
      <c r="CH116" s="43">
        <f t="shared" si="141"/>
        <v>0</v>
      </c>
      <c r="CI116" s="43">
        <f t="shared" si="142"/>
        <v>0</v>
      </c>
      <c r="CJ116" s="43">
        <f t="shared" si="143"/>
        <v>0</v>
      </c>
      <c r="CK116" s="43">
        <f t="shared" si="144"/>
        <v>0</v>
      </c>
      <c r="CL116" s="44">
        <f t="shared" si="145"/>
        <v>-5</v>
      </c>
      <c r="CM116" s="9">
        <f>IF(AND($F116&gt;=Inputs!B$3,$F116&lt;Inputs!C$3),FORECAST($F116,Inputs!B$4:C$4,Inputs!B$3:C$3),9999)</f>
        <v>9999</v>
      </c>
      <c r="CN116" s="9">
        <f>IF(AND($F116&gt;=Inputs!C$3,$F116&lt;Inputs!D$3),FORECAST($F116,Inputs!C$4:D$4,Inputs!C$3:D$3),9999)</f>
        <v>9999</v>
      </c>
      <c r="CO116" s="9">
        <f>IF(AND($F116&gt;=Inputs!D$3,$F116&lt;Inputs!E$3),FORECAST($F116,Inputs!D$4:E$4,Inputs!D$3:E$3),9999)</f>
        <v>9999</v>
      </c>
      <c r="CP116" s="9">
        <f>IF(AND($F116&gt;=Inputs!E$3,$F116&lt;Inputs!F$3),FORECAST($F116,Inputs!E$4:F$4,Inputs!E$3:F$3),9999)</f>
        <v>9999</v>
      </c>
      <c r="CQ116" s="9">
        <f>IF(AND($F116&gt;=Inputs!F$3,$F116&lt;Inputs!G$3),FORECAST($F116,Inputs!F$4:G$4,Inputs!F$3:G$3),9999)</f>
        <v>9999</v>
      </c>
      <c r="CR116" s="9">
        <f>IF(AND($F116&gt;=Inputs!G$3,$F116&lt;Inputs!H$3),FORECAST($F116,Inputs!G$4:H$4,Inputs!G$3:H$3),9999)</f>
        <v>9999</v>
      </c>
      <c r="CS116" s="9">
        <f>IF(AND($F116&gt;=Inputs!H$3,$F116&lt;Inputs!I$3),FORECAST($F116,Inputs!H$4:I$4,Inputs!H$3:I$3),9999)</f>
        <v>9999</v>
      </c>
      <c r="CT116" s="9">
        <f>IF(AND($F116&gt;=Inputs!I$3,$F116&lt;Inputs!J$3),FORECAST($F116,Inputs!I$4:J$4,Inputs!I$3:J$3),9999)</f>
        <v>9999</v>
      </c>
      <c r="CU116" s="9">
        <f>IF(AND($F116&gt;=Inputs!J$3,$F116&lt;Inputs!K$3),FORECAST($F116,Inputs!J$4:K$4,Inputs!J$3:K$3),9999)</f>
        <v>9999</v>
      </c>
      <c r="CV116" s="9">
        <f>IF(AND($F116&gt;=Inputs!K$3,$F116&lt;Inputs!L$3),FORECAST($F116,Inputs!K$4:L$4,Inputs!K$3:L$3),9999)</f>
        <v>9999</v>
      </c>
      <c r="CW116" s="9">
        <f>IF(AND($G116&gt;=Inputs!B$3,$G116&lt;Inputs!C$3),FORECAST($G116,Inputs!B$4:C$4,Inputs!B$3:C$3),-9999)</f>
        <v>-9999</v>
      </c>
      <c r="CX116" s="9">
        <f>IF(AND($G116&gt;=Inputs!C$3,$G116&lt;Inputs!D$3),FORECAST($G116,Inputs!C$4:D$4,Inputs!C$3:D$3),-9999)</f>
        <v>-9999</v>
      </c>
      <c r="CY116" s="9">
        <f>IF(AND($G116&gt;=Inputs!D$3,$G116&lt;Inputs!E$3),FORECAST($G116,Inputs!D$4:E$4,Inputs!D$3:E$3),-9999)</f>
        <v>-9999</v>
      </c>
      <c r="CZ116" s="9">
        <f>IF(AND($G116&gt;=Inputs!E$3,$G116&lt;Inputs!F$3),FORECAST($G116,Inputs!E$4:F$4,Inputs!E$3:F$3),-9999)</f>
        <v>-9999</v>
      </c>
      <c r="DA116" s="9">
        <f>IF(AND($G116&gt;=Inputs!F$3,$G116&lt;Inputs!G$3),FORECAST($G116,Inputs!F$4:G$4,Inputs!F$3:G$3),-9999)</f>
        <v>-9999</v>
      </c>
      <c r="DB116" s="9">
        <f>IF(AND($G116&gt;=Inputs!G$3,$G116&lt;Inputs!H$3),FORECAST($G116,Inputs!G$4:H$4,Inputs!G$3:H$3),-9999)</f>
        <v>25.2</v>
      </c>
      <c r="DC116" s="9">
        <f>IF(AND($G116&gt;=Inputs!H$3,$G116&lt;Inputs!I$3),FORECAST($G116,Inputs!H$4:I$4,Inputs!H$3:I$3),-9999)</f>
        <v>-9999</v>
      </c>
      <c r="DD116" s="9">
        <f>IF(AND($G116&gt;=Inputs!I$3,$G116&lt;Inputs!J$3),FORECAST($G116,Inputs!I$4:J$4,Inputs!I$3:J$3),-9999)</f>
        <v>-9999</v>
      </c>
      <c r="DE116" s="9">
        <f>IF(AND($G116&gt;=Inputs!J$3,$G116&lt;Inputs!K$3),FORECAST($G116,Inputs!J$4:K$4,Inputs!J$3:K$3),-9999)</f>
        <v>-9999</v>
      </c>
      <c r="DF116" s="9">
        <f>IF(AND($G116&gt;=Inputs!K$3,$G116&lt;Inputs!L$3),FORECAST($G116,Inputs!K$4:L$4,Inputs!K$3:L$3),-9999)</f>
        <v>-9999</v>
      </c>
    </row>
    <row r="117" spans="1:110" x14ac:dyDescent="0.25">
      <c r="A117" s="2">
        <f t="shared" si="103"/>
        <v>45474.395833332965</v>
      </c>
      <c r="B117" s="3" t="str">
        <f>IF(ROUND(A117,6)&lt;ROUND(Inputs!$B$7,6),"Pre t0",IF(ROUND(A117,6)=ROUND(Inputs!$B$7,6),"t0",IF(AND(A117&gt;Inputs!$B$7,A117&lt;Inputs!$B$8),"TRLD","Post t0")))</f>
        <v>TRLD</v>
      </c>
      <c r="C117" s="17">
        <v>27.09</v>
      </c>
      <c r="D117" s="19">
        <v>187.8852</v>
      </c>
      <c r="E117" s="19"/>
      <c r="F117" s="19">
        <v>200</v>
      </c>
      <c r="G117" s="19">
        <v>130</v>
      </c>
      <c r="H117" s="7">
        <f t="shared" si="102"/>
        <v>140.375</v>
      </c>
      <c r="I117" s="7">
        <f>IF(B117="Pre t0",0,IF(B117="t0",MAX(MIN(TRLD!N117,E117),G117),IF(B117="TRLD",I116+J117,IF(B117="Post t0",MAX(I116+M117,G117)))))</f>
        <v>137.875</v>
      </c>
      <c r="J117" s="7">
        <f t="shared" si="156"/>
        <v>0.83333333333331439</v>
      </c>
      <c r="K117" s="7">
        <f t="shared" si="53"/>
        <v>0.83333333333331439</v>
      </c>
      <c r="L117" s="7">
        <f t="shared" si="157"/>
        <v>5</v>
      </c>
      <c r="M117" s="8">
        <f t="shared" si="158"/>
        <v>-5</v>
      </c>
      <c r="N117" s="31">
        <f t="shared" si="56"/>
        <v>137.875</v>
      </c>
      <c r="O117" s="31">
        <f>IF(AND($C117&gt;=Inputs!B$4,$C117&lt;Inputs!C$4),FORECAST($C117,Inputs!B$3:C$3,Inputs!B$4:C$4),0)</f>
        <v>0</v>
      </c>
      <c r="P117" s="31">
        <f>IF(AND($C117&gt;=Inputs!C$4,$C117&lt;Inputs!D$4),FORECAST($C117,Inputs!C$3:D$3,Inputs!C$4:D$4),0)</f>
        <v>0</v>
      </c>
      <c r="Q117" s="31">
        <f>IF(AND($C117&gt;=Inputs!D$4,$C117&lt;Inputs!E$4),FORECAST($C117,Inputs!D$3:E$3,Inputs!D$4:E$4),0)</f>
        <v>0</v>
      </c>
      <c r="R117" s="31">
        <f>IF(AND($C117&gt;=Inputs!E$4,$C117&lt;Inputs!F$4),FORECAST($C117,Inputs!E$3:F$3,Inputs!E$4:F$4),0)</f>
        <v>0</v>
      </c>
      <c r="S117" s="31">
        <f>IF(AND($C117&gt;=Inputs!F$4,$C117&lt;Inputs!G$4),FORECAST($C117,Inputs!F$3:G$3,Inputs!F$4:G$4),0)</f>
        <v>0</v>
      </c>
      <c r="T117" s="31">
        <f>IF(AND($C117&gt;=Inputs!G$4,$C117&lt;Inputs!H$4),FORECAST($C117,Inputs!G$3:H$3,Inputs!G$4:H$4),0)</f>
        <v>137.875</v>
      </c>
      <c r="U117" s="31">
        <f>IF(AND($C117&gt;=Inputs!H$4,$C117&lt;Inputs!I$4),FORECAST($C117,Inputs!H$3:I$3,Inputs!H$4:I$4),0)</f>
        <v>0</v>
      </c>
      <c r="V117" s="31">
        <f>IF(AND($C117&gt;=Inputs!I$4,$C117&lt;Inputs!J$4),FORECAST($C117,Inputs!I$3:J$3,Inputs!I$4:J$4),0)</f>
        <v>0</v>
      </c>
      <c r="W117" s="31">
        <f>IF(AND($C117&gt;=Inputs!J$4,$C117&lt;Inputs!K$4),FORECAST($C117,Inputs!J$3:K$3,Inputs!J$4:K$4),0)</f>
        <v>0</v>
      </c>
      <c r="X117" s="31">
        <f>IF(AND($C117&gt;=Inputs!K$4,Inputs!K$4&lt;&gt;""),F117,0)</f>
        <v>0</v>
      </c>
      <c r="Y117" s="36">
        <f>IF($I116&lt;Inputs!B$13,Inputs!B$14,0)</f>
        <v>1</v>
      </c>
      <c r="Z117" s="36">
        <f>IF(AND($I116&gt;=Inputs!B$13,$I116&lt;Inputs!C$13),Inputs!C$14,0)</f>
        <v>0</v>
      </c>
      <c r="AA117" s="36">
        <f>IF(AND($I116&gt;=Inputs!C$13,$I116&lt;Inputs!D$13),Inputs!D$14,0)</f>
        <v>0</v>
      </c>
      <c r="AB117" s="36">
        <f>IF(AND($I116&lt;Inputs!B$13),Inputs!B$13,0)</f>
        <v>185</v>
      </c>
      <c r="AC117" s="36">
        <f>IF(AND($I116&gt;=Inputs!B$13,$I116&lt;Inputs!C$13),Inputs!C$13,0)</f>
        <v>0</v>
      </c>
      <c r="AD117" s="36">
        <f>IF(AND($I116&gt;=Inputs!C$13,$I116&lt;Inputs!D$13),Inputs!D$13,0)</f>
        <v>0</v>
      </c>
      <c r="AE117" s="36">
        <f t="shared" si="107"/>
        <v>47.958333333333314</v>
      </c>
      <c r="AF117" s="36">
        <f t="shared" si="108"/>
        <v>0</v>
      </c>
      <c r="AG117" s="36">
        <f t="shared" si="109"/>
        <v>0</v>
      </c>
      <c r="AH117" s="36">
        <f t="shared" si="110"/>
        <v>47.958333333333314</v>
      </c>
      <c r="AI117" s="36" t="str">
        <f t="shared" si="149"/>
        <v>No</v>
      </c>
      <c r="AJ117" s="36">
        <f t="shared" si="111"/>
        <v>5</v>
      </c>
      <c r="AK117" s="36">
        <f t="shared" si="112"/>
        <v>0</v>
      </c>
      <c r="AL117" s="36">
        <f t="shared" si="113"/>
        <v>0</v>
      </c>
      <c r="AM117" s="36">
        <f t="shared" si="114"/>
        <v>5</v>
      </c>
      <c r="AN117" s="36">
        <f t="shared" si="115"/>
        <v>0</v>
      </c>
      <c r="AO117" s="36">
        <f t="shared" si="116"/>
        <v>0</v>
      </c>
      <c r="AP117" s="36">
        <f t="shared" si="117"/>
        <v>5</v>
      </c>
      <c r="AQ117" s="36">
        <f t="shared" si="69"/>
        <v>142.04166666666669</v>
      </c>
      <c r="AR117" s="36">
        <f>IF(AND($AQ117&gt;=Inputs!B$13,$AQ117&lt;Inputs!C$13),Inputs!C$14,0)</f>
        <v>0</v>
      </c>
      <c r="AS117" s="36">
        <f>IF(AND($AQ117&gt;=Inputs!C$13,$AQ117&lt;Inputs!D$13),Inputs!D$14,0)</f>
        <v>0</v>
      </c>
      <c r="AT117" s="36">
        <f>IF(AND($AQ117&gt;=Inputs!B$13,$AQ117&lt;Inputs!C$13),Inputs!C$13,0)</f>
        <v>0</v>
      </c>
      <c r="AU117" s="36">
        <f>IF(AND($AQ117&gt;=Inputs!C$13,$AQ117&lt;Inputs!D$13),Inputs!D$13,0)</f>
        <v>0</v>
      </c>
      <c r="AV117" s="36">
        <f t="shared" si="118"/>
        <v>0</v>
      </c>
      <c r="AW117" s="36">
        <f>IFERROR((AU117-#REF!)/AS117,0)</f>
        <v>0</v>
      </c>
      <c r="AX117" s="36">
        <f t="shared" si="119"/>
        <v>0</v>
      </c>
      <c r="AY117" s="36" t="str">
        <f t="shared" si="150"/>
        <v>No</v>
      </c>
      <c r="AZ117" s="36">
        <f t="shared" si="120"/>
        <v>0</v>
      </c>
      <c r="BA117" s="36">
        <f t="shared" si="121"/>
        <v>0</v>
      </c>
      <c r="BB117" s="36">
        <f t="shared" si="122"/>
        <v>0</v>
      </c>
      <c r="BC117" s="36">
        <f t="shared" si="123"/>
        <v>0</v>
      </c>
      <c r="BD117" s="36">
        <f t="shared" si="124"/>
        <v>0</v>
      </c>
      <c r="BE117" s="37">
        <f t="shared" si="125"/>
        <v>5</v>
      </c>
      <c r="BF117" s="43">
        <f>IF($I116&lt;=Inputs!B$13,Inputs!B$14,0)</f>
        <v>1</v>
      </c>
      <c r="BG117" s="43">
        <f>IF(AND($I116&gt;Inputs!B$13,$I116&lt;=Inputs!C$13),Inputs!C$14,0)</f>
        <v>0</v>
      </c>
      <c r="BH117" s="43">
        <f>IF(AND($I116&gt;Inputs!C$13,$I116&lt;=Inputs!D$13),Inputs!D$14,0)</f>
        <v>0</v>
      </c>
      <c r="BI117" s="43">
        <f>IF(AND($I116&lt;Inputs!B$13),0,0)</f>
        <v>0</v>
      </c>
      <c r="BJ117" s="43">
        <f>IF(AND($I116&gt;=Inputs!B$13,$I116&lt;Inputs!C$13),Inputs!B$13,0)</f>
        <v>0</v>
      </c>
      <c r="BK117" s="43">
        <f>IF(AND($I116&gt;=Inputs!C$13,$I116&lt;Inputs!D$13),Inputs!C$13,0)</f>
        <v>0</v>
      </c>
      <c r="BL117" s="43">
        <f t="shared" si="126"/>
        <v>137.04166666666669</v>
      </c>
      <c r="BM117" s="43">
        <f t="shared" si="127"/>
        <v>0</v>
      </c>
      <c r="BN117" s="43">
        <f t="shared" si="128"/>
        <v>0</v>
      </c>
      <c r="BO117" s="43">
        <f t="shared" si="129"/>
        <v>137.04166666666669</v>
      </c>
      <c r="BP117" s="43" t="str">
        <f t="shared" si="151"/>
        <v>No</v>
      </c>
      <c r="BQ117" s="43">
        <f t="shared" si="130"/>
        <v>5</v>
      </c>
      <c r="BR117" s="43">
        <f t="shared" si="131"/>
        <v>0</v>
      </c>
      <c r="BS117" s="43">
        <f t="shared" si="132"/>
        <v>0</v>
      </c>
      <c r="BT117" s="43">
        <f t="shared" si="133"/>
        <v>-5</v>
      </c>
      <c r="BU117" s="43">
        <f t="shared" si="134"/>
        <v>0</v>
      </c>
      <c r="BV117" s="43">
        <f t="shared" si="135"/>
        <v>0</v>
      </c>
      <c r="BW117" s="43">
        <f t="shared" si="136"/>
        <v>-5</v>
      </c>
      <c r="BX117" s="43">
        <f t="shared" si="91"/>
        <v>132.04166666666669</v>
      </c>
      <c r="BY117" s="43">
        <f>IF(AND($BX117&gt;Inputs!B$13,$BX117&lt;=Inputs!C$13),Inputs!C$14,0)</f>
        <v>0</v>
      </c>
      <c r="BZ117" s="43">
        <f>IF(AND($BX117&gt;Inputs!C$13,$BX117&lt;=Inputs!D$13),Inputs!D$14,0)</f>
        <v>0</v>
      </c>
      <c r="CA117" s="43">
        <f>IF(AND($BX117&gt;Inputs!B$13,$BX117&lt;=Inputs!C$13),Inputs!B$13,0)</f>
        <v>0</v>
      </c>
      <c r="CB117" s="43">
        <f>IF(AND($BX117&gt;Inputs!C$13,$BX117&lt;=Inputs!D$13),Inputs!C$13,0)</f>
        <v>0</v>
      </c>
      <c r="CC117" s="43">
        <f t="shared" si="137"/>
        <v>0</v>
      </c>
      <c r="CD117" s="43">
        <f t="shared" si="138"/>
        <v>0</v>
      </c>
      <c r="CE117" s="43">
        <f t="shared" si="139"/>
        <v>0</v>
      </c>
      <c r="CF117" s="43" t="str">
        <f t="shared" si="152"/>
        <v>No</v>
      </c>
      <c r="CG117" s="43">
        <f t="shared" si="140"/>
        <v>0</v>
      </c>
      <c r="CH117" s="43">
        <f t="shared" si="141"/>
        <v>0</v>
      </c>
      <c r="CI117" s="43">
        <f t="shared" si="142"/>
        <v>0</v>
      </c>
      <c r="CJ117" s="43">
        <f t="shared" si="143"/>
        <v>0</v>
      </c>
      <c r="CK117" s="43">
        <f t="shared" si="144"/>
        <v>0</v>
      </c>
      <c r="CL117" s="44">
        <f t="shared" si="145"/>
        <v>-5</v>
      </c>
      <c r="CM117" s="9">
        <f>IF(AND($F117&gt;=Inputs!B$3,$F117&lt;Inputs!C$3),FORECAST($F117,Inputs!B$4:C$4,Inputs!B$3:C$3),9999)</f>
        <v>9999</v>
      </c>
      <c r="CN117" s="9">
        <f>IF(AND($F117&gt;=Inputs!C$3,$F117&lt;Inputs!D$3),FORECAST($F117,Inputs!C$4:D$4,Inputs!C$3:D$3),9999)</f>
        <v>9999</v>
      </c>
      <c r="CO117" s="9">
        <f>IF(AND($F117&gt;=Inputs!D$3,$F117&lt;Inputs!E$3),FORECAST($F117,Inputs!D$4:E$4,Inputs!D$3:E$3),9999)</f>
        <v>9999</v>
      </c>
      <c r="CP117" s="9">
        <f>IF(AND($F117&gt;=Inputs!E$3,$F117&lt;Inputs!F$3),FORECAST($F117,Inputs!E$4:F$4,Inputs!E$3:F$3),9999)</f>
        <v>9999</v>
      </c>
      <c r="CQ117" s="9">
        <f>IF(AND($F117&gt;=Inputs!F$3,$F117&lt;Inputs!G$3),FORECAST($F117,Inputs!F$4:G$4,Inputs!F$3:G$3),9999)</f>
        <v>9999</v>
      </c>
      <c r="CR117" s="9">
        <f>IF(AND($F117&gt;=Inputs!G$3,$F117&lt;Inputs!H$3),FORECAST($F117,Inputs!G$4:H$4,Inputs!G$3:H$3),9999)</f>
        <v>9999</v>
      </c>
      <c r="CS117" s="9">
        <f>IF(AND($F117&gt;=Inputs!H$3,$F117&lt;Inputs!I$3),FORECAST($F117,Inputs!H$4:I$4,Inputs!H$3:I$3),9999)</f>
        <v>9999</v>
      </c>
      <c r="CT117" s="9">
        <f>IF(AND($F117&gt;=Inputs!I$3,$F117&lt;Inputs!J$3),FORECAST($F117,Inputs!I$4:J$4,Inputs!I$3:J$3),9999)</f>
        <v>9999</v>
      </c>
      <c r="CU117" s="9">
        <f>IF(AND($F117&gt;=Inputs!J$3,$F117&lt;Inputs!K$3),FORECAST($F117,Inputs!J$4:K$4,Inputs!J$3:K$3),9999)</f>
        <v>9999</v>
      </c>
      <c r="CV117" s="9">
        <f>IF(AND($F117&gt;=Inputs!K$3,$F117&lt;Inputs!L$3),FORECAST($F117,Inputs!K$4:L$4,Inputs!K$3:L$3),9999)</f>
        <v>9999</v>
      </c>
      <c r="CW117" s="9">
        <f>IF(AND($G117&gt;=Inputs!B$3,$G117&lt;Inputs!C$3),FORECAST($G117,Inputs!B$4:C$4,Inputs!B$3:C$3),-9999)</f>
        <v>-9999</v>
      </c>
      <c r="CX117" s="9">
        <f>IF(AND($G117&gt;=Inputs!C$3,$G117&lt;Inputs!D$3),FORECAST($G117,Inputs!C$4:D$4,Inputs!C$3:D$3),-9999)</f>
        <v>-9999</v>
      </c>
      <c r="CY117" s="9">
        <f>IF(AND($G117&gt;=Inputs!D$3,$G117&lt;Inputs!E$3),FORECAST($G117,Inputs!D$4:E$4,Inputs!D$3:E$3),-9999)</f>
        <v>-9999</v>
      </c>
      <c r="CZ117" s="9">
        <f>IF(AND($G117&gt;=Inputs!E$3,$G117&lt;Inputs!F$3),FORECAST($G117,Inputs!E$4:F$4,Inputs!E$3:F$3),-9999)</f>
        <v>-9999</v>
      </c>
      <c r="DA117" s="9">
        <f>IF(AND($G117&gt;=Inputs!F$3,$G117&lt;Inputs!G$3),FORECAST($G117,Inputs!F$4:G$4,Inputs!F$3:G$3),-9999)</f>
        <v>-9999</v>
      </c>
      <c r="DB117" s="9">
        <f>IF(AND($G117&gt;=Inputs!G$3,$G117&lt;Inputs!H$3),FORECAST($G117,Inputs!G$4:H$4,Inputs!G$3:H$3),-9999)</f>
        <v>25.2</v>
      </c>
      <c r="DC117" s="9">
        <f>IF(AND($G117&gt;=Inputs!H$3,$G117&lt;Inputs!I$3),FORECAST($G117,Inputs!H$4:I$4,Inputs!H$3:I$3),-9999)</f>
        <v>-9999</v>
      </c>
      <c r="DD117" s="9">
        <f>IF(AND($G117&gt;=Inputs!I$3,$G117&lt;Inputs!J$3),FORECAST($G117,Inputs!I$4:J$4,Inputs!I$3:J$3),-9999)</f>
        <v>-9999</v>
      </c>
      <c r="DE117" s="9">
        <f>IF(AND($G117&gt;=Inputs!J$3,$G117&lt;Inputs!K$3),FORECAST($G117,Inputs!J$4:K$4,Inputs!J$3:K$3),-9999)</f>
        <v>-9999</v>
      </c>
      <c r="DF117" s="9">
        <f>IF(AND($G117&gt;=Inputs!K$3,$G117&lt;Inputs!L$3),FORECAST($G117,Inputs!K$4:L$4,Inputs!K$3:L$3),-9999)</f>
        <v>-9999</v>
      </c>
    </row>
    <row r="118" spans="1:110" x14ac:dyDescent="0.25">
      <c r="A118" s="2">
        <f t="shared" si="103"/>
        <v>45474.399305555184</v>
      </c>
      <c r="B118" s="3" t="str">
        <f>IF(ROUND(A118,6)&lt;ROUND(Inputs!$B$7,6),"Pre t0",IF(ROUND(A118,6)=ROUND(Inputs!$B$7,6),"t0",IF(AND(A118&gt;Inputs!$B$7,A118&lt;Inputs!$B$8),"TRLD","Post t0")))</f>
        <v>TRLD</v>
      </c>
      <c r="C118" s="17">
        <v>32.61</v>
      </c>
      <c r="D118" s="19">
        <v>186.15679999999998</v>
      </c>
      <c r="E118" s="19"/>
      <c r="F118" s="19">
        <v>200</v>
      </c>
      <c r="G118" s="19">
        <v>130</v>
      </c>
      <c r="H118" s="7">
        <f t="shared" si="102"/>
        <v>144.33333333333331</v>
      </c>
      <c r="I118" s="7">
        <f>IF(B118="Pre t0",0,IF(B118="t0",MAX(MIN(TRLD!N118,E118),G118),IF(B118="TRLD",I117+J118,IF(B118="Post t0",MAX(I117+M118,G118)))))</f>
        <v>142.875</v>
      </c>
      <c r="J118" s="7">
        <f t="shared" si="156"/>
        <v>5</v>
      </c>
      <c r="K118" s="7">
        <f t="shared" si="53"/>
        <v>47.168500000000023</v>
      </c>
      <c r="L118" s="7">
        <f t="shared" si="157"/>
        <v>5</v>
      </c>
      <c r="M118" s="8">
        <f t="shared" si="158"/>
        <v>-5</v>
      </c>
      <c r="N118" s="31">
        <f t="shared" si="56"/>
        <v>185.04350000000002</v>
      </c>
      <c r="O118" s="31">
        <f>IF(AND($C118&gt;=Inputs!B$4,$C118&lt;Inputs!C$4),FORECAST($C118,Inputs!B$3:C$3,Inputs!B$4:C$4),0)</f>
        <v>0</v>
      </c>
      <c r="P118" s="31">
        <f>IF(AND($C118&gt;=Inputs!C$4,$C118&lt;Inputs!D$4),FORECAST($C118,Inputs!C$3:D$3,Inputs!C$4:D$4),0)</f>
        <v>0</v>
      </c>
      <c r="Q118" s="31">
        <f>IF(AND($C118&gt;=Inputs!D$4,$C118&lt;Inputs!E$4),FORECAST($C118,Inputs!D$3:E$3,Inputs!D$4:E$4),0)</f>
        <v>0</v>
      </c>
      <c r="R118" s="31">
        <f>IF(AND($C118&gt;=Inputs!E$4,$C118&lt;Inputs!F$4),FORECAST($C118,Inputs!E$3:F$3,Inputs!E$4:F$4),0)</f>
        <v>0</v>
      </c>
      <c r="S118" s="31">
        <f>IF(AND($C118&gt;=Inputs!F$4,$C118&lt;Inputs!G$4),FORECAST($C118,Inputs!F$3:G$3,Inputs!F$4:G$4),0)</f>
        <v>0</v>
      </c>
      <c r="T118" s="31">
        <f>IF(AND($C118&gt;=Inputs!G$4,$C118&lt;Inputs!H$4),FORECAST($C118,Inputs!G$3:H$3,Inputs!G$4:H$4),0)</f>
        <v>0</v>
      </c>
      <c r="U118" s="31">
        <f>IF(AND($C118&gt;=Inputs!H$4,$C118&lt;Inputs!I$4),FORECAST($C118,Inputs!H$3:I$3,Inputs!H$4:I$4),0)</f>
        <v>0</v>
      </c>
      <c r="V118" s="31">
        <f>IF(AND($C118&gt;=Inputs!I$4,$C118&lt;Inputs!J$4),FORECAST($C118,Inputs!I$3:J$3,Inputs!I$4:J$4),0)</f>
        <v>185.04350000000002</v>
      </c>
      <c r="W118" s="31">
        <f>IF(AND($C118&gt;=Inputs!J$4,$C118&lt;Inputs!K$4),FORECAST($C118,Inputs!J$3:K$3,Inputs!J$4:K$4),0)</f>
        <v>0</v>
      </c>
      <c r="X118" s="31">
        <f>IF(AND($C118&gt;=Inputs!K$4,Inputs!K$4&lt;&gt;""),F118,0)</f>
        <v>0</v>
      </c>
      <c r="Y118" s="36">
        <f>IF($I117&lt;Inputs!B$13,Inputs!B$14,0)</f>
        <v>1</v>
      </c>
      <c r="Z118" s="36">
        <f>IF(AND($I117&gt;=Inputs!B$13,$I117&lt;Inputs!C$13),Inputs!C$14,0)</f>
        <v>0</v>
      </c>
      <c r="AA118" s="36">
        <f>IF(AND($I117&gt;=Inputs!C$13,$I117&lt;Inputs!D$13),Inputs!D$14,0)</f>
        <v>0</v>
      </c>
      <c r="AB118" s="36">
        <f>IF(AND($I117&lt;Inputs!B$13),Inputs!B$13,0)</f>
        <v>185</v>
      </c>
      <c r="AC118" s="36">
        <f>IF(AND($I117&gt;=Inputs!B$13,$I117&lt;Inputs!C$13),Inputs!C$13,0)</f>
        <v>0</v>
      </c>
      <c r="AD118" s="36">
        <f>IF(AND($I117&gt;=Inputs!C$13,$I117&lt;Inputs!D$13),Inputs!D$13,0)</f>
        <v>0</v>
      </c>
      <c r="AE118" s="36">
        <f t="shared" si="107"/>
        <v>47.125</v>
      </c>
      <c r="AF118" s="36">
        <f t="shared" si="108"/>
        <v>0</v>
      </c>
      <c r="AG118" s="36">
        <f t="shared" si="109"/>
        <v>0</v>
      </c>
      <c r="AH118" s="36">
        <f t="shared" si="110"/>
        <v>47.125</v>
      </c>
      <c r="AI118" s="36" t="str">
        <f t="shared" si="149"/>
        <v>No</v>
      </c>
      <c r="AJ118" s="36">
        <f t="shared" si="111"/>
        <v>5</v>
      </c>
      <c r="AK118" s="36">
        <f t="shared" si="112"/>
        <v>0</v>
      </c>
      <c r="AL118" s="36">
        <f t="shared" si="113"/>
        <v>0</v>
      </c>
      <c r="AM118" s="36">
        <f t="shared" si="114"/>
        <v>5</v>
      </c>
      <c r="AN118" s="36">
        <f t="shared" si="115"/>
        <v>0</v>
      </c>
      <c r="AO118" s="36">
        <f t="shared" si="116"/>
        <v>0</v>
      </c>
      <c r="AP118" s="36">
        <f t="shared" si="117"/>
        <v>5</v>
      </c>
      <c r="AQ118" s="36">
        <f t="shared" si="69"/>
        <v>142.875</v>
      </c>
      <c r="AR118" s="36">
        <f>IF(AND($AQ118&gt;=Inputs!B$13,$AQ118&lt;Inputs!C$13),Inputs!C$14,0)</f>
        <v>0</v>
      </c>
      <c r="AS118" s="36">
        <f>IF(AND($AQ118&gt;=Inputs!C$13,$AQ118&lt;Inputs!D$13),Inputs!D$14,0)</f>
        <v>0</v>
      </c>
      <c r="AT118" s="36">
        <f>IF(AND($AQ118&gt;=Inputs!B$13,$AQ118&lt;Inputs!C$13),Inputs!C$13,0)</f>
        <v>0</v>
      </c>
      <c r="AU118" s="36">
        <f>IF(AND($AQ118&gt;=Inputs!C$13,$AQ118&lt;Inputs!D$13),Inputs!D$13,0)</f>
        <v>0</v>
      </c>
      <c r="AV118" s="36">
        <f t="shared" si="118"/>
        <v>0</v>
      </c>
      <c r="AW118" s="36">
        <f>IFERROR((AU118-#REF!)/AS118,0)</f>
        <v>0</v>
      </c>
      <c r="AX118" s="36">
        <f t="shared" si="119"/>
        <v>0</v>
      </c>
      <c r="AY118" s="36" t="str">
        <f t="shared" si="150"/>
        <v>No</v>
      </c>
      <c r="AZ118" s="36">
        <f t="shared" si="120"/>
        <v>0</v>
      </c>
      <c r="BA118" s="36">
        <f t="shared" si="121"/>
        <v>0</v>
      </c>
      <c r="BB118" s="36">
        <f t="shared" si="122"/>
        <v>0</v>
      </c>
      <c r="BC118" s="36">
        <f t="shared" si="123"/>
        <v>0</v>
      </c>
      <c r="BD118" s="36">
        <f t="shared" si="124"/>
        <v>0</v>
      </c>
      <c r="BE118" s="37">
        <f t="shared" si="125"/>
        <v>5</v>
      </c>
      <c r="BF118" s="43">
        <f>IF($I117&lt;=Inputs!B$13,Inputs!B$14,0)</f>
        <v>1</v>
      </c>
      <c r="BG118" s="43">
        <f>IF(AND($I117&gt;Inputs!B$13,$I117&lt;=Inputs!C$13),Inputs!C$14,0)</f>
        <v>0</v>
      </c>
      <c r="BH118" s="43">
        <f>IF(AND($I117&gt;Inputs!C$13,$I117&lt;=Inputs!D$13),Inputs!D$14,0)</f>
        <v>0</v>
      </c>
      <c r="BI118" s="43">
        <f>IF(AND($I117&lt;Inputs!B$13),0,0)</f>
        <v>0</v>
      </c>
      <c r="BJ118" s="43">
        <f>IF(AND($I117&gt;=Inputs!B$13,$I117&lt;Inputs!C$13),Inputs!B$13,0)</f>
        <v>0</v>
      </c>
      <c r="BK118" s="43">
        <f>IF(AND($I117&gt;=Inputs!C$13,$I117&lt;Inputs!D$13),Inputs!C$13,0)</f>
        <v>0</v>
      </c>
      <c r="BL118" s="43">
        <f t="shared" si="126"/>
        <v>137.875</v>
      </c>
      <c r="BM118" s="43">
        <f t="shared" si="127"/>
        <v>0</v>
      </c>
      <c r="BN118" s="43">
        <f t="shared" si="128"/>
        <v>0</v>
      </c>
      <c r="BO118" s="43">
        <f t="shared" si="129"/>
        <v>137.875</v>
      </c>
      <c r="BP118" s="43" t="str">
        <f t="shared" si="151"/>
        <v>No</v>
      </c>
      <c r="BQ118" s="43">
        <f t="shared" si="130"/>
        <v>5</v>
      </c>
      <c r="BR118" s="43">
        <f t="shared" si="131"/>
        <v>0</v>
      </c>
      <c r="BS118" s="43">
        <f t="shared" si="132"/>
        <v>0</v>
      </c>
      <c r="BT118" s="43">
        <f t="shared" si="133"/>
        <v>-5</v>
      </c>
      <c r="BU118" s="43">
        <f t="shared" si="134"/>
        <v>0</v>
      </c>
      <c r="BV118" s="43">
        <f t="shared" si="135"/>
        <v>0</v>
      </c>
      <c r="BW118" s="43">
        <f t="shared" si="136"/>
        <v>-5</v>
      </c>
      <c r="BX118" s="43">
        <f t="shared" si="91"/>
        <v>132.875</v>
      </c>
      <c r="BY118" s="43">
        <f>IF(AND($BX118&gt;Inputs!B$13,$BX118&lt;=Inputs!C$13),Inputs!C$14,0)</f>
        <v>0</v>
      </c>
      <c r="BZ118" s="43">
        <f>IF(AND($BX118&gt;Inputs!C$13,$BX118&lt;=Inputs!D$13),Inputs!D$14,0)</f>
        <v>0</v>
      </c>
      <c r="CA118" s="43">
        <f>IF(AND($BX118&gt;Inputs!B$13,$BX118&lt;=Inputs!C$13),Inputs!B$13,0)</f>
        <v>0</v>
      </c>
      <c r="CB118" s="43">
        <f>IF(AND($BX118&gt;Inputs!C$13,$BX118&lt;=Inputs!D$13),Inputs!C$13,0)</f>
        <v>0</v>
      </c>
      <c r="CC118" s="43">
        <f t="shared" si="137"/>
        <v>0</v>
      </c>
      <c r="CD118" s="43">
        <f t="shared" si="138"/>
        <v>0</v>
      </c>
      <c r="CE118" s="43">
        <f t="shared" si="139"/>
        <v>0</v>
      </c>
      <c r="CF118" s="43" t="str">
        <f t="shared" si="152"/>
        <v>No</v>
      </c>
      <c r="CG118" s="43">
        <f t="shared" si="140"/>
        <v>0</v>
      </c>
      <c r="CH118" s="43">
        <f t="shared" si="141"/>
        <v>0</v>
      </c>
      <c r="CI118" s="43">
        <f t="shared" si="142"/>
        <v>0</v>
      </c>
      <c r="CJ118" s="43">
        <f t="shared" si="143"/>
        <v>0</v>
      </c>
      <c r="CK118" s="43">
        <f t="shared" si="144"/>
        <v>0</v>
      </c>
      <c r="CL118" s="44">
        <f t="shared" si="145"/>
        <v>-5</v>
      </c>
      <c r="CM118" s="9">
        <f>IF(AND($F118&gt;=Inputs!B$3,$F118&lt;Inputs!C$3),FORECAST($F118,Inputs!B$4:C$4,Inputs!B$3:C$3),9999)</f>
        <v>9999</v>
      </c>
      <c r="CN118" s="9">
        <f>IF(AND($F118&gt;=Inputs!C$3,$F118&lt;Inputs!D$3),FORECAST($F118,Inputs!C$4:D$4,Inputs!C$3:D$3),9999)</f>
        <v>9999</v>
      </c>
      <c r="CO118" s="9">
        <f>IF(AND($F118&gt;=Inputs!D$3,$F118&lt;Inputs!E$3),FORECAST($F118,Inputs!D$4:E$4,Inputs!D$3:E$3),9999)</f>
        <v>9999</v>
      </c>
      <c r="CP118" s="9">
        <f>IF(AND($F118&gt;=Inputs!E$3,$F118&lt;Inputs!F$3),FORECAST($F118,Inputs!E$4:F$4,Inputs!E$3:F$3),9999)</f>
        <v>9999</v>
      </c>
      <c r="CQ118" s="9">
        <f>IF(AND($F118&gt;=Inputs!F$3,$F118&lt;Inputs!G$3),FORECAST($F118,Inputs!F$4:G$4,Inputs!F$3:G$3),9999)</f>
        <v>9999</v>
      </c>
      <c r="CR118" s="9">
        <f>IF(AND($F118&gt;=Inputs!G$3,$F118&lt;Inputs!H$3),FORECAST($F118,Inputs!G$4:H$4,Inputs!G$3:H$3),9999)</f>
        <v>9999</v>
      </c>
      <c r="CS118" s="9">
        <f>IF(AND($F118&gt;=Inputs!H$3,$F118&lt;Inputs!I$3),FORECAST($F118,Inputs!H$4:I$4,Inputs!H$3:I$3),9999)</f>
        <v>9999</v>
      </c>
      <c r="CT118" s="9">
        <f>IF(AND($F118&gt;=Inputs!I$3,$F118&lt;Inputs!J$3),FORECAST($F118,Inputs!I$4:J$4,Inputs!I$3:J$3),9999)</f>
        <v>9999</v>
      </c>
      <c r="CU118" s="9">
        <f>IF(AND($F118&gt;=Inputs!J$3,$F118&lt;Inputs!K$3),FORECAST($F118,Inputs!J$4:K$4,Inputs!J$3:K$3),9999)</f>
        <v>9999</v>
      </c>
      <c r="CV118" s="9">
        <f>IF(AND($F118&gt;=Inputs!K$3,$F118&lt;Inputs!L$3),FORECAST($F118,Inputs!K$4:L$4,Inputs!K$3:L$3),9999)</f>
        <v>9999</v>
      </c>
      <c r="CW118" s="9">
        <f>IF(AND($G118&gt;=Inputs!B$3,$G118&lt;Inputs!C$3),FORECAST($G118,Inputs!B$4:C$4,Inputs!B$3:C$3),-9999)</f>
        <v>-9999</v>
      </c>
      <c r="CX118" s="9">
        <f>IF(AND($G118&gt;=Inputs!C$3,$G118&lt;Inputs!D$3),FORECAST($G118,Inputs!C$4:D$4,Inputs!C$3:D$3),-9999)</f>
        <v>-9999</v>
      </c>
      <c r="CY118" s="9">
        <f>IF(AND($G118&gt;=Inputs!D$3,$G118&lt;Inputs!E$3),FORECAST($G118,Inputs!D$4:E$4,Inputs!D$3:E$3),-9999)</f>
        <v>-9999</v>
      </c>
      <c r="CZ118" s="9">
        <f>IF(AND($G118&gt;=Inputs!E$3,$G118&lt;Inputs!F$3),FORECAST($G118,Inputs!E$4:F$4,Inputs!E$3:F$3),-9999)</f>
        <v>-9999</v>
      </c>
      <c r="DA118" s="9">
        <f>IF(AND($G118&gt;=Inputs!F$3,$G118&lt;Inputs!G$3),FORECAST($G118,Inputs!F$4:G$4,Inputs!F$3:G$3),-9999)</f>
        <v>-9999</v>
      </c>
      <c r="DB118" s="9">
        <f>IF(AND($G118&gt;=Inputs!G$3,$G118&lt;Inputs!H$3),FORECAST($G118,Inputs!G$4:H$4,Inputs!G$3:H$3),-9999)</f>
        <v>25.2</v>
      </c>
      <c r="DC118" s="9">
        <f>IF(AND($G118&gt;=Inputs!H$3,$G118&lt;Inputs!I$3),FORECAST($G118,Inputs!H$4:I$4,Inputs!H$3:I$3),-9999)</f>
        <v>-9999</v>
      </c>
      <c r="DD118" s="9">
        <f>IF(AND($G118&gt;=Inputs!I$3,$G118&lt;Inputs!J$3),FORECAST($G118,Inputs!I$4:J$4,Inputs!I$3:J$3),-9999)</f>
        <v>-9999</v>
      </c>
      <c r="DE118" s="9">
        <f>IF(AND($G118&gt;=Inputs!J$3,$G118&lt;Inputs!K$3),FORECAST($G118,Inputs!J$4:K$4,Inputs!J$3:K$3),-9999)</f>
        <v>-9999</v>
      </c>
      <c r="DF118" s="9">
        <f>IF(AND($G118&gt;=Inputs!K$3,$G118&lt;Inputs!L$3),FORECAST($G118,Inputs!K$4:L$4,Inputs!K$3:L$3),-9999)</f>
        <v>-9999</v>
      </c>
    </row>
    <row r="119" spans="1:110" x14ac:dyDescent="0.25">
      <c r="A119" s="2">
        <f t="shared" si="103"/>
        <v>45474.402777777403</v>
      </c>
      <c r="B119" s="3" t="str">
        <f>IF(ROUND(A119,6)&lt;ROUND(Inputs!$B$7,6),"Pre t0",IF(ROUND(A119,6)=ROUND(Inputs!$B$7,6),"t0",IF(AND(A119&gt;Inputs!$B$7,A119&lt;Inputs!$B$8),"TRLD","Post t0")))</f>
        <v>TRLD</v>
      </c>
      <c r="C119" s="17">
        <v>28.99</v>
      </c>
      <c r="D119" s="19">
        <v>186.10024999999999</v>
      </c>
      <c r="E119" s="19"/>
      <c r="F119" s="19">
        <v>200</v>
      </c>
      <c r="G119" s="19">
        <v>130</v>
      </c>
      <c r="H119" s="7">
        <f t="shared" si="102"/>
        <v>147.83333333333331</v>
      </c>
      <c r="I119" s="7">
        <f>IF(B119="Pre t0",0,IF(B119="t0",MAX(MIN(TRLD!N119,E119),G119),IF(B119="TRLD",I118+J119,IF(B119="Post t0",MAX(I118+M119,G119)))))</f>
        <v>145.79166666666666</v>
      </c>
      <c r="J119" s="7">
        <f t="shared" si="156"/>
        <v>2.9166666666666572</v>
      </c>
      <c r="K119" s="7">
        <f t="shared" si="53"/>
        <v>2.9166666666666572</v>
      </c>
      <c r="L119" s="7">
        <f t="shared" si="157"/>
        <v>5</v>
      </c>
      <c r="M119" s="8">
        <f t="shared" si="158"/>
        <v>-5</v>
      </c>
      <c r="N119" s="31">
        <f t="shared" si="56"/>
        <v>145.79166666666666</v>
      </c>
      <c r="O119" s="31">
        <f>IF(AND($C119&gt;=Inputs!B$4,$C119&lt;Inputs!C$4),FORECAST($C119,Inputs!B$3:C$3,Inputs!B$4:C$4),0)</f>
        <v>0</v>
      </c>
      <c r="P119" s="31">
        <f>IF(AND($C119&gt;=Inputs!C$4,$C119&lt;Inputs!D$4),FORECAST($C119,Inputs!C$3:D$3,Inputs!C$4:D$4),0)</f>
        <v>0</v>
      </c>
      <c r="Q119" s="31">
        <f>IF(AND($C119&gt;=Inputs!D$4,$C119&lt;Inputs!E$4),FORECAST($C119,Inputs!D$3:E$3,Inputs!D$4:E$4),0)</f>
        <v>0</v>
      </c>
      <c r="R119" s="31">
        <f>IF(AND($C119&gt;=Inputs!E$4,$C119&lt;Inputs!F$4),FORECAST($C119,Inputs!E$3:F$3,Inputs!E$4:F$4),0)</f>
        <v>0</v>
      </c>
      <c r="S119" s="31">
        <f>IF(AND($C119&gt;=Inputs!F$4,$C119&lt;Inputs!G$4),FORECAST($C119,Inputs!F$3:G$3,Inputs!F$4:G$4),0)</f>
        <v>0</v>
      </c>
      <c r="T119" s="31">
        <f>IF(AND($C119&gt;=Inputs!G$4,$C119&lt;Inputs!H$4),FORECAST($C119,Inputs!G$3:H$3,Inputs!G$4:H$4),0)</f>
        <v>145.79166666666666</v>
      </c>
      <c r="U119" s="31">
        <f>IF(AND($C119&gt;=Inputs!H$4,$C119&lt;Inputs!I$4),FORECAST($C119,Inputs!H$3:I$3,Inputs!H$4:I$4),0)</f>
        <v>0</v>
      </c>
      <c r="V119" s="31">
        <f>IF(AND($C119&gt;=Inputs!I$4,$C119&lt;Inputs!J$4),FORECAST($C119,Inputs!I$3:J$3,Inputs!I$4:J$4),0)</f>
        <v>0</v>
      </c>
      <c r="W119" s="31">
        <f>IF(AND($C119&gt;=Inputs!J$4,$C119&lt;Inputs!K$4),FORECAST($C119,Inputs!J$3:K$3,Inputs!J$4:K$4),0)</f>
        <v>0</v>
      </c>
      <c r="X119" s="31">
        <f>IF(AND($C119&gt;=Inputs!K$4,Inputs!K$4&lt;&gt;""),F119,0)</f>
        <v>0</v>
      </c>
      <c r="Y119" s="36">
        <f>IF($I118&lt;Inputs!B$13,Inputs!B$14,0)</f>
        <v>1</v>
      </c>
      <c r="Z119" s="36">
        <f>IF(AND($I118&gt;=Inputs!B$13,$I118&lt;Inputs!C$13),Inputs!C$14,0)</f>
        <v>0</v>
      </c>
      <c r="AA119" s="36">
        <f>IF(AND($I118&gt;=Inputs!C$13,$I118&lt;Inputs!D$13),Inputs!D$14,0)</f>
        <v>0</v>
      </c>
      <c r="AB119" s="36">
        <f>IF(AND($I118&lt;Inputs!B$13),Inputs!B$13,0)</f>
        <v>185</v>
      </c>
      <c r="AC119" s="36">
        <f>IF(AND($I118&gt;=Inputs!B$13,$I118&lt;Inputs!C$13),Inputs!C$13,0)</f>
        <v>0</v>
      </c>
      <c r="AD119" s="36">
        <f>IF(AND($I118&gt;=Inputs!C$13,$I118&lt;Inputs!D$13),Inputs!D$13,0)</f>
        <v>0</v>
      </c>
      <c r="AE119" s="36">
        <f t="shared" si="107"/>
        <v>42.125</v>
      </c>
      <c r="AF119" s="36">
        <f t="shared" si="108"/>
        <v>0</v>
      </c>
      <c r="AG119" s="36">
        <f t="shared" si="109"/>
        <v>0</v>
      </c>
      <c r="AH119" s="36">
        <f t="shared" si="110"/>
        <v>42.125</v>
      </c>
      <c r="AI119" s="36" t="str">
        <f t="shared" si="149"/>
        <v>No</v>
      </c>
      <c r="AJ119" s="36">
        <f t="shared" si="111"/>
        <v>5</v>
      </c>
      <c r="AK119" s="36">
        <f t="shared" si="112"/>
        <v>0</v>
      </c>
      <c r="AL119" s="36">
        <f t="shared" si="113"/>
        <v>0</v>
      </c>
      <c r="AM119" s="36">
        <f t="shared" si="114"/>
        <v>5</v>
      </c>
      <c r="AN119" s="36">
        <f t="shared" si="115"/>
        <v>0</v>
      </c>
      <c r="AO119" s="36">
        <f t="shared" si="116"/>
        <v>0</v>
      </c>
      <c r="AP119" s="36">
        <f t="shared" si="117"/>
        <v>5</v>
      </c>
      <c r="AQ119" s="36">
        <f t="shared" si="69"/>
        <v>147.875</v>
      </c>
      <c r="AR119" s="36">
        <f>IF(AND($AQ119&gt;=Inputs!B$13,$AQ119&lt;Inputs!C$13),Inputs!C$14,0)</f>
        <v>0</v>
      </c>
      <c r="AS119" s="36">
        <f>IF(AND($AQ119&gt;=Inputs!C$13,$AQ119&lt;Inputs!D$13),Inputs!D$14,0)</f>
        <v>0</v>
      </c>
      <c r="AT119" s="36">
        <f>IF(AND($AQ119&gt;=Inputs!B$13,$AQ119&lt;Inputs!C$13),Inputs!C$13,0)</f>
        <v>0</v>
      </c>
      <c r="AU119" s="36">
        <f>IF(AND($AQ119&gt;=Inputs!C$13,$AQ119&lt;Inputs!D$13),Inputs!D$13,0)</f>
        <v>0</v>
      </c>
      <c r="AV119" s="36">
        <f t="shared" si="118"/>
        <v>0</v>
      </c>
      <c r="AW119" s="36">
        <f>IFERROR((AU119-#REF!)/AS119,0)</f>
        <v>0</v>
      </c>
      <c r="AX119" s="36">
        <f t="shared" si="119"/>
        <v>0</v>
      </c>
      <c r="AY119" s="36" t="str">
        <f t="shared" si="150"/>
        <v>No</v>
      </c>
      <c r="AZ119" s="36">
        <f t="shared" si="120"/>
        <v>0</v>
      </c>
      <c r="BA119" s="36">
        <f t="shared" si="121"/>
        <v>0</v>
      </c>
      <c r="BB119" s="36">
        <f t="shared" si="122"/>
        <v>0</v>
      </c>
      <c r="BC119" s="36">
        <f t="shared" si="123"/>
        <v>0</v>
      </c>
      <c r="BD119" s="36">
        <f t="shared" si="124"/>
        <v>0</v>
      </c>
      <c r="BE119" s="37">
        <f t="shared" si="125"/>
        <v>5</v>
      </c>
      <c r="BF119" s="43">
        <f>IF($I118&lt;=Inputs!B$13,Inputs!B$14,0)</f>
        <v>1</v>
      </c>
      <c r="BG119" s="43">
        <f>IF(AND($I118&gt;Inputs!B$13,$I118&lt;=Inputs!C$13),Inputs!C$14,0)</f>
        <v>0</v>
      </c>
      <c r="BH119" s="43">
        <f>IF(AND($I118&gt;Inputs!C$13,$I118&lt;=Inputs!D$13),Inputs!D$14,0)</f>
        <v>0</v>
      </c>
      <c r="BI119" s="43">
        <f>IF(AND($I118&lt;Inputs!B$13),0,0)</f>
        <v>0</v>
      </c>
      <c r="BJ119" s="43">
        <f>IF(AND($I118&gt;=Inputs!B$13,$I118&lt;Inputs!C$13),Inputs!B$13,0)</f>
        <v>0</v>
      </c>
      <c r="BK119" s="43">
        <f>IF(AND($I118&gt;=Inputs!C$13,$I118&lt;Inputs!D$13),Inputs!C$13,0)</f>
        <v>0</v>
      </c>
      <c r="BL119" s="43">
        <f t="shared" si="126"/>
        <v>142.875</v>
      </c>
      <c r="BM119" s="43">
        <f t="shared" si="127"/>
        <v>0</v>
      </c>
      <c r="BN119" s="43">
        <f t="shared" si="128"/>
        <v>0</v>
      </c>
      <c r="BO119" s="43">
        <f t="shared" si="129"/>
        <v>142.875</v>
      </c>
      <c r="BP119" s="43" t="str">
        <f t="shared" si="151"/>
        <v>No</v>
      </c>
      <c r="BQ119" s="43">
        <f t="shared" si="130"/>
        <v>5</v>
      </c>
      <c r="BR119" s="43">
        <f t="shared" si="131"/>
        <v>0</v>
      </c>
      <c r="BS119" s="43">
        <f t="shared" si="132"/>
        <v>0</v>
      </c>
      <c r="BT119" s="43">
        <f t="shared" si="133"/>
        <v>-5</v>
      </c>
      <c r="BU119" s="43">
        <f t="shared" si="134"/>
        <v>0</v>
      </c>
      <c r="BV119" s="43">
        <f t="shared" si="135"/>
        <v>0</v>
      </c>
      <c r="BW119" s="43">
        <f t="shared" si="136"/>
        <v>-5</v>
      </c>
      <c r="BX119" s="43">
        <f t="shared" si="91"/>
        <v>137.875</v>
      </c>
      <c r="BY119" s="43">
        <f>IF(AND($BX119&gt;Inputs!B$13,$BX119&lt;=Inputs!C$13),Inputs!C$14,0)</f>
        <v>0</v>
      </c>
      <c r="BZ119" s="43">
        <f>IF(AND($BX119&gt;Inputs!C$13,$BX119&lt;=Inputs!D$13),Inputs!D$14,0)</f>
        <v>0</v>
      </c>
      <c r="CA119" s="43">
        <f>IF(AND($BX119&gt;Inputs!B$13,$BX119&lt;=Inputs!C$13),Inputs!B$13,0)</f>
        <v>0</v>
      </c>
      <c r="CB119" s="43">
        <f>IF(AND($BX119&gt;Inputs!C$13,$BX119&lt;=Inputs!D$13),Inputs!C$13,0)</f>
        <v>0</v>
      </c>
      <c r="CC119" s="43">
        <f t="shared" si="137"/>
        <v>0</v>
      </c>
      <c r="CD119" s="43">
        <f t="shared" si="138"/>
        <v>0</v>
      </c>
      <c r="CE119" s="43">
        <f t="shared" si="139"/>
        <v>0</v>
      </c>
      <c r="CF119" s="43" t="str">
        <f t="shared" si="152"/>
        <v>No</v>
      </c>
      <c r="CG119" s="43">
        <f t="shared" si="140"/>
        <v>0</v>
      </c>
      <c r="CH119" s="43">
        <f t="shared" si="141"/>
        <v>0</v>
      </c>
      <c r="CI119" s="43">
        <f t="shared" si="142"/>
        <v>0</v>
      </c>
      <c r="CJ119" s="43">
        <f t="shared" si="143"/>
        <v>0</v>
      </c>
      <c r="CK119" s="43">
        <f t="shared" si="144"/>
        <v>0</v>
      </c>
      <c r="CL119" s="44">
        <f t="shared" si="145"/>
        <v>-5</v>
      </c>
      <c r="CM119" s="9">
        <f>IF(AND($F119&gt;=Inputs!B$3,$F119&lt;Inputs!C$3),FORECAST($F119,Inputs!B$4:C$4,Inputs!B$3:C$3),9999)</f>
        <v>9999</v>
      </c>
      <c r="CN119" s="9">
        <f>IF(AND($F119&gt;=Inputs!C$3,$F119&lt;Inputs!D$3),FORECAST($F119,Inputs!C$4:D$4,Inputs!C$3:D$3),9999)</f>
        <v>9999</v>
      </c>
      <c r="CO119" s="9">
        <f>IF(AND($F119&gt;=Inputs!D$3,$F119&lt;Inputs!E$3),FORECAST($F119,Inputs!D$4:E$4,Inputs!D$3:E$3),9999)</f>
        <v>9999</v>
      </c>
      <c r="CP119" s="9">
        <f>IF(AND($F119&gt;=Inputs!E$3,$F119&lt;Inputs!F$3),FORECAST($F119,Inputs!E$4:F$4,Inputs!E$3:F$3),9999)</f>
        <v>9999</v>
      </c>
      <c r="CQ119" s="9">
        <f>IF(AND($F119&gt;=Inputs!F$3,$F119&lt;Inputs!G$3),FORECAST($F119,Inputs!F$4:G$4,Inputs!F$3:G$3),9999)</f>
        <v>9999</v>
      </c>
      <c r="CR119" s="9">
        <f>IF(AND($F119&gt;=Inputs!G$3,$F119&lt;Inputs!H$3),FORECAST($F119,Inputs!G$4:H$4,Inputs!G$3:H$3),9999)</f>
        <v>9999</v>
      </c>
      <c r="CS119" s="9">
        <f>IF(AND($F119&gt;=Inputs!H$3,$F119&lt;Inputs!I$3),FORECAST($F119,Inputs!H$4:I$4,Inputs!H$3:I$3),9999)</f>
        <v>9999</v>
      </c>
      <c r="CT119" s="9">
        <f>IF(AND($F119&gt;=Inputs!I$3,$F119&lt;Inputs!J$3),FORECAST($F119,Inputs!I$4:J$4,Inputs!I$3:J$3),9999)</f>
        <v>9999</v>
      </c>
      <c r="CU119" s="9">
        <f>IF(AND($F119&gt;=Inputs!J$3,$F119&lt;Inputs!K$3),FORECAST($F119,Inputs!J$4:K$4,Inputs!J$3:K$3),9999)</f>
        <v>9999</v>
      </c>
      <c r="CV119" s="9">
        <f>IF(AND($F119&gt;=Inputs!K$3,$F119&lt;Inputs!L$3),FORECAST($F119,Inputs!K$4:L$4,Inputs!K$3:L$3),9999)</f>
        <v>9999</v>
      </c>
      <c r="CW119" s="9">
        <f>IF(AND($G119&gt;=Inputs!B$3,$G119&lt;Inputs!C$3),FORECAST($G119,Inputs!B$4:C$4,Inputs!B$3:C$3),-9999)</f>
        <v>-9999</v>
      </c>
      <c r="CX119" s="9">
        <f>IF(AND($G119&gt;=Inputs!C$3,$G119&lt;Inputs!D$3),FORECAST($G119,Inputs!C$4:D$4,Inputs!C$3:D$3),-9999)</f>
        <v>-9999</v>
      </c>
      <c r="CY119" s="9">
        <f>IF(AND($G119&gt;=Inputs!D$3,$G119&lt;Inputs!E$3),FORECAST($G119,Inputs!D$4:E$4,Inputs!D$3:E$3),-9999)</f>
        <v>-9999</v>
      </c>
      <c r="CZ119" s="9">
        <f>IF(AND($G119&gt;=Inputs!E$3,$G119&lt;Inputs!F$3),FORECAST($G119,Inputs!E$4:F$4,Inputs!E$3:F$3),-9999)</f>
        <v>-9999</v>
      </c>
      <c r="DA119" s="9">
        <f>IF(AND($G119&gt;=Inputs!F$3,$G119&lt;Inputs!G$3),FORECAST($G119,Inputs!F$4:G$4,Inputs!F$3:G$3),-9999)</f>
        <v>-9999</v>
      </c>
      <c r="DB119" s="9">
        <f>IF(AND($G119&gt;=Inputs!G$3,$G119&lt;Inputs!H$3),FORECAST($G119,Inputs!G$4:H$4,Inputs!G$3:H$3),-9999)</f>
        <v>25.2</v>
      </c>
      <c r="DC119" s="9">
        <f>IF(AND($G119&gt;=Inputs!H$3,$G119&lt;Inputs!I$3),FORECAST($G119,Inputs!H$4:I$4,Inputs!H$3:I$3),-9999)</f>
        <v>-9999</v>
      </c>
      <c r="DD119" s="9">
        <f>IF(AND($G119&gt;=Inputs!I$3,$G119&lt;Inputs!J$3),FORECAST($G119,Inputs!I$4:J$4,Inputs!I$3:J$3),-9999)</f>
        <v>-9999</v>
      </c>
      <c r="DE119" s="9">
        <f>IF(AND($G119&gt;=Inputs!J$3,$G119&lt;Inputs!K$3),FORECAST($G119,Inputs!J$4:K$4,Inputs!J$3:K$3),-9999)</f>
        <v>-9999</v>
      </c>
      <c r="DF119" s="9">
        <f>IF(AND($G119&gt;=Inputs!K$3,$G119&lt;Inputs!L$3),FORECAST($G119,Inputs!K$4:L$4,Inputs!K$3:L$3),-9999)</f>
        <v>-9999</v>
      </c>
    </row>
    <row r="120" spans="1:110" x14ac:dyDescent="0.25">
      <c r="A120" s="2">
        <f t="shared" si="103"/>
        <v>45474.406249999622</v>
      </c>
      <c r="B120" s="3" t="str">
        <f>IF(ROUND(A120,6)&lt;ROUND(Inputs!$B$7,6),"Pre t0",IF(ROUND(A120,6)=ROUND(Inputs!$B$7,6),"t0",IF(AND(A120&gt;Inputs!$B$7,A120&lt;Inputs!$B$8),"TRLD","Post t0")))</f>
        <v>TRLD</v>
      </c>
      <c r="C120" s="17">
        <v>29.97</v>
      </c>
      <c r="D120" s="19">
        <v>186.39605</v>
      </c>
      <c r="E120" s="19"/>
      <c r="F120" s="19">
        <v>200</v>
      </c>
      <c r="G120" s="19">
        <v>130</v>
      </c>
      <c r="H120" s="7">
        <f t="shared" si="102"/>
        <v>152.375</v>
      </c>
      <c r="I120" s="7">
        <f>IF(B120="Pre t0",0,IF(B120="t0",MAX(MIN(TRLD!N120,E120),G120),IF(B120="TRLD",I119+J120,IF(B120="Post t0",MAX(I119+M120,G120)))))</f>
        <v>149.875</v>
      </c>
      <c r="J120" s="7">
        <f t="shared" si="156"/>
        <v>4.0833333333333428</v>
      </c>
      <c r="K120" s="7">
        <f t="shared" si="53"/>
        <v>4.0833333333333428</v>
      </c>
      <c r="L120" s="7">
        <f t="shared" si="157"/>
        <v>5</v>
      </c>
      <c r="M120" s="8">
        <f t="shared" si="158"/>
        <v>-5</v>
      </c>
      <c r="N120" s="31">
        <f t="shared" si="56"/>
        <v>149.875</v>
      </c>
      <c r="O120" s="31">
        <f>IF(AND($C120&gt;=Inputs!B$4,$C120&lt;Inputs!C$4),FORECAST($C120,Inputs!B$3:C$3,Inputs!B$4:C$4),0)</f>
        <v>0</v>
      </c>
      <c r="P120" s="31">
        <f>IF(AND($C120&gt;=Inputs!C$4,$C120&lt;Inputs!D$4),FORECAST($C120,Inputs!C$3:D$3,Inputs!C$4:D$4),0)</f>
        <v>0</v>
      </c>
      <c r="Q120" s="31">
        <f>IF(AND($C120&gt;=Inputs!D$4,$C120&lt;Inputs!E$4),FORECAST($C120,Inputs!D$3:E$3,Inputs!D$4:E$4),0)</f>
        <v>0</v>
      </c>
      <c r="R120" s="31">
        <f>IF(AND($C120&gt;=Inputs!E$4,$C120&lt;Inputs!F$4),FORECAST($C120,Inputs!E$3:F$3,Inputs!E$4:F$4),0)</f>
        <v>0</v>
      </c>
      <c r="S120" s="31">
        <f>IF(AND($C120&gt;=Inputs!F$4,$C120&lt;Inputs!G$4),FORECAST($C120,Inputs!F$3:G$3,Inputs!F$4:G$4),0)</f>
        <v>0</v>
      </c>
      <c r="T120" s="31">
        <f>IF(AND($C120&gt;=Inputs!G$4,$C120&lt;Inputs!H$4),FORECAST($C120,Inputs!G$3:H$3,Inputs!G$4:H$4),0)</f>
        <v>149.875</v>
      </c>
      <c r="U120" s="31">
        <f>IF(AND($C120&gt;=Inputs!H$4,$C120&lt;Inputs!I$4),FORECAST($C120,Inputs!H$3:I$3,Inputs!H$4:I$4),0)</f>
        <v>0</v>
      </c>
      <c r="V120" s="31">
        <f>IF(AND($C120&gt;=Inputs!I$4,$C120&lt;Inputs!J$4),FORECAST($C120,Inputs!I$3:J$3,Inputs!I$4:J$4),0)</f>
        <v>0</v>
      </c>
      <c r="W120" s="31">
        <f>IF(AND($C120&gt;=Inputs!J$4,$C120&lt;Inputs!K$4),FORECAST($C120,Inputs!J$3:K$3,Inputs!J$4:K$4),0)</f>
        <v>0</v>
      </c>
      <c r="X120" s="31">
        <f>IF(AND($C120&gt;=Inputs!K$4,Inputs!K$4&lt;&gt;""),F120,0)</f>
        <v>0</v>
      </c>
      <c r="Y120" s="36">
        <f>IF($I119&lt;Inputs!B$13,Inputs!B$14,0)</f>
        <v>1</v>
      </c>
      <c r="Z120" s="36">
        <f>IF(AND($I119&gt;=Inputs!B$13,$I119&lt;Inputs!C$13),Inputs!C$14,0)</f>
        <v>0</v>
      </c>
      <c r="AA120" s="36">
        <f>IF(AND($I119&gt;=Inputs!C$13,$I119&lt;Inputs!D$13),Inputs!D$14,0)</f>
        <v>0</v>
      </c>
      <c r="AB120" s="36">
        <f>IF(AND($I119&lt;Inputs!B$13),Inputs!B$13,0)</f>
        <v>185</v>
      </c>
      <c r="AC120" s="36">
        <f>IF(AND($I119&gt;=Inputs!B$13,$I119&lt;Inputs!C$13),Inputs!C$13,0)</f>
        <v>0</v>
      </c>
      <c r="AD120" s="36">
        <f>IF(AND($I119&gt;=Inputs!C$13,$I119&lt;Inputs!D$13),Inputs!D$13,0)</f>
        <v>0</v>
      </c>
      <c r="AE120" s="36">
        <f t="shared" si="107"/>
        <v>39.208333333333343</v>
      </c>
      <c r="AF120" s="36">
        <f t="shared" si="108"/>
        <v>0</v>
      </c>
      <c r="AG120" s="36">
        <f t="shared" si="109"/>
        <v>0</v>
      </c>
      <c r="AH120" s="36">
        <f t="shared" si="110"/>
        <v>39.208333333333343</v>
      </c>
      <c r="AI120" s="36" t="str">
        <f t="shared" si="149"/>
        <v>No</v>
      </c>
      <c r="AJ120" s="36">
        <f t="shared" si="111"/>
        <v>5</v>
      </c>
      <c r="AK120" s="36">
        <f t="shared" si="112"/>
        <v>0</v>
      </c>
      <c r="AL120" s="36">
        <f t="shared" si="113"/>
        <v>0</v>
      </c>
      <c r="AM120" s="36">
        <f t="shared" si="114"/>
        <v>5</v>
      </c>
      <c r="AN120" s="36">
        <f t="shared" si="115"/>
        <v>0</v>
      </c>
      <c r="AO120" s="36">
        <f t="shared" si="116"/>
        <v>0</v>
      </c>
      <c r="AP120" s="36">
        <f t="shared" si="117"/>
        <v>5</v>
      </c>
      <c r="AQ120" s="36">
        <f t="shared" si="69"/>
        <v>150.79166666666666</v>
      </c>
      <c r="AR120" s="36">
        <f>IF(AND($AQ120&gt;=Inputs!B$13,$AQ120&lt;Inputs!C$13),Inputs!C$14,0)</f>
        <v>0</v>
      </c>
      <c r="AS120" s="36">
        <f>IF(AND($AQ120&gt;=Inputs!C$13,$AQ120&lt;Inputs!D$13),Inputs!D$14,0)</f>
        <v>0</v>
      </c>
      <c r="AT120" s="36">
        <f>IF(AND($AQ120&gt;=Inputs!B$13,$AQ120&lt;Inputs!C$13),Inputs!C$13,0)</f>
        <v>0</v>
      </c>
      <c r="AU120" s="36">
        <f>IF(AND($AQ120&gt;=Inputs!C$13,$AQ120&lt;Inputs!D$13),Inputs!D$13,0)</f>
        <v>0</v>
      </c>
      <c r="AV120" s="36">
        <f t="shared" si="118"/>
        <v>0</v>
      </c>
      <c r="AW120" s="36">
        <f>IFERROR((AU120-#REF!)/AS120,0)</f>
        <v>0</v>
      </c>
      <c r="AX120" s="36">
        <f t="shared" si="119"/>
        <v>0</v>
      </c>
      <c r="AY120" s="36" t="str">
        <f t="shared" si="150"/>
        <v>No</v>
      </c>
      <c r="AZ120" s="36">
        <f t="shared" si="120"/>
        <v>0</v>
      </c>
      <c r="BA120" s="36">
        <f t="shared" si="121"/>
        <v>0</v>
      </c>
      <c r="BB120" s="36">
        <f t="shared" si="122"/>
        <v>0</v>
      </c>
      <c r="BC120" s="36">
        <f t="shared" si="123"/>
        <v>0</v>
      </c>
      <c r="BD120" s="36">
        <f t="shared" si="124"/>
        <v>0</v>
      </c>
      <c r="BE120" s="37">
        <f t="shared" si="125"/>
        <v>5</v>
      </c>
      <c r="BF120" s="43">
        <f>IF($I119&lt;=Inputs!B$13,Inputs!B$14,0)</f>
        <v>1</v>
      </c>
      <c r="BG120" s="43">
        <f>IF(AND($I119&gt;Inputs!B$13,$I119&lt;=Inputs!C$13),Inputs!C$14,0)</f>
        <v>0</v>
      </c>
      <c r="BH120" s="43">
        <f>IF(AND($I119&gt;Inputs!C$13,$I119&lt;=Inputs!D$13),Inputs!D$14,0)</f>
        <v>0</v>
      </c>
      <c r="BI120" s="43">
        <f>IF(AND($I119&lt;Inputs!B$13),0,0)</f>
        <v>0</v>
      </c>
      <c r="BJ120" s="43">
        <f>IF(AND($I119&gt;=Inputs!B$13,$I119&lt;Inputs!C$13),Inputs!B$13,0)</f>
        <v>0</v>
      </c>
      <c r="BK120" s="43">
        <f>IF(AND($I119&gt;=Inputs!C$13,$I119&lt;Inputs!D$13),Inputs!C$13,0)</f>
        <v>0</v>
      </c>
      <c r="BL120" s="43">
        <f t="shared" si="126"/>
        <v>145.79166666666666</v>
      </c>
      <c r="BM120" s="43">
        <f t="shared" si="127"/>
        <v>0</v>
      </c>
      <c r="BN120" s="43">
        <f t="shared" si="128"/>
        <v>0</v>
      </c>
      <c r="BO120" s="43">
        <f t="shared" si="129"/>
        <v>145.79166666666666</v>
      </c>
      <c r="BP120" s="43" t="str">
        <f t="shared" si="151"/>
        <v>No</v>
      </c>
      <c r="BQ120" s="43">
        <f t="shared" si="130"/>
        <v>5</v>
      </c>
      <c r="BR120" s="43">
        <f t="shared" si="131"/>
        <v>0</v>
      </c>
      <c r="BS120" s="43">
        <f t="shared" si="132"/>
        <v>0</v>
      </c>
      <c r="BT120" s="43">
        <f t="shared" si="133"/>
        <v>-5</v>
      </c>
      <c r="BU120" s="43">
        <f t="shared" si="134"/>
        <v>0</v>
      </c>
      <c r="BV120" s="43">
        <f t="shared" si="135"/>
        <v>0</v>
      </c>
      <c r="BW120" s="43">
        <f t="shared" si="136"/>
        <v>-5</v>
      </c>
      <c r="BX120" s="43">
        <f t="shared" si="91"/>
        <v>140.79166666666666</v>
      </c>
      <c r="BY120" s="43">
        <f>IF(AND($BX120&gt;Inputs!B$13,$BX120&lt;=Inputs!C$13),Inputs!C$14,0)</f>
        <v>0</v>
      </c>
      <c r="BZ120" s="43">
        <f>IF(AND($BX120&gt;Inputs!C$13,$BX120&lt;=Inputs!D$13),Inputs!D$14,0)</f>
        <v>0</v>
      </c>
      <c r="CA120" s="43">
        <f>IF(AND($BX120&gt;Inputs!B$13,$BX120&lt;=Inputs!C$13),Inputs!B$13,0)</f>
        <v>0</v>
      </c>
      <c r="CB120" s="43">
        <f>IF(AND($BX120&gt;Inputs!C$13,$BX120&lt;=Inputs!D$13),Inputs!C$13,0)</f>
        <v>0</v>
      </c>
      <c r="CC120" s="43">
        <f t="shared" si="137"/>
        <v>0</v>
      </c>
      <c r="CD120" s="43">
        <f t="shared" si="138"/>
        <v>0</v>
      </c>
      <c r="CE120" s="43">
        <f t="shared" si="139"/>
        <v>0</v>
      </c>
      <c r="CF120" s="43" t="str">
        <f t="shared" si="152"/>
        <v>No</v>
      </c>
      <c r="CG120" s="43">
        <f t="shared" si="140"/>
        <v>0</v>
      </c>
      <c r="CH120" s="43">
        <f t="shared" si="141"/>
        <v>0</v>
      </c>
      <c r="CI120" s="43">
        <f t="shared" si="142"/>
        <v>0</v>
      </c>
      <c r="CJ120" s="43">
        <f t="shared" si="143"/>
        <v>0</v>
      </c>
      <c r="CK120" s="43">
        <f t="shared" si="144"/>
        <v>0</v>
      </c>
      <c r="CL120" s="44">
        <f t="shared" si="145"/>
        <v>-5</v>
      </c>
      <c r="CM120" s="9">
        <f>IF(AND($F120&gt;=Inputs!B$3,$F120&lt;Inputs!C$3),FORECAST($F120,Inputs!B$4:C$4,Inputs!B$3:C$3),9999)</f>
        <v>9999</v>
      </c>
      <c r="CN120" s="9">
        <f>IF(AND($F120&gt;=Inputs!C$3,$F120&lt;Inputs!D$3),FORECAST($F120,Inputs!C$4:D$4,Inputs!C$3:D$3),9999)</f>
        <v>9999</v>
      </c>
      <c r="CO120" s="9">
        <f>IF(AND($F120&gt;=Inputs!D$3,$F120&lt;Inputs!E$3),FORECAST($F120,Inputs!D$4:E$4,Inputs!D$3:E$3),9999)</f>
        <v>9999</v>
      </c>
      <c r="CP120" s="9">
        <f>IF(AND($F120&gt;=Inputs!E$3,$F120&lt;Inputs!F$3),FORECAST($F120,Inputs!E$4:F$4,Inputs!E$3:F$3),9999)</f>
        <v>9999</v>
      </c>
      <c r="CQ120" s="9">
        <f>IF(AND($F120&gt;=Inputs!F$3,$F120&lt;Inputs!G$3),FORECAST($F120,Inputs!F$4:G$4,Inputs!F$3:G$3),9999)</f>
        <v>9999</v>
      </c>
      <c r="CR120" s="9">
        <f>IF(AND($F120&gt;=Inputs!G$3,$F120&lt;Inputs!H$3),FORECAST($F120,Inputs!G$4:H$4,Inputs!G$3:H$3),9999)</f>
        <v>9999</v>
      </c>
      <c r="CS120" s="9">
        <f>IF(AND($F120&gt;=Inputs!H$3,$F120&lt;Inputs!I$3),FORECAST($F120,Inputs!H$4:I$4,Inputs!H$3:I$3),9999)</f>
        <v>9999</v>
      </c>
      <c r="CT120" s="9">
        <f>IF(AND($F120&gt;=Inputs!I$3,$F120&lt;Inputs!J$3),FORECAST($F120,Inputs!I$4:J$4,Inputs!I$3:J$3),9999)</f>
        <v>9999</v>
      </c>
      <c r="CU120" s="9">
        <f>IF(AND($F120&gt;=Inputs!J$3,$F120&lt;Inputs!K$3),FORECAST($F120,Inputs!J$4:K$4,Inputs!J$3:K$3),9999)</f>
        <v>9999</v>
      </c>
      <c r="CV120" s="9">
        <f>IF(AND($F120&gt;=Inputs!K$3,$F120&lt;Inputs!L$3),FORECAST($F120,Inputs!K$4:L$4,Inputs!K$3:L$3),9999)</f>
        <v>9999</v>
      </c>
      <c r="CW120" s="9">
        <f>IF(AND($G120&gt;=Inputs!B$3,$G120&lt;Inputs!C$3),FORECAST($G120,Inputs!B$4:C$4,Inputs!B$3:C$3),-9999)</f>
        <v>-9999</v>
      </c>
      <c r="CX120" s="9">
        <f>IF(AND($G120&gt;=Inputs!C$3,$G120&lt;Inputs!D$3),FORECAST($G120,Inputs!C$4:D$4,Inputs!C$3:D$3),-9999)</f>
        <v>-9999</v>
      </c>
      <c r="CY120" s="9">
        <f>IF(AND($G120&gt;=Inputs!D$3,$G120&lt;Inputs!E$3),FORECAST($G120,Inputs!D$4:E$4,Inputs!D$3:E$3),-9999)</f>
        <v>-9999</v>
      </c>
      <c r="CZ120" s="9">
        <f>IF(AND($G120&gt;=Inputs!E$3,$G120&lt;Inputs!F$3),FORECAST($G120,Inputs!E$4:F$4,Inputs!E$3:F$3),-9999)</f>
        <v>-9999</v>
      </c>
      <c r="DA120" s="9">
        <f>IF(AND($G120&gt;=Inputs!F$3,$G120&lt;Inputs!G$3),FORECAST($G120,Inputs!F$4:G$4,Inputs!F$3:G$3),-9999)</f>
        <v>-9999</v>
      </c>
      <c r="DB120" s="9">
        <f>IF(AND($G120&gt;=Inputs!G$3,$G120&lt;Inputs!H$3),FORECAST($G120,Inputs!G$4:H$4,Inputs!G$3:H$3),-9999)</f>
        <v>25.2</v>
      </c>
      <c r="DC120" s="9">
        <f>IF(AND($G120&gt;=Inputs!H$3,$G120&lt;Inputs!I$3),FORECAST($G120,Inputs!H$4:I$4,Inputs!H$3:I$3),-9999)</f>
        <v>-9999</v>
      </c>
      <c r="DD120" s="9">
        <f>IF(AND($G120&gt;=Inputs!I$3,$G120&lt;Inputs!J$3),FORECAST($G120,Inputs!I$4:J$4,Inputs!I$3:J$3),-9999)</f>
        <v>-9999</v>
      </c>
      <c r="DE120" s="9">
        <f>IF(AND($G120&gt;=Inputs!J$3,$G120&lt;Inputs!K$3),FORECAST($G120,Inputs!J$4:K$4,Inputs!J$3:K$3),-9999)</f>
        <v>-9999</v>
      </c>
      <c r="DF120" s="9">
        <f>IF(AND($G120&gt;=Inputs!K$3,$G120&lt;Inputs!L$3),FORECAST($G120,Inputs!K$4:L$4,Inputs!K$3:L$3),-9999)</f>
        <v>-9999</v>
      </c>
    </row>
    <row r="121" spans="1:110" x14ac:dyDescent="0.25">
      <c r="A121" s="2">
        <f t="shared" si="103"/>
        <v>45474.409722221841</v>
      </c>
      <c r="B121" s="3" t="str">
        <f>IF(ROUND(A121,6)&lt;ROUND(Inputs!$B$7,6),"Pre t0",IF(ROUND(A121,6)=ROUND(Inputs!$B$7,6),"t0",IF(AND(A121&gt;Inputs!$B$7,A121&lt;Inputs!$B$8),"TRLD","Post t0")))</f>
        <v>TRLD</v>
      </c>
      <c r="C121" s="17">
        <v>30.22</v>
      </c>
      <c r="D121" s="19">
        <v>185.97410000000002</v>
      </c>
      <c r="E121" s="19"/>
      <c r="F121" s="19">
        <v>200</v>
      </c>
      <c r="G121" s="19">
        <v>130</v>
      </c>
      <c r="H121" s="7">
        <f t="shared" si="102"/>
        <v>152.375</v>
      </c>
      <c r="I121" s="7">
        <f>IF(B121="Pre t0",0,IF(B121="t0",MAX(MIN(TRLD!N121,E121),G121),IF(B121="TRLD",I120+J121,IF(B121="Post t0",MAX(I120+M121,G121)))))</f>
        <v>154.875</v>
      </c>
      <c r="J121" s="7">
        <f t="shared" si="156"/>
        <v>5</v>
      </c>
      <c r="K121" s="7">
        <f t="shared" si="53"/>
        <v>35.128666666666703</v>
      </c>
      <c r="L121" s="7">
        <f t="shared" si="157"/>
        <v>5</v>
      </c>
      <c r="M121" s="8">
        <f t="shared" si="158"/>
        <v>-5</v>
      </c>
      <c r="N121" s="31">
        <f t="shared" si="56"/>
        <v>185.0036666666667</v>
      </c>
      <c r="O121" s="31">
        <f>IF(AND($C121&gt;=Inputs!B$4,$C121&lt;Inputs!C$4),FORECAST($C121,Inputs!B$3:C$3,Inputs!B$4:C$4),0)</f>
        <v>0</v>
      </c>
      <c r="P121" s="31">
        <f>IF(AND($C121&gt;=Inputs!C$4,$C121&lt;Inputs!D$4),FORECAST($C121,Inputs!C$3:D$3,Inputs!C$4:D$4),0)</f>
        <v>0</v>
      </c>
      <c r="Q121" s="31">
        <f>IF(AND($C121&gt;=Inputs!D$4,$C121&lt;Inputs!E$4),FORECAST($C121,Inputs!D$3:E$3,Inputs!D$4:E$4),0)</f>
        <v>0</v>
      </c>
      <c r="R121" s="31">
        <f>IF(AND($C121&gt;=Inputs!E$4,$C121&lt;Inputs!F$4),FORECAST($C121,Inputs!E$3:F$3,Inputs!E$4:F$4),0)</f>
        <v>0</v>
      </c>
      <c r="S121" s="31">
        <f>IF(AND($C121&gt;=Inputs!F$4,$C121&lt;Inputs!G$4),FORECAST($C121,Inputs!F$3:G$3,Inputs!F$4:G$4),0)</f>
        <v>0</v>
      </c>
      <c r="T121" s="31">
        <f>IF(AND($C121&gt;=Inputs!G$4,$C121&lt;Inputs!H$4),FORECAST($C121,Inputs!G$3:H$3,Inputs!G$4:H$4),0)</f>
        <v>0</v>
      </c>
      <c r="U121" s="31">
        <f>IF(AND($C121&gt;=Inputs!H$4,$C121&lt;Inputs!I$4),FORECAST($C121,Inputs!H$3:I$3,Inputs!H$4:I$4),0)</f>
        <v>0</v>
      </c>
      <c r="V121" s="31">
        <f>IF(AND($C121&gt;=Inputs!I$4,$C121&lt;Inputs!J$4),FORECAST($C121,Inputs!I$3:J$3,Inputs!I$4:J$4),0)</f>
        <v>185.0036666666667</v>
      </c>
      <c r="W121" s="31">
        <f>IF(AND($C121&gt;=Inputs!J$4,$C121&lt;Inputs!K$4),FORECAST($C121,Inputs!J$3:K$3,Inputs!J$4:K$4),0)</f>
        <v>0</v>
      </c>
      <c r="X121" s="31">
        <f>IF(AND($C121&gt;=Inputs!K$4,Inputs!K$4&lt;&gt;""),F121,0)</f>
        <v>0</v>
      </c>
      <c r="Y121" s="36">
        <f>IF($I120&lt;Inputs!B$13,Inputs!B$14,0)</f>
        <v>1</v>
      </c>
      <c r="Z121" s="36">
        <f>IF(AND($I120&gt;=Inputs!B$13,$I120&lt;Inputs!C$13),Inputs!C$14,0)</f>
        <v>0</v>
      </c>
      <c r="AA121" s="36">
        <f>IF(AND($I120&gt;=Inputs!C$13,$I120&lt;Inputs!D$13),Inputs!D$14,0)</f>
        <v>0</v>
      </c>
      <c r="AB121" s="36">
        <f>IF(AND($I120&lt;Inputs!B$13),Inputs!B$13,0)</f>
        <v>185</v>
      </c>
      <c r="AC121" s="36">
        <f>IF(AND($I120&gt;=Inputs!B$13,$I120&lt;Inputs!C$13),Inputs!C$13,0)</f>
        <v>0</v>
      </c>
      <c r="AD121" s="36">
        <f>IF(AND($I120&gt;=Inputs!C$13,$I120&lt;Inputs!D$13),Inputs!D$13,0)</f>
        <v>0</v>
      </c>
      <c r="AE121" s="36">
        <f t="shared" si="107"/>
        <v>35.125</v>
      </c>
      <c r="AF121" s="36">
        <f t="shared" si="108"/>
        <v>0</v>
      </c>
      <c r="AG121" s="36">
        <f t="shared" si="109"/>
        <v>0</v>
      </c>
      <c r="AH121" s="36">
        <f t="shared" si="110"/>
        <v>35.125</v>
      </c>
      <c r="AI121" s="36" t="str">
        <f t="shared" si="149"/>
        <v>No</v>
      </c>
      <c r="AJ121" s="36">
        <f t="shared" si="111"/>
        <v>5</v>
      </c>
      <c r="AK121" s="36">
        <f t="shared" si="112"/>
        <v>0</v>
      </c>
      <c r="AL121" s="36">
        <f t="shared" si="113"/>
        <v>0</v>
      </c>
      <c r="AM121" s="36">
        <f t="shared" si="114"/>
        <v>5</v>
      </c>
      <c r="AN121" s="36">
        <f t="shared" si="115"/>
        <v>0</v>
      </c>
      <c r="AO121" s="36">
        <f t="shared" si="116"/>
        <v>0</v>
      </c>
      <c r="AP121" s="36">
        <f t="shared" si="117"/>
        <v>5</v>
      </c>
      <c r="AQ121" s="36">
        <f t="shared" si="69"/>
        <v>154.875</v>
      </c>
      <c r="AR121" s="36">
        <f>IF(AND($AQ121&gt;=Inputs!B$13,$AQ121&lt;Inputs!C$13),Inputs!C$14,0)</f>
        <v>0</v>
      </c>
      <c r="AS121" s="36">
        <f>IF(AND($AQ121&gt;=Inputs!C$13,$AQ121&lt;Inputs!D$13),Inputs!D$14,0)</f>
        <v>0</v>
      </c>
      <c r="AT121" s="36">
        <f>IF(AND($AQ121&gt;=Inputs!B$13,$AQ121&lt;Inputs!C$13),Inputs!C$13,0)</f>
        <v>0</v>
      </c>
      <c r="AU121" s="36">
        <f>IF(AND($AQ121&gt;=Inputs!C$13,$AQ121&lt;Inputs!D$13),Inputs!D$13,0)</f>
        <v>0</v>
      </c>
      <c r="AV121" s="36">
        <f t="shared" si="118"/>
        <v>0</v>
      </c>
      <c r="AW121" s="36">
        <f>IFERROR((AU121-#REF!)/AS121,0)</f>
        <v>0</v>
      </c>
      <c r="AX121" s="36">
        <f t="shared" si="119"/>
        <v>0</v>
      </c>
      <c r="AY121" s="36" t="str">
        <f t="shared" si="150"/>
        <v>No</v>
      </c>
      <c r="AZ121" s="36">
        <f t="shared" si="120"/>
        <v>0</v>
      </c>
      <c r="BA121" s="36">
        <f t="shared" si="121"/>
        <v>0</v>
      </c>
      <c r="BB121" s="36">
        <f t="shared" si="122"/>
        <v>0</v>
      </c>
      <c r="BC121" s="36">
        <f t="shared" si="123"/>
        <v>0</v>
      </c>
      <c r="BD121" s="36">
        <f t="shared" si="124"/>
        <v>0</v>
      </c>
      <c r="BE121" s="37">
        <f t="shared" si="125"/>
        <v>5</v>
      </c>
      <c r="BF121" s="43">
        <f>IF($I120&lt;=Inputs!B$13,Inputs!B$14,0)</f>
        <v>1</v>
      </c>
      <c r="BG121" s="43">
        <f>IF(AND($I120&gt;Inputs!B$13,$I120&lt;=Inputs!C$13),Inputs!C$14,0)</f>
        <v>0</v>
      </c>
      <c r="BH121" s="43">
        <f>IF(AND($I120&gt;Inputs!C$13,$I120&lt;=Inputs!D$13),Inputs!D$14,0)</f>
        <v>0</v>
      </c>
      <c r="BI121" s="43">
        <f>IF(AND($I120&lt;Inputs!B$13),0,0)</f>
        <v>0</v>
      </c>
      <c r="BJ121" s="43">
        <f>IF(AND($I120&gt;=Inputs!B$13,$I120&lt;Inputs!C$13),Inputs!B$13,0)</f>
        <v>0</v>
      </c>
      <c r="BK121" s="43">
        <f>IF(AND($I120&gt;=Inputs!C$13,$I120&lt;Inputs!D$13),Inputs!C$13,0)</f>
        <v>0</v>
      </c>
      <c r="BL121" s="43">
        <f t="shared" si="126"/>
        <v>149.875</v>
      </c>
      <c r="BM121" s="43">
        <f t="shared" si="127"/>
        <v>0</v>
      </c>
      <c r="BN121" s="43">
        <f t="shared" si="128"/>
        <v>0</v>
      </c>
      <c r="BO121" s="43">
        <f t="shared" si="129"/>
        <v>149.875</v>
      </c>
      <c r="BP121" s="43" t="str">
        <f t="shared" si="151"/>
        <v>No</v>
      </c>
      <c r="BQ121" s="43">
        <f t="shared" si="130"/>
        <v>5</v>
      </c>
      <c r="BR121" s="43">
        <f t="shared" si="131"/>
        <v>0</v>
      </c>
      <c r="BS121" s="43">
        <f t="shared" si="132"/>
        <v>0</v>
      </c>
      <c r="BT121" s="43">
        <f t="shared" si="133"/>
        <v>-5</v>
      </c>
      <c r="BU121" s="43">
        <f t="shared" si="134"/>
        <v>0</v>
      </c>
      <c r="BV121" s="43">
        <f t="shared" si="135"/>
        <v>0</v>
      </c>
      <c r="BW121" s="43">
        <f t="shared" si="136"/>
        <v>-5</v>
      </c>
      <c r="BX121" s="43">
        <f t="shared" si="91"/>
        <v>144.875</v>
      </c>
      <c r="BY121" s="43">
        <f>IF(AND($BX121&gt;Inputs!B$13,$BX121&lt;=Inputs!C$13),Inputs!C$14,0)</f>
        <v>0</v>
      </c>
      <c r="BZ121" s="43">
        <f>IF(AND($BX121&gt;Inputs!C$13,$BX121&lt;=Inputs!D$13),Inputs!D$14,0)</f>
        <v>0</v>
      </c>
      <c r="CA121" s="43">
        <f>IF(AND($BX121&gt;Inputs!B$13,$BX121&lt;=Inputs!C$13),Inputs!B$13,0)</f>
        <v>0</v>
      </c>
      <c r="CB121" s="43">
        <f>IF(AND($BX121&gt;Inputs!C$13,$BX121&lt;=Inputs!D$13),Inputs!C$13,0)</f>
        <v>0</v>
      </c>
      <c r="CC121" s="43">
        <f t="shared" si="137"/>
        <v>0</v>
      </c>
      <c r="CD121" s="43">
        <f t="shared" si="138"/>
        <v>0</v>
      </c>
      <c r="CE121" s="43">
        <f t="shared" si="139"/>
        <v>0</v>
      </c>
      <c r="CF121" s="43" t="str">
        <f t="shared" si="152"/>
        <v>No</v>
      </c>
      <c r="CG121" s="43">
        <f t="shared" si="140"/>
        <v>0</v>
      </c>
      <c r="CH121" s="43">
        <f t="shared" si="141"/>
        <v>0</v>
      </c>
      <c r="CI121" s="43">
        <f t="shared" si="142"/>
        <v>0</v>
      </c>
      <c r="CJ121" s="43">
        <f t="shared" si="143"/>
        <v>0</v>
      </c>
      <c r="CK121" s="43">
        <f t="shared" si="144"/>
        <v>0</v>
      </c>
      <c r="CL121" s="44">
        <f t="shared" si="145"/>
        <v>-5</v>
      </c>
      <c r="CM121" s="9">
        <f>IF(AND($F121&gt;=Inputs!B$3,$F121&lt;Inputs!C$3),FORECAST($F121,Inputs!B$4:C$4,Inputs!B$3:C$3),9999)</f>
        <v>9999</v>
      </c>
      <c r="CN121" s="9">
        <f>IF(AND($F121&gt;=Inputs!C$3,$F121&lt;Inputs!D$3),FORECAST($F121,Inputs!C$4:D$4,Inputs!C$3:D$3),9999)</f>
        <v>9999</v>
      </c>
      <c r="CO121" s="9">
        <f>IF(AND($F121&gt;=Inputs!D$3,$F121&lt;Inputs!E$3),FORECAST($F121,Inputs!D$4:E$4,Inputs!D$3:E$3),9999)</f>
        <v>9999</v>
      </c>
      <c r="CP121" s="9">
        <f>IF(AND($F121&gt;=Inputs!E$3,$F121&lt;Inputs!F$3),FORECAST($F121,Inputs!E$4:F$4,Inputs!E$3:F$3),9999)</f>
        <v>9999</v>
      </c>
      <c r="CQ121" s="9">
        <f>IF(AND($F121&gt;=Inputs!F$3,$F121&lt;Inputs!G$3),FORECAST($F121,Inputs!F$4:G$4,Inputs!F$3:G$3),9999)</f>
        <v>9999</v>
      </c>
      <c r="CR121" s="9">
        <f>IF(AND($F121&gt;=Inputs!G$3,$F121&lt;Inputs!H$3),FORECAST($F121,Inputs!G$4:H$4,Inputs!G$3:H$3),9999)</f>
        <v>9999</v>
      </c>
      <c r="CS121" s="9">
        <f>IF(AND($F121&gt;=Inputs!H$3,$F121&lt;Inputs!I$3),FORECAST($F121,Inputs!H$4:I$4,Inputs!H$3:I$3),9999)</f>
        <v>9999</v>
      </c>
      <c r="CT121" s="9">
        <f>IF(AND($F121&gt;=Inputs!I$3,$F121&lt;Inputs!J$3),FORECAST($F121,Inputs!I$4:J$4,Inputs!I$3:J$3),9999)</f>
        <v>9999</v>
      </c>
      <c r="CU121" s="9">
        <f>IF(AND($F121&gt;=Inputs!J$3,$F121&lt;Inputs!K$3),FORECAST($F121,Inputs!J$4:K$4,Inputs!J$3:K$3),9999)</f>
        <v>9999</v>
      </c>
      <c r="CV121" s="9">
        <f>IF(AND($F121&gt;=Inputs!K$3,$F121&lt;Inputs!L$3),FORECAST($F121,Inputs!K$4:L$4,Inputs!K$3:L$3),9999)</f>
        <v>9999</v>
      </c>
      <c r="CW121" s="9">
        <f>IF(AND($G121&gt;=Inputs!B$3,$G121&lt;Inputs!C$3),FORECAST($G121,Inputs!B$4:C$4,Inputs!B$3:C$3),-9999)</f>
        <v>-9999</v>
      </c>
      <c r="CX121" s="9">
        <f>IF(AND($G121&gt;=Inputs!C$3,$G121&lt;Inputs!D$3),FORECAST($G121,Inputs!C$4:D$4,Inputs!C$3:D$3),-9999)</f>
        <v>-9999</v>
      </c>
      <c r="CY121" s="9">
        <f>IF(AND($G121&gt;=Inputs!D$3,$G121&lt;Inputs!E$3),FORECAST($G121,Inputs!D$4:E$4,Inputs!D$3:E$3),-9999)</f>
        <v>-9999</v>
      </c>
      <c r="CZ121" s="9">
        <f>IF(AND($G121&gt;=Inputs!E$3,$G121&lt;Inputs!F$3),FORECAST($G121,Inputs!E$4:F$4,Inputs!E$3:F$3),-9999)</f>
        <v>-9999</v>
      </c>
      <c r="DA121" s="9">
        <f>IF(AND($G121&gt;=Inputs!F$3,$G121&lt;Inputs!G$3),FORECAST($G121,Inputs!F$4:G$4,Inputs!F$3:G$3),-9999)</f>
        <v>-9999</v>
      </c>
      <c r="DB121" s="9">
        <f>IF(AND($G121&gt;=Inputs!G$3,$G121&lt;Inputs!H$3),FORECAST($G121,Inputs!G$4:H$4,Inputs!G$3:H$3),-9999)</f>
        <v>25.2</v>
      </c>
      <c r="DC121" s="9">
        <f>IF(AND($G121&gt;=Inputs!H$3,$G121&lt;Inputs!I$3),FORECAST($G121,Inputs!H$4:I$4,Inputs!H$3:I$3),-9999)</f>
        <v>-9999</v>
      </c>
      <c r="DD121" s="9">
        <f>IF(AND($G121&gt;=Inputs!I$3,$G121&lt;Inputs!J$3),FORECAST($G121,Inputs!I$4:J$4,Inputs!I$3:J$3),-9999)</f>
        <v>-9999</v>
      </c>
      <c r="DE121" s="9">
        <f>IF(AND($G121&gt;=Inputs!J$3,$G121&lt;Inputs!K$3),FORECAST($G121,Inputs!J$4:K$4,Inputs!J$3:K$3),-9999)</f>
        <v>-9999</v>
      </c>
      <c r="DF121" s="9">
        <f>IF(AND($G121&gt;=Inputs!K$3,$G121&lt;Inputs!L$3),FORECAST($G121,Inputs!K$4:L$4,Inputs!K$3:L$3),-9999)</f>
        <v>-9999</v>
      </c>
    </row>
    <row r="122" spans="1:110" x14ac:dyDescent="0.25">
      <c r="A122" s="2">
        <f t="shared" si="103"/>
        <v>45474.41319444406</v>
      </c>
      <c r="B122" s="3" t="str">
        <f>IF(ROUND(A122,6)&lt;ROUND(Inputs!$B$7,6),"Pre t0",IF(ROUND(A122,6)=ROUND(Inputs!$B$7,6),"t0",IF(AND(A122&gt;Inputs!$B$7,A122&lt;Inputs!$B$8),"TRLD","Post t0")))</f>
        <v>TRLD</v>
      </c>
      <c r="C122" s="17">
        <v>26.91</v>
      </c>
      <c r="D122" s="19">
        <v>186.25539999999998</v>
      </c>
      <c r="E122" s="19"/>
      <c r="F122" s="19">
        <v>200</v>
      </c>
      <c r="G122" s="19">
        <v>130</v>
      </c>
      <c r="H122" s="7">
        <f t="shared" si="102"/>
        <v>147.375</v>
      </c>
      <c r="I122" s="7">
        <f>IF(B122="Pre t0",0,IF(B122="t0",MAX(MIN(TRLD!N122,E122),G122),IF(B122="TRLD",I121+J122,IF(B122="Post t0",MAX(I121+M122,G122)))))</f>
        <v>149.875</v>
      </c>
      <c r="J122" s="7">
        <f t="shared" si="156"/>
        <v>-5</v>
      </c>
      <c r="K122" s="7">
        <f t="shared" si="53"/>
        <v>-17.75</v>
      </c>
      <c r="L122" s="7">
        <f t="shared" si="157"/>
        <v>5</v>
      </c>
      <c r="M122" s="8">
        <f t="shared" si="158"/>
        <v>-5</v>
      </c>
      <c r="N122" s="31">
        <f t="shared" si="56"/>
        <v>137.125</v>
      </c>
      <c r="O122" s="31">
        <f>IF(AND($C122&gt;=Inputs!B$4,$C122&lt;Inputs!C$4),FORECAST($C122,Inputs!B$3:C$3,Inputs!B$4:C$4),0)</f>
        <v>0</v>
      </c>
      <c r="P122" s="31">
        <f>IF(AND($C122&gt;=Inputs!C$4,$C122&lt;Inputs!D$4),FORECAST($C122,Inputs!C$3:D$3,Inputs!C$4:D$4),0)</f>
        <v>0</v>
      </c>
      <c r="Q122" s="31">
        <f>IF(AND($C122&gt;=Inputs!D$4,$C122&lt;Inputs!E$4),FORECAST($C122,Inputs!D$3:E$3,Inputs!D$4:E$4),0)</f>
        <v>0</v>
      </c>
      <c r="R122" s="31">
        <f>IF(AND($C122&gt;=Inputs!E$4,$C122&lt;Inputs!F$4),FORECAST($C122,Inputs!E$3:F$3,Inputs!E$4:F$4),0)</f>
        <v>0</v>
      </c>
      <c r="S122" s="31">
        <f>IF(AND($C122&gt;=Inputs!F$4,$C122&lt;Inputs!G$4),FORECAST($C122,Inputs!F$3:G$3,Inputs!F$4:G$4),0)</f>
        <v>0</v>
      </c>
      <c r="T122" s="31">
        <f>IF(AND($C122&gt;=Inputs!G$4,$C122&lt;Inputs!H$4),FORECAST($C122,Inputs!G$3:H$3,Inputs!G$4:H$4),0)</f>
        <v>137.125</v>
      </c>
      <c r="U122" s="31">
        <f>IF(AND($C122&gt;=Inputs!H$4,$C122&lt;Inputs!I$4),FORECAST($C122,Inputs!H$3:I$3,Inputs!H$4:I$4),0)</f>
        <v>0</v>
      </c>
      <c r="V122" s="31">
        <f>IF(AND($C122&gt;=Inputs!I$4,$C122&lt;Inputs!J$4),FORECAST($C122,Inputs!I$3:J$3,Inputs!I$4:J$4),0)</f>
        <v>0</v>
      </c>
      <c r="W122" s="31">
        <f>IF(AND($C122&gt;=Inputs!J$4,$C122&lt;Inputs!K$4),FORECAST($C122,Inputs!J$3:K$3,Inputs!J$4:K$4),0)</f>
        <v>0</v>
      </c>
      <c r="X122" s="31">
        <f>IF(AND($C122&gt;=Inputs!K$4,Inputs!K$4&lt;&gt;""),F122,0)</f>
        <v>0</v>
      </c>
      <c r="Y122" s="36">
        <f>IF($I121&lt;Inputs!B$13,Inputs!B$14,0)</f>
        <v>1</v>
      </c>
      <c r="Z122" s="36">
        <f>IF(AND($I121&gt;=Inputs!B$13,$I121&lt;Inputs!C$13),Inputs!C$14,0)</f>
        <v>0</v>
      </c>
      <c r="AA122" s="36">
        <f>IF(AND($I121&gt;=Inputs!C$13,$I121&lt;Inputs!D$13),Inputs!D$14,0)</f>
        <v>0</v>
      </c>
      <c r="AB122" s="36">
        <f>IF(AND($I121&lt;Inputs!B$13),Inputs!B$13,0)</f>
        <v>185</v>
      </c>
      <c r="AC122" s="36">
        <f>IF(AND($I121&gt;=Inputs!B$13,$I121&lt;Inputs!C$13),Inputs!C$13,0)</f>
        <v>0</v>
      </c>
      <c r="AD122" s="36">
        <f>IF(AND($I121&gt;=Inputs!C$13,$I121&lt;Inputs!D$13),Inputs!D$13,0)</f>
        <v>0</v>
      </c>
      <c r="AE122" s="36">
        <f t="shared" si="107"/>
        <v>30.125</v>
      </c>
      <c r="AF122" s="36">
        <f t="shared" si="108"/>
        <v>0</v>
      </c>
      <c r="AG122" s="36">
        <f t="shared" si="109"/>
        <v>0</v>
      </c>
      <c r="AH122" s="36">
        <f t="shared" si="110"/>
        <v>30.125</v>
      </c>
      <c r="AI122" s="36" t="str">
        <f t="shared" si="149"/>
        <v>No</v>
      </c>
      <c r="AJ122" s="36">
        <f t="shared" si="111"/>
        <v>5</v>
      </c>
      <c r="AK122" s="36">
        <f t="shared" si="112"/>
        <v>0</v>
      </c>
      <c r="AL122" s="36">
        <f t="shared" si="113"/>
        <v>0</v>
      </c>
      <c r="AM122" s="36">
        <f t="shared" si="114"/>
        <v>5</v>
      </c>
      <c r="AN122" s="36">
        <f t="shared" si="115"/>
        <v>0</v>
      </c>
      <c r="AO122" s="36">
        <f t="shared" si="116"/>
        <v>0</v>
      </c>
      <c r="AP122" s="36">
        <f t="shared" si="117"/>
        <v>5</v>
      </c>
      <c r="AQ122" s="36">
        <f t="shared" si="69"/>
        <v>159.875</v>
      </c>
      <c r="AR122" s="36">
        <f>IF(AND($AQ122&gt;=Inputs!B$13,$AQ122&lt;Inputs!C$13),Inputs!C$14,0)</f>
        <v>0</v>
      </c>
      <c r="AS122" s="36">
        <f>IF(AND($AQ122&gt;=Inputs!C$13,$AQ122&lt;Inputs!D$13),Inputs!D$14,0)</f>
        <v>0</v>
      </c>
      <c r="AT122" s="36">
        <f>IF(AND($AQ122&gt;=Inputs!B$13,$AQ122&lt;Inputs!C$13),Inputs!C$13,0)</f>
        <v>0</v>
      </c>
      <c r="AU122" s="36">
        <f>IF(AND($AQ122&gt;=Inputs!C$13,$AQ122&lt;Inputs!D$13),Inputs!D$13,0)</f>
        <v>0</v>
      </c>
      <c r="AV122" s="36">
        <f t="shared" si="118"/>
        <v>0</v>
      </c>
      <c r="AW122" s="36">
        <f>IFERROR((AU122-#REF!)/AS122,0)</f>
        <v>0</v>
      </c>
      <c r="AX122" s="36">
        <f t="shared" si="119"/>
        <v>0</v>
      </c>
      <c r="AY122" s="36" t="str">
        <f t="shared" si="150"/>
        <v>No</v>
      </c>
      <c r="AZ122" s="36">
        <f t="shared" si="120"/>
        <v>0</v>
      </c>
      <c r="BA122" s="36">
        <f t="shared" si="121"/>
        <v>0</v>
      </c>
      <c r="BB122" s="36">
        <f t="shared" si="122"/>
        <v>0</v>
      </c>
      <c r="BC122" s="36">
        <f t="shared" si="123"/>
        <v>0</v>
      </c>
      <c r="BD122" s="36">
        <f t="shared" si="124"/>
        <v>0</v>
      </c>
      <c r="BE122" s="37">
        <f t="shared" si="125"/>
        <v>5</v>
      </c>
      <c r="BF122" s="43">
        <f>IF($I121&lt;=Inputs!B$13,Inputs!B$14,0)</f>
        <v>1</v>
      </c>
      <c r="BG122" s="43">
        <f>IF(AND($I121&gt;Inputs!B$13,$I121&lt;=Inputs!C$13),Inputs!C$14,0)</f>
        <v>0</v>
      </c>
      <c r="BH122" s="43">
        <f>IF(AND($I121&gt;Inputs!C$13,$I121&lt;=Inputs!D$13),Inputs!D$14,0)</f>
        <v>0</v>
      </c>
      <c r="BI122" s="43">
        <f>IF(AND($I121&lt;Inputs!B$13),0,0)</f>
        <v>0</v>
      </c>
      <c r="BJ122" s="43">
        <f>IF(AND($I121&gt;=Inputs!B$13,$I121&lt;Inputs!C$13),Inputs!B$13,0)</f>
        <v>0</v>
      </c>
      <c r="BK122" s="43">
        <f>IF(AND($I121&gt;=Inputs!C$13,$I121&lt;Inputs!D$13),Inputs!C$13,0)</f>
        <v>0</v>
      </c>
      <c r="BL122" s="43">
        <f t="shared" si="126"/>
        <v>154.875</v>
      </c>
      <c r="BM122" s="43">
        <f t="shared" si="127"/>
        <v>0</v>
      </c>
      <c r="BN122" s="43">
        <f t="shared" si="128"/>
        <v>0</v>
      </c>
      <c r="BO122" s="43">
        <f t="shared" si="129"/>
        <v>154.875</v>
      </c>
      <c r="BP122" s="43" t="str">
        <f t="shared" si="151"/>
        <v>No</v>
      </c>
      <c r="BQ122" s="43">
        <f t="shared" si="130"/>
        <v>5</v>
      </c>
      <c r="BR122" s="43">
        <f t="shared" si="131"/>
        <v>0</v>
      </c>
      <c r="BS122" s="43">
        <f t="shared" si="132"/>
        <v>0</v>
      </c>
      <c r="BT122" s="43">
        <f t="shared" si="133"/>
        <v>-5</v>
      </c>
      <c r="BU122" s="43">
        <f t="shared" si="134"/>
        <v>0</v>
      </c>
      <c r="BV122" s="43">
        <f t="shared" si="135"/>
        <v>0</v>
      </c>
      <c r="BW122" s="43">
        <f t="shared" si="136"/>
        <v>-5</v>
      </c>
      <c r="BX122" s="43">
        <f t="shared" si="91"/>
        <v>149.875</v>
      </c>
      <c r="BY122" s="43">
        <f>IF(AND($BX122&gt;Inputs!B$13,$BX122&lt;=Inputs!C$13),Inputs!C$14,0)</f>
        <v>0</v>
      </c>
      <c r="BZ122" s="43">
        <f>IF(AND($BX122&gt;Inputs!C$13,$BX122&lt;=Inputs!D$13),Inputs!D$14,0)</f>
        <v>0</v>
      </c>
      <c r="CA122" s="43">
        <f>IF(AND($BX122&gt;Inputs!B$13,$BX122&lt;=Inputs!C$13),Inputs!B$13,0)</f>
        <v>0</v>
      </c>
      <c r="CB122" s="43">
        <f>IF(AND($BX122&gt;Inputs!C$13,$BX122&lt;=Inputs!D$13),Inputs!C$13,0)</f>
        <v>0</v>
      </c>
      <c r="CC122" s="43">
        <f t="shared" si="137"/>
        <v>0</v>
      </c>
      <c r="CD122" s="43">
        <f t="shared" si="138"/>
        <v>0</v>
      </c>
      <c r="CE122" s="43">
        <f t="shared" si="139"/>
        <v>0</v>
      </c>
      <c r="CF122" s="43" t="str">
        <f t="shared" si="152"/>
        <v>No</v>
      </c>
      <c r="CG122" s="43">
        <f t="shared" si="140"/>
        <v>0</v>
      </c>
      <c r="CH122" s="43">
        <f t="shared" si="141"/>
        <v>0</v>
      </c>
      <c r="CI122" s="43">
        <f t="shared" si="142"/>
        <v>0</v>
      </c>
      <c r="CJ122" s="43">
        <f t="shared" si="143"/>
        <v>0</v>
      </c>
      <c r="CK122" s="43">
        <f t="shared" si="144"/>
        <v>0</v>
      </c>
      <c r="CL122" s="44">
        <f t="shared" si="145"/>
        <v>-5</v>
      </c>
      <c r="CM122" s="9">
        <f>IF(AND($F122&gt;=Inputs!B$3,$F122&lt;Inputs!C$3),FORECAST($F122,Inputs!B$4:C$4,Inputs!B$3:C$3),9999)</f>
        <v>9999</v>
      </c>
      <c r="CN122" s="9">
        <f>IF(AND($F122&gt;=Inputs!C$3,$F122&lt;Inputs!D$3),FORECAST($F122,Inputs!C$4:D$4,Inputs!C$3:D$3),9999)</f>
        <v>9999</v>
      </c>
      <c r="CO122" s="9">
        <f>IF(AND($F122&gt;=Inputs!D$3,$F122&lt;Inputs!E$3),FORECAST($F122,Inputs!D$4:E$4,Inputs!D$3:E$3),9999)</f>
        <v>9999</v>
      </c>
      <c r="CP122" s="9">
        <f>IF(AND($F122&gt;=Inputs!E$3,$F122&lt;Inputs!F$3),FORECAST($F122,Inputs!E$4:F$4,Inputs!E$3:F$3),9999)</f>
        <v>9999</v>
      </c>
      <c r="CQ122" s="9">
        <f>IF(AND($F122&gt;=Inputs!F$3,$F122&lt;Inputs!G$3),FORECAST($F122,Inputs!F$4:G$4,Inputs!F$3:G$3),9999)</f>
        <v>9999</v>
      </c>
      <c r="CR122" s="9">
        <f>IF(AND($F122&gt;=Inputs!G$3,$F122&lt;Inputs!H$3),FORECAST($F122,Inputs!G$4:H$4,Inputs!G$3:H$3),9999)</f>
        <v>9999</v>
      </c>
      <c r="CS122" s="9">
        <f>IF(AND($F122&gt;=Inputs!H$3,$F122&lt;Inputs!I$3),FORECAST($F122,Inputs!H$4:I$4,Inputs!H$3:I$3),9999)</f>
        <v>9999</v>
      </c>
      <c r="CT122" s="9">
        <f>IF(AND($F122&gt;=Inputs!I$3,$F122&lt;Inputs!J$3),FORECAST($F122,Inputs!I$4:J$4,Inputs!I$3:J$3),9999)</f>
        <v>9999</v>
      </c>
      <c r="CU122" s="9">
        <f>IF(AND($F122&gt;=Inputs!J$3,$F122&lt;Inputs!K$3),FORECAST($F122,Inputs!J$4:K$4,Inputs!J$3:K$3),9999)</f>
        <v>9999</v>
      </c>
      <c r="CV122" s="9">
        <f>IF(AND($F122&gt;=Inputs!K$3,$F122&lt;Inputs!L$3),FORECAST($F122,Inputs!K$4:L$4,Inputs!K$3:L$3),9999)</f>
        <v>9999</v>
      </c>
      <c r="CW122" s="9">
        <f>IF(AND($G122&gt;=Inputs!B$3,$G122&lt;Inputs!C$3),FORECAST($G122,Inputs!B$4:C$4,Inputs!B$3:C$3),-9999)</f>
        <v>-9999</v>
      </c>
      <c r="CX122" s="9">
        <f>IF(AND($G122&gt;=Inputs!C$3,$G122&lt;Inputs!D$3),FORECAST($G122,Inputs!C$4:D$4,Inputs!C$3:D$3),-9999)</f>
        <v>-9999</v>
      </c>
      <c r="CY122" s="9">
        <f>IF(AND($G122&gt;=Inputs!D$3,$G122&lt;Inputs!E$3),FORECAST($G122,Inputs!D$4:E$4,Inputs!D$3:E$3),-9999)</f>
        <v>-9999</v>
      </c>
      <c r="CZ122" s="9">
        <f>IF(AND($G122&gt;=Inputs!E$3,$G122&lt;Inputs!F$3),FORECAST($G122,Inputs!E$4:F$4,Inputs!E$3:F$3),-9999)</f>
        <v>-9999</v>
      </c>
      <c r="DA122" s="9">
        <f>IF(AND($G122&gt;=Inputs!F$3,$G122&lt;Inputs!G$3),FORECAST($G122,Inputs!F$4:G$4,Inputs!F$3:G$3),-9999)</f>
        <v>-9999</v>
      </c>
      <c r="DB122" s="9">
        <f>IF(AND($G122&gt;=Inputs!G$3,$G122&lt;Inputs!H$3),FORECAST($G122,Inputs!G$4:H$4,Inputs!G$3:H$3),-9999)</f>
        <v>25.2</v>
      </c>
      <c r="DC122" s="9">
        <f>IF(AND($G122&gt;=Inputs!H$3,$G122&lt;Inputs!I$3),FORECAST($G122,Inputs!H$4:I$4,Inputs!H$3:I$3),-9999)</f>
        <v>-9999</v>
      </c>
      <c r="DD122" s="9">
        <f>IF(AND($G122&gt;=Inputs!I$3,$G122&lt;Inputs!J$3),FORECAST($G122,Inputs!I$4:J$4,Inputs!I$3:J$3),-9999)</f>
        <v>-9999</v>
      </c>
      <c r="DE122" s="9">
        <f>IF(AND($G122&gt;=Inputs!J$3,$G122&lt;Inputs!K$3),FORECAST($G122,Inputs!J$4:K$4,Inputs!J$3:K$3),-9999)</f>
        <v>-9999</v>
      </c>
      <c r="DF122" s="9">
        <f>IF(AND($G122&gt;=Inputs!K$3,$G122&lt;Inputs!L$3),FORECAST($G122,Inputs!K$4:L$4,Inputs!K$3:L$3),-9999)</f>
        <v>-9999</v>
      </c>
    </row>
    <row r="123" spans="1:110" x14ac:dyDescent="0.25">
      <c r="A123" s="2">
        <f t="shared" si="103"/>
        <v>45474.416666666279</v>
      </c>
      <c r="B123" s="3" t="str">
        <f>IF(ROUND(A123,6)&lt;ROUND(Inputs!$B$7,6),"Pre t0",IF(ROUND(A123,6)=ROUND(Inputs!$B$7,6),"t0",IF(AND(A123&gt;Inputs!$B$7,A123&lt;Inputs!$B$8),"TRLD","Post t0")))</f>
        <v>TRLD</v>
      </c>
      <c r="C123" s="17">
        <v>18.22</v>
      </c>
      <c r="D123" s="19">
        <v>186.22639999999998</v>
      </c>
      <c r="E123" s="19"/>
      <c r="F123" s="19">
        <v>200</v>
      </c>
      <c r="G123" s="19">
        <v>130</v>
      </c>
      <c r="H123" s="7">
        <f t="shared" si="102"/>
        <v>142.375</v>
      </c>
      <c r="I123" s="7">
        <f>IF(B123="Pre t0",0,IF(B123="t0",MAX(MIN(TRLD!N123,E123),G123),IF(B123="TRLD",I122+J123,IF(B123="Post t0",MAX(I122+M123,G123)))))</f>
        <v>144.875</v>
      </c>
      <c r="J123" s="7">
        <f t="shared" si="156"/>
        <v>-5</v>
      </c>
      <c r="K123" s="7">
        <f t="shared" si="53"/>
        <v>-19.875</v>
      </c>
      <c r="L123" s="7">
        <f t="shared" si="157"/>
        <v>5</v>
      </c>
      <c r="M123" s="8">
        <f t="shared" si="158"/>
        <v>-5</v>
      </c>
      <c r="N123" s="31">
        <f t="shared" si="56"/>
        <v>130</v>
      </c>
      <c r="O123" s="31">
        <f>IF(AND($C123&gt;=Inputs!B$4,$C123&lt;Inputs!C$4),FORECAST($C123,Inputs!B$3:C$3,Inputs!B$4:C$4),0)</f>
        <v>0</v>
      </c>
      <c r="P123" s="31">
        <f>IF(AND($C123&gt;=Inputs!C$4,$C123&lt;Inputs!D$4),FORECAST($C123,Inputs!C$3:D$3,Inputs!C$4:D$4),0)</f>
        <v>0</v>
      </c>
      <c r="Q123" s="31">
        <f>IF(AND($C123&gt;=Inputs!D$4,$C123&lt;Inputs!E$4),FORECAST($C123,Inputs!D$3:E$3,Inputs!D$4:E$4),0)</f>
        <v>0</v>
      </c>
      <c r="R123" s="31">
        <f>IF(AND($C123&gt;=Inputs!E$4,$C123&lt;Inputs!F$4),FORECAST($C123,Inputs!E$3:F$3,Inputs!E$4:F$4),0)</f>
        <v>0</v>
      </c>
      <c r="S123" s="31">
        <f>IF(AND($C123&gt;=Inputs!F$4,$C123&lt;Inputs!G$4),FORECAST($C123,Inputs!F$3:G$3,Inputs!F$4:G$4),0)</f>
        <v>0</v>
      </c>
      <c r="T123" s="31">
        <f>IF(AND($C123&gt;=Inputs!G$4,$C123&lt;Inputs!H$4),FORECAST($C123,Inputs!G$3:H$3,Inputs!G$4:H$4),0)</f>
        <v>0</v>
      </c>
      <c r="U123" s="31">
        <f>IF(AND($C123&gt;=Inputs!H$4,$C123&lt;Inputs!I$4),FORECAST($C123,Inputs!H$3:I$3,Inputs!H$4:I$4),0)</f>
        <v>0</v>
      </c>
      <c r="V123" s="31">
        <f>IF(AND($C123&gt;=Inputs!I$4,$C123&lt;Inputs!J$4),FORECAST($C123,Inputs!I$3:J$3,Inputs!I$4:J$4),0)</f>
        <v>0</v>
      </c>
      <c r="W123" s="31">
        <f>IF(AND($C123&gt;=Inputs!J$4,$C123&lt;Inputs!K$4),FORECAST($C123,Inputs!J$3:K$3,Inputs!J$4:K$4),0)</f>
        <v>0</v>
      </c>
      <c r="X123" s="31">
        <f>IF(AND($C123&gt;=Inputs!K$4,Inputs!K$4&lt;&gt;""),F123,0)</f>
        <v>0</v>
      </c>
      <c r="Y123" s="36">
        <f>IF($I122&lt;Inputs!B$13,Inputs!B$14,0)</f>
        <v>1</v>
      </c>
      <c r="Z123" s="36">
        <f>IF(AND($I122&gt;=Inputs!B$13,$I122&lt;Inputs!C$13),Inputs!C$14,0)</f>
        <v>0</v>
      </c>
      <c r="AA123" s="36">
        <f>IF(AND($I122&gt;=Inputs!C$13,$I122&lt;Inputs!D$13),Inputs!D$14,0)</f>
        <v>0</v>
      </c>
      <c r="AB123" s="36">
        <f>IF(AND($I122&lt;Inputs!B$13),Inputs!B$13,0)</f>
        <v>185</v>
      </c>
      <c r="AC123" s="36">
        <f>IF(AND($I122&gt;=Inputs!B$13,$I122&lt;Inputs!C$13),Inputs!C$13,0)</f>
        <v>0</v>
      </c>
      <c r="AD123" s="36">
        <f>IF(AND($I122&gt;=Inputs!C$13,$I122&lt;Inputs!D$13),Inputs!D$13,0)</f>
        <v>0</v>
      </c>
      <c r="AE123" s="36">
        <f t="shared" si="107"/>
        <v>35.125</v>
      </c>
      <c r="AF123" s="36">
        <f t="shared" si="108"/>
        <v>0</v>
      </c>
      <c r="AG123" s="36">
        <f t="shared" si="109"/>
        <v>0</v>
      </c>
      <c r="AH123" s="36">
        <f t="shared" si="110"/>
        <v>35.125</v>
      </c>
      <c r="AI123" s="36" t="str">
        <f t="shared" si="149"/>
        <v>No</v>
      </c>
      <c r="AJ123" s="36">
        <f t="shared" si="111"/>
        <v>5</v>
      </c>
      <c r="AK123" s="36">
        <f t="shared" si="112"/>
        <v>0</v>
      </c>
      <c r="AL123" s="36">
        <f t="shared" si="113"/>
        <v>0</v>
      </c>
      <c r="AM123" s="36">
        <f t="shared" si="114"/>
        <v>5</v>
      </c>
      <c r="AN123" s="36">
        <f t="shared" si="115"/>
        <v>0</v>
      </c>
      <c r="AO123" s="36">
        <f t="shared" si="116"/>
        <v>0</v>
      </c>
      <c r="AP123" s="36">
        <f t="shared" si="117"/>
        <v>5</v>
      </c>
      <c r="AQ123" s="36">
        <f t="shared" si="69"/>
        <v>154.875</v>
      </c>
      <c r="AR123" s="36">
        <f>IF(AND($AQ123&gt;=Inputs!B$13,$AQ123&lt;Inputs!C$13),Inputs!C$14,0)</f>
        <v>0</v>
      </c>
      <c r="AS123" s="36">
        <f>IF(AND($AQ123&gt;=Inputs!C$13,$AQ123&lt;Inputs!D$13),Inputs!D$14,0)</f>
        <v>0</v>
      </c>
      <c r="AT123" s="36">
        <f>IF(AND($AQ123&gt;=Inputs!B$13,$AQ123&lt;Inputs!C$13),Inputs!C$13,0)</f>
        <v>0</v>
      </c>
      <c r="AU123" s="36">
        <f>IF(AND($AQ123&gt;=Inputs!C$13,$AQ123&lt;Inputs!D$13),Inputs!D$13,0)</f>
        <v>0</v>
      </c>
      <c r="AV123" s="36">
        <f t="shared" si="118"/>
        <v>0</v>
      </c>
      <c r="AW123" s="36">
        <f>IFERROR((AU123-#REF!)/AS123,0)</f>
        <v>0</v>
      </c>
      <c r="AX123" s="36">
        <f t="shared" si="119"/>
        <v>0</v>
      </c>
      <c r="AY123" s="36" t="str">
        <f t="shared" si="150"/>
        <v>No</v>
      </c>
      <c r="AZ123" s="36">
        <f t="shared" si="120"/>
        <v>0</v>
      </c>
      <c r="BA123" s="36">
        <f t="shared" si="121"/>
        <v>0</v>
      </c>
      <c r="BB123" s="36">
        <f t="shared" si="122"/>
        <v>0</v>
      </c>
      <c r="BC123" s="36">
        <f t="shared" si="123"/>
        <v>0</v>
      </c>
      <c r="BD123" s="36">
        <f t="shared" si="124"/>
        <v>0</v>
      </c>
      <c r="BE123" s="37">
        <f t="shared" si="125"/>
        <v>5</v>
      </c>
      <c r="BF123" s="43">
        <f>IF($I122&lt;=Inputs!B$13,Inputs!B$14,0)</f>
        <v>1</v>
      </c>
      <c r="BG123" s="43">
        <f>IF(AND($I122&gt;Inputs!B$13,$I122&lt;=Inputs!C$13),Inputs!C$14,0)</f>
        <v>0</v>
      </c>
      <c r="BH123" s="43">
        <f>IF(AND($I122&gt;Inputs!C$13,$I122&lt;=Inputs!D$13),Inputs!D$14,0)</f>
        <v>0</v>
      </c>
      <c r="BI123" s="43">
        <f>IF(AND($I122&lt;Inputs!B$13),0,0)</f>
        <v>0</v>
      </c>
      <c r="BJ123" s="43">
        <f>IF(AND($I122&gt;=Inputs!B$13,$I122&lt;Inputs!C$13),Inputs!B$13,0)</f>
        <v>0</v>
      </c>
      <c r="BK123" s="43">
        <f>IF(AND($I122&gt;=Inputs!C$13,$I122&lt;Inputs!D$13),Inputs!C$13,0)</f>
        <v>0</v>
      </c>
      <c r="BL123" s="43">
        <f t="shared" si="126"/>
        <v>149.875</v>
      </c>
      <c r="BM123" s="43">
        <f t="shared" si="127"/>
        <v>0</v>
      </c>
      <c r="BN123" s="43">
        <f t="shared" si="128"/>
        <v>0</v>
      </c>
      <c r="BO123" s="43">
        <f t="shared" si="129"/>
        <v>149.875</v>
      </c>
      <c r="BP123" s="43" t="str">
        <f t="shared" si="151"/>
        <v>No</v>
      </c>
      <c r="BQ123" s="43">
        <f t="shared" si="130"/>
        <v>5</v>
      </c>
      <c r="BR123" s="43">
        <f t="shared" si="131"/>
        <v>0</v>
      </c>
      <c r="BS123" s="43">
        <f t="shared" si="132"/>
        <v>0</v>
      </c>
      <c r="BT123" s="43">
        <f t="shared" si="133"/>
        <v>-5</v>
      </c>
      <c r="BU123" s="43">
        <f t="shared" si="134"/>
        <v>0</v>
      </c>
      <c r="BV123" s="43">
        <f t="shared" si="135"/>
        <v>0</v>
      </c>
      <c r="BW123" s="43">
        <f t="shared" si="136"/>
        <v>-5</v>
      </c>
      <c r="BX123" s="43">
        <f t="shared" si="91"/>
        <v>144.875</v>
      </c>
      <c r="BY123" s="43">
        <f>IF(AND($BX123&gt;Inputs!B$13,$BX123&lt;=Inputs!C$13),Inputs!C$14,0)</f>
        <v>0</v>
      </c>
      <c r="BZ123" s="43">
        <f>IF(AND($BX123&gt;Inputs!C$13,$BX123&lt;=Inputs!D$13),Inputs!D$14,0)</f>
        <v>0</v>
      </c>
      <c r="CA123" s="43">
        <f>IF(AND($BX123&gt;Inputs!B$13,$BX123&lt;=Inputs!C$13),Inputs!B$13,0)</f>
        <v>0</v>
      </c>
      <c r="CB123" s="43">
        <f>IF(AND($BX123&gt;Inputs!C$13,$BX123&lt;=Inputs!D$13),Inputs!C$13,0)</f>
        <v>0</v>
      </c>
      <c r="CC123" s="43">
        <f t="shared" si="137"/>
        <v>0</v>
      </c>
      <c r="CD123" s="43">
        <f t="shared" si="138"/>
        <v>0</v>
      </c>
      <c r="CE123" s="43">
        <f t="shared" si="139"/>
        <v>0</v>
      </c>
      <c r="CF123" s="43" t="str">
        <f t="shared" si="152"/>
        <v>No</v>
      </c>
      <c r="CG123" s="43">
        <f t="shared" si="140"/>
        <v>0</v>
      </c>
      <c r="CH123" s="43">
        <f t="shared" si="141"/>
        <v>0</v>
      </c>
      <c r="CI123" s="43">
        <f t="shared" si="142"/>
        <v>0</v>
      </c>
      <c r="CJ123" s="43">
        <f t="shared" si="143"/>
        <v>0</v>
      </c>
      <c r="CK123" s="43">
        <f t="shared" si="144"/>
        <v>0</v>
      </c>
      <c r="CL123" s="44">
        <f t="shared" si="145"/>
        <v>-5</v>
      </c>
      <c r="CM123" s="9">
        <f>IF(AND($F123&gt;=Inputs!B$3,$F123&lt;Inputs!C$3),FORECAST($F123,Inputs!B$4:C$4,Inputs!B$3:C$3),9999)</f>
        <v>9999</v>
      </c>
      <c r="CN123" s="9">
        <f>IF(AND($F123&gt;=Inputs!C$3,$F123&lt;Inputs!D$3),FORECAST($F123,Inputs!C$4:D$4,Inputs!C$3:D$3),9999)</f>
        <v>9999</v>
      </c>
      <c r="CO123" s="9">
        <f>IF(AND($F123&gt;=Inputs!D$3,$F123&lt;Inputs!E$3),FORECAST($F123,Inputs!D$4:E$4,Inputs!D$3:E$3),9999)</f>
        <v>9999</v>
      </c>
      <c r="CP123" s="9">
        <f>IF(AND($F123&gt;=Inputs!E$3,$F123&lt;Inputs!F$3),FORECAST($F123,Inputs!E$4:F$4,Inputs!E$3:F$3),9999)</f>
        <v>9999</v>
      </c>
      <c r="CQ123" s="9">
        <f>IF(AND($F123&gt;=Inputs!F$3,$F123&lt;Inputs!G$3),FORECAST($F123,Inputs!F$4:G$4,Inputs!F$3:G$3),9999)</f>
        <v>9999</v>
      </c>
      <c r="CR123" s="9">
        <f>IF(AND($F123&gt;=Inputs!G$3,$F123&lt;Inputs!H$3),FORECAST($F123,Inputs!G$4:H$4,Inputs!G$3:H$3),9999)</f>
        <v>9999</v>
      </c>
      <c r="CS123" s="9">
        <f>IF(AND($F123&gt;=Inputs!H$3,$F123&lt;Inputs!I$3),FORECAST($F123,Inputs!H$4:I$4,Inputs!H$3:I$3),9999)</f>
        <v>9999</v>
      </c>
      <c r="CT123" s="9">
        <f>IF(AND($F123&gt;=Inputs!I$3,$F123&lt;Inputs!J$3),FORECAST($F123,Inputs!I$4:J$4,Inputs!I$3:J$3),9999)</f>
        <v>9999</v>
      </c>
      <c r="CU123" s="9">
        <f>IF(AND($F123&gt;=Inputs!J$3,$F123&lt;Inputs!K$3),FORECAST($F123,Inputs!J$4:K$4,Inputs!J$3:K$3),9999)</f>
        <v>9999</v>
      </c>
      <c r="CV123" s="9">
        <f>IF(AND($F123&gt;=Inputs!K$3,$F123&lt;Inputs!L$3),FORECAST($F123,Inputs!K$4:L$4,Inputs!K$3:L$3),9999)</f>
        <v>9999</v>
      </c>
      <c r="CW123" s="9">
        <f>IF(AND($G123&gt;=Inputs!B$3,$G123&lt;Inputs!C$3),FORECAST($G123,Inputs!B$4:C$4,Inputs!B$3:C$3),-9999)</f>
        <v>-9999</v>
      </c>
      <c r="CX123" s="9">
        <f>IF(AND($G123&gt;=Inputs!C$3,$G123&lt;Inputs!D$3),FORECAST($G123,Inputs!C$4:D$4,Inputs!C$3:D$3),-9999)</f>
        <v>-9999</v>
      </c>
      <c r="CY123" s="9">
        <f>IF(AND($G123&gt;=Inputs!D$3,$G123&lt;Inputs!E$3),FORECAST($G123,Inputs!D$4:E$4,Inputs!D$3:E$3),-9999)</f>
        <v>-9999</v>
      </c>
      <c r="CZ123" s="9">
        <f>IF(AND($G123&gt;=Inputs!E$3,$G123&lt;Inputs!F$3),FORECAST($G123,Inputs!E$4:F$4,Inputs!E$3:F$3),-9999)</f>
        <v>-9999</v>
      </c>
      <c r="DA123" s="9">
        <f>IF(AND($G123&gt;=Inputs!F$3,$G123&lt;Inputs!G$3),FORECAST($G123,Inputs!F$4:G$4,Inputs!F$3:G$3),-9999)</f>
        <v>-9999</v>
      </c>
      <c r="DB123" s="9">
        <f>IF(AND($G123&gt;=Inputs!G$3,$G123&lt;Inputs!H$3),FORECAST($G123,Inputs!G$4:H$4,Inputs!G$3:H$3),-9999)</f>
        <v>25.2</v>
      </c>
      <c r="DC123" s="9">
        <f>IF(AND($G123&gt;=Inputs!H$3,$G123&lt;Inputs!I$3),FORECAST($G123,Inputs!H$4:I$4,Inputs!H$3:I$3),-9999)</f>
        <v>-9999</v>
      </c>
      <c r="DD123" s="9">
        <f>IF(AND($G123&gt;=Inputs!I$3,$G123&lt;Inputs!J$3),FORECAST($G123,Inputs!I$4:J$4,Inputs!I$3:J$3),-9999)</f>
        <v>-9999</v>
      </c>
      <c r="DE123" s="9">
        <f>IF(AND($G123&gt;=Inputs!J$3,$G123&lt;Inputs!K$3),FORECAST($G123,Inputs!J$4:K$4,Inputs!J$3:K$3),-9999)</f>
        <v>-9999</v>
      </c>
      <c r="DF123" s="9">
        <f>IF(AND($G123&gt;=Inputs!K$3,$G123&lt;Inputs!L$3),FORECAST($G123,Inputs!K$4:L$4,Inputs!K$3:L$3),-9999)</f>
        <v>-9999</v>
      </c>
    </row>
    <row r="124" spans="1:110" x14ac:dyDescent="0.25">
      <c r="A124" s="2">
        <f t="shared" si="103"/>
        <v>45474.420138888498</v>
      </c>
      <c r="B124" s="3" t="str">
        <f>IF(ROUND(A124,6)&lt;ROUND(Inputs!$B$7,6),"Pre t0",IF(ROUND(A124,6)=ROUND(Inputs!$B$7,6),"t0",IF(AND(A124&gt;Inputs!$B$7,A124&lt;Inputs!$B$8),"TRLD","Post t0")))</f>
        <v>TRLD</v>
      </c>
      <c r="C124" s="17">
        <v>21.85</v>
      </c>
      <c r="D124" s="19">
        <v>186.73245</v>
      </c>
      <c r="E124" s="19"/>
      <c r="F124" s="19">
        <v>200</v>
      </c>
      <c r="G124" s="19">
        <v>130</v>
      </c>
      <c r="H124" s="7">
        <f t="shared" si="102"/>
        <v>137.375</v>
      </c>
      <c r="I124" s="7">
        <f>IF(B124="Pre t0",0,IF(B124="t0",MAX(MIN(TRLD!N124,E124),G124),IF(B124="TRLD",I123+J124,IF(B124="Post t0",MAX(I123+M124,G124)))))</f>
        <v>139.875</v>
      </c>
      <c r="J124" s="7">
        <f t="shared" si="156"/>
        <v>-5</v>
      </c>
      <c r="K124" s="7">
        <f t="shared" si="53"/>
        <v>-14.875</v>
      </c>
      <c r="L124" s="7">
        <f t="shared" si="157"/>
        <v>5</v>
      </c>
      <c r="M124" s="8">
        <f t="shared" si="158"/>
        <v>-5</v>
      </c>
      <c r="N124" s="31">
        <f t="shared" si="56"/>
        <v>130</v>
      </c>
      <c r="O124" s="31">
        <f>IF(AND($C124&gt;=Inputs!B$4,$C124&lt;Inputs!C$4),FORECAST($C124,Inputs!B$3:C$3,Inputs!B$4:C$4),0)</f>
        <v>0</v>
      </c>
      <c r="P124" s="31">
        <f>IF(AND($C124&gt;=Inputs!C$4,$C124&lt;Inputs!D$4),FORECAST($C124,Inputs!C$3:D$3,Inputs!C$4:D$4),0)</f>
        <v>0</v>
      </c>
      <c r="Q124" s="31">
        <f>IF(AND($C124&gt;=Inputs!D$4,$C124&lt;Inputs!E$4),FORECAST($C124,Inputs!D$3:E$3,Inputs!D$4:E$4),0)</f>
        <v>57.812500000000114</v>
      </c>
      <c r="R124" s="31">
        <f>IF(AND($C124&gt;=Inputs!E$4,$C124&lt;Inputs!F$4),FORECAST($C124,Inputs!E$3:F$3,Inputs!E$4:F$4),0)</f>
        <v>0</v>
      </c>
      <c r="S124" s="31">
        <f>IF(AND($C124&gt;=Inputs!F$4,$C124&lt;Inputs!G$4),FORECAST($C124,Inputs!F$3:G$3,Inputs!F$4:G$4),0)</f>
        <v>0</v>
      </c>
      <c r="T124" s="31">
        <f>IF(AND($C124&gt;=Inputs!G$4,$C124&lt;Inputs!H$4),FORECAST($C124,Inputs!G$3:H$3,Inputs!G$4:H$4),0)</f>
        <v>0</v>
      </c>
      <c r="U124" s="31">
        <f>IF(AND($C124&gt;=Inputs!H$4,$C124&lt;Inputs!I$4),FORECAST($C124,Inputs!H$3:I$3,Inputs!H$4:I$4),0)</f>
        <v>0</v>
      </c>
      <c r="V124" s="31">
        <f>IF(AND($C124&gt;=Inputs!I$4,$C124&lt;Inputs!J$4),FORECAST($C124,Inputs!I$3:J$3,Inputs!I$4:J$4),0)</f>
        <v>0</v>
      </c>
      <c r="W124" s="31">
        <f>IF(AND($C124&gt;=Inputs!J$4,$C124&lt;Inputs!K$4),FORECAST($C124,Inputs!J$3:K$3,Inputs!J$4:K$4),0)</f>
        <v>0</v>
      </c>
      <c r="X124" s="31">
        <f>IF(AND($C124&gt;=Inputs!K$4,Inputs!K$4&lt;&gt;""),F124,0)</f>
        <v>0</v>
      </c>
      <c r="Y124" s="36">
        <f>IF($I123&lt;Inputs!B$13,Inputs!B$14,0)</f>
        <v>1</v>
      </c>
      <c r="Z124" s="36">
        <f>IF(AND($I123&gt;=Inputs!B$13,$I123&lt;Inputs!C$13),Inputs!C$14,0)</f>
        <v>0</v>
      </c>
      <c r="AA124" s="36">
        <f>IF(AND($I123&gt;=Inputs!C$13,$I123&lt;Inputs!D$13),Inputs!D$14,0)</f>
        <v>0</v>
      </c>
      <c r="AB124" s="36">
        <f>IF(AND($I123&lt;Inputs!B$13),Inputs!B$13,0)</f>
        <v>185</v>
      </c>
      <c r="AC124" s="36">
        <f>IF(AND($I123&gt;=Inputs!B$13,$I123&lt;Inputs!C$13),Inputs!C$13,0)</f>
        <v>0</v>
      </c>
      <c r="AD124" s="36">
        <f>IF(AND($I123&gt;=Inputs!C$13,$I123&lt;Inputs!D$13),Inputs!D$13,0)</f>
        <v>0</v>
      </c>
      <c r="AE124" s="36">
        <f t="shared" si="107"/>
        <v>40.125</v>
      </c>
      <c r="AF124" s="36">
        <f t="shared" si="108"/>
        <v>0</v>
      </c>
      <c r="AG124" s="36">
        <f t="shared" si="109"/>
        <v>0</v>
      </c>
      <c r="AH124" s="36">
        <f t="shared" si="110"/>
        <v>40.125</v>
      </c>
      <c r="AI124" s="36" t="str">
        <f t="shared" si="149"/>
        <v>No</v>
      </c>
      <c r="AJ124" s="36">
        <f t="shared" si="111"/>
        <v>5</v>
      </c>
      <c r="AK124" s="36">
        <f t="shared" si="112"/>
        <v>0</v>
      </c>
      <c r="AL124" s="36">
        <f t="shared" si="113"/>
        <v>0</v>
      </c>
      <c r="AM124" s="36">
        <f t="shared" si="114"/>
        <v>5</v>
      </c>
      <c r="AN124" s="36">
        <f t="shared" si="115"/>
        <v>0</v>
      </c>
      <c r="AO124" s="36">
        <f t="shared" si="116"/>
        <v>0</v>
      </c>
      <c r="AP124" s="36">
        <f t="shared" si="117"/>
        <v>5</v>
      </c>
      <c r="AQ124" s="36">
        <f t="shared" si="69"/>
        <v>149.875</v>
      </c>
      <c r="AR124" s="36">
        <f>IF(AND($AQ124&gt;=Inputs!B$13,$AQ124&lt;Inputs!C$13),Inputs!C$14,0)</f>
        <v>0</v>
      </c>
      <c r="AS124" s="36">
        <f>IF(AND($AQ124&gt;=Inputs!C$13,$AQ124&lt;Inputs!D$13),Inputs!D$14,0)</f>
        <v>0</v>
      </c>
      <c r="AT124" s="36">
        <f>IF(AND($AQ124&gt;=Inputs!B$13,$AQ124&lt;Inputs!C$13),Inputs!C$13,0)</f>
        <v>0</v>
      </c>
      <c r="AU124" s="36">
        <f>IF(AND($AQ124&gt;=Inputs!C$13,$AQ124&lt;Inputs!D$13),Inputs!D$13,0)</f>
        <v>0</v>
      </c>
      <c r="AV124" s="36">
        <f t="shared" si="118"/>
        <v>0</v>
      </c>
      <c r="AW124" s="36">
        <f>IFERROR((AU124-#REF!)/AS124,0)</f>
        <v>0</v>
      </c>
      <c r="AX124" s="36">
        <f t="shared" si="119"/>
        <v>0</v>
      </c>
      <c r="AY124" s="36" t="str">
        <f t="shared" si="150"/>
        <v>No</v>
      </c>
      <c r="AZ124" s="36">
        <f t="shared" si="120"/>
        <v>0</v>
      </c>
      <c r="BA124" s="36">
        <f t="shared" si="121"/>
        <v>0</v>
      </c>
      <c r="BB124" s="36">
        <f t="shared" si="122"/>
        <v>0</v>
      </c>
      <c r="BC124" s="36">
        <f t="shared" si="123"/>
        <v>0</v>
      </c>
      <c r="BD124" s="36">
        <f t="shared" si="124"/>
        <v>0</v>
      </c>
      <c r="BE124" s="37">
        <f t="shared" si="125"/>
        <v>5</v>
      </c>
      <c r="BF124" s="43">
        <f>IF($I123&lt;=Inputs!B$13,Inputs!B$14,0)</f>
        <v>1</v>
      </c>
      <c r="BG124" s="43">
        <f>IF(AND($I123&gt;Inputs!B$13,$I123&lt;=Inputs!C$13),Inputs!C$14,0)</f>
        <v>0</v>
      </c>
      <c r="BH124" s="43">
        <f>IF(AND($I123&gt;Inputs!C$13,$I123&lt;=Inputs!D$13),Inputs!D$14,0)</f>
        <v>0</v>
      </c>
      <c r="BI124" s="43">
        <f>IF(AND($I123&lt;Inputs!B$13),0,0)</f>
        <v>0</v>
      </c>
      <c r="BJ124" s="43">
        <f>IF(AND($I123&gt;=Inputs!B$13,$I123&lt;Inputs!C$13),Inputs!B$13,0)</f>
        <v>0</v>
      </c>
      <c r="BK124" s="43">
        <f>IF(AND($I123&gt;=Inputs!C$13,$I123&lt;Inputs!D$13),Inputs!C$13,0)</f>
        <v>0</v>
      </c>
      <c r="BL124" s="43">
        <f t="shared" si="126"/>
        <v>144.875</v>
      </c>
      <c r="BM124" s="43">
        <f t="shared" si="127"/>
        <v>0</v>
      </c>
      <c r="BN124" s="43">
        <f t="shared" si="128"/>
        <v>0</v>
      </c>
      <c r="BO124" s="43">
        <f t="shared" si="129"/>
        <v>144.875</v>
      </c>
      <c r="BP124" s="43" t="str">
        <f t="shared" si="151"/>
        <v>No</v>
      </c>
      <c r="BQ124" s="43">
        <f t="shared" si="130"/>
        <v>5</v>
      </c>
      <c r="BR124" s="43">
        <f t="shared" si="131"/>
        <v>0</v>
      </c>
      <c r="BS124" s="43">
        <f t="shared" si="132"/>
        <v>0</v>
      </c>
      <c r="BT124" s="43">
        <f t="shared" si="133"/>
        <v>-5</v>
      </c>
      <c r="BU124" s="43">
        <f t="shared" si="134"/>
        <v>0</v>
      </c>
      <c r="BV124" s="43">
        <f t="shared" si="135"/>
        <v>0</v>
      </c>
      <c r="BW124" s="43">
        <f t="shared" si="136"/>
        <v>-5</v>
      </c>
      <c r="BX124" s="43">
        <f t="shared" si="91"/>
        <v>139.875</v>
      </c>
      <c r="BY124" s="43">
        <f>IF(AND($BX124&gt;Inputs!B$13,$BX124&lt;=Inputs!C$13),Inputs!C$14,0)</f>
        <v>0</v>
      </c>
      <c r="BZ124" s="43">
        <f>IF(AND($BX124&gt;Inputs!C$13,$BX124&lt;=Inputs!D$13),Inputs!D$14,0)</f>
        <v>0</v>
      </c>
      <c r="CA124" s="43">
        <f>IF(AND($BX124&gt;Inputs!B$13,$BX124&lt;=Inputs!C$13),Inputs!B$13,0)</f>
        <v>0</v>
      </c>
      <c r="CB124" s="43">
        <f>IF(AND($BX124&gt;Inputs!C$13,$BX124&lt;=Inputs!D$13),Inputs!C$13,0)</f>
        <v>0</v>
      </c>
      <c r="CC124" s="43">
        <f t="shared" si="137"/>
        <v>0</v>
      </c>
      <c r="CD124" s="43">
        <f t="shared" si="138"/>
        <v>0</v>
      </c>
      <c r="CE124" s="43">
        <f t="shared" si="139"/>
        <v>0</v>
      </c>
      <c r="CF124" s="43" t="str">
        <f t="shared" si="152"/>
        <v>No</v>
      </c>
      <c r="CG124" s="43">
        <f t="shared" si="140"/>
        <v>0</v>
      </c>
      <c r="CH124" s="43">
        <f t="shared" si="141"/>
        <v>0</v>
      </c>
      <c r="CI124" s="43">
        <f t="shared" si="142"/>
        <v>0</v>
      </c>
      <c r="CJ124" s="43">
        <f t="shared" si="143"/>
        <v>0</v>
      </c>
      <c r="CK124" s="43">
        <f t="shared" si="144"/>
        <v>0</v>
      </c>
      <c r="CL124" s="44">
        <f t="shared" si="145"/>
        <v>-5</v>
      </c>
      <c r="CM124" s="9">
        <f>IF(AND($F124&gt;=Inputs!B$3,$F124&lt;Inputs!C$3),FORECAST($F124,Inputs!B$4:C$4,Inputs!B$3:C$3),9999)</f>
        <v>9999</v>
      </c>
      <c r="CN124" s="9">
        <f>IF(AND($F124&gt;=Inputs!C$3,$F124&lt;Inputs!D$3),FORECAST($F124,Inputs!C$4:D$4,Inputs!C$3:D$3),9999)</f>
        <v>9999</v>
      </c>
      <c r="CO124" s="9">
        <f>IF(AND($F124&gt;=Inputs!D$3,$F124&lt;Inputs!E$3),FORECAST($F124,Inputs!D$4:E$4,Inputs!D$3:E$3),9999)</f>
        <v>9999</v>
      </c>
      <c r="CP124" s="9">
        <f>IF(AND($F124&gt;=Inputs!E$3,$F124&lt;Inputs!F$3),FORECAST($F124,Inputs!E$4:F$4,Inputs!E$3:F$3),9999)</f>
        <v>9999</v>
      </c>
      <c r="CQ124" s="9">
        <f>IF(AND($F124&gt;=Inputs!F$3,$F124&lt;Inputs!G$3),FORECAST($F124,Inputs!F$4:G$4,Inputs!F$3:G$3),9999)</f>
        <v>9999</v>
      </c>
      <c r="CR124" s="9">
        <f>IF(AND($F124&gt;=Inputs!G$3,$F124&lt;Inputs!H$3),FORECAST($F124,Inputs!G$4:H$4,Inputs!G$3:H$3),9999)</f>
        <v>9999</v>
      </c>
      <c r="CS124" s="9">
        <f>IF(AND($F124&gt;=Inputs!H$3,$F124&lt;Inputs!I$3),FORECAST($F124,Inputs!H$4:I$4,Inputs!H$3:I$3),9999)</f>
        <v>9999</v>
      </c>
      <c r="CT124" s="9">
        <f>IF(AND($F124&gt;=Inputs!I$3,$F124&lt;Inputs!J$3),FORECAST($F124,Inputs!I$4:J$4,Inputs!I$3:J$3),9999)</f>
        <v>9999</v>
      </c>
      <c r="CU124" s="9">
        <f>IF(AND($F124&gt;=Inputs!J$3,$F124&lt;Inputs!K$3),FORECAST($F124,Inputs!J$4:K$4,Inputs!J$3:K$3),9999)</f>
        <v>9999</v>
      </c>
      <c r="CV124" s="9">
        <f>IF(AND($F124&gt;=Inputs!K$3,$F124&lt;Inputs!L$3),FORECAST($F124,Inputs!K$4:L$4,Inputs!K$3:L$3),9999)</f>
        <v>9999</v>
      </c>
      <c r="CW124" s="9">
        <f>IF(AND($G124&gt;=Inputs!B$3,$G124&lt;Inputs!C$3),FORECAST($G124,Inputs!B$4:C$4,Inputs!B$3:C$3),-9999)</f>
        <v>-9999</v>
      </c>
      <c r="CX124" s="9">
        <f>IF(AND($G124&gt;=Inputs!C$3,$G124&lt;Inputs!D$3),FORECAST($G124,Inputs!C$4:D$4,Inputs!C$3:D$3),-9999)</f>
        <v>-9999</v>
      </c>
      <c r="CY124" s="9">
        <f>IF(AND($G124&gt;=Inputs!D$3,$G124&lt;Inputs!E$3),FORECAST($G124,Inputs!D$4:E$4,Inputs!D$3:E$3),-9999)</f>
        <v>-9999</v>
      </c>
      <c r="CZ124" s="9">
        <f>IF(AND($G124&gt;=Inputs!E$3,$G124&lt;Inputs!F$3),FORECAST($G124,Inputs!E$4:F$4,Inputs!E$3:F$3),-9999)</f>
        <v>-9999</v>
      </c>
      <c r="DA124" s="9">
        <f>IF(AND($G124&gt;=Inputs!F$3,$G124&lt;Inputs!G$3),FORECAST($G124,Inputs!F$4:G$4,Inputs!F$3:G$3),-9999)</f>
        <v>-9999</v>
      </c>
      <c r="DB124" s="9">
        <f>IF(AND($G124&gt;=Inputs!G$3,$G124&lt;Inputs!H$3),FORECAST($G124,Inputs!G$4:H$4,Inputs!G$3:H$3),-9999)</f>
        <v>25.2</v>
      </c>
      <c r="DC124" s="9">
        <f>IF(AND($G124&gt;=Inputs!H$3,$G124&lt;Inputs!I$3),FORECAST($G124,Inputs!H$4:I$4,Inputs!H$3:I$3),-9999)</f>
        <v>-9999</v>
      </c>
      <c r="DD124" s="9">
        <f>IF(AND($G124&gt;=Inputs!I$3,$G124&lt;Inputs!J$3),FORECAST($G124,Inputs!I$4:J$4,Inputs!I$3:J$3),-9999)</f>
        <v>-9999</v>
      </c>
      <c r="DE124" s="9">
        <f>IF(AND($G124&gt;=Inputs!J$3,$G124&lt;Inputs!K$3),FORECAST($G124,Inputs!J$4:K$4,Inputs!J$3:K$3),-9999)</f>
        <v>-9999</v>
      </c>
      <c r="DF124" s="9">
        <f>IF(AND($G124&gt;=Inputs!K$3,$G124&lt;Inputs!L$3),FORECAST($G124,Inputs!K$4:L$4,Inputs!K$3:L$3),-9999)</f>
        <v>-9999</v>
      </c>
    </row>
    <row r="125" spans="1:110" x14ac:dyDescent="0.25">
      <c r="A125" s="2">
        <f t="shared" si="103"/>
        <v>45474.423611110717</v>
      </c>
      <c r="B125" s="3" t="str">
        <f>IF(ROUND(A125,6)&lt;ROUND(Inputs!$B$7,6),"Pre t0",IF(ROUND(A125,6)=ROUND(Inputs!$B$7,6),"t0",IF(AND(A125&gt;Inputs!$B$7,A125&lt;Inputs!$B$8),"TRLD","Post t0")))</f>
        <v>TRLD</v>
      </c>
      <c r="C125" s="17">
        <v>20.89</v>
      </c>
      <c r="D125" s="19">
        <v>186.53525000000002</v>
      </c>
      <c r="E125" s="19"/>
      <c r="F125" s="19">
        <v>200</v>
      </c>
      <c r="G125" s="19">
        <v>130</v>
      </c>
      <c r="H125" s="7">
        <f t="shared" si="102"/>
        <v>132.4375</v>
      </c>
      <c r="I125" s="7">
        <f>IF(B125="Pre t0",0,IF(B125="t0",MAX(MIN(TRLD!N125,E125),G125),IF(B125="TRLD",I124+J125,IF(B125="Post t0",MAX(I124+M125,G125)))))</f>
        <v>134.875</v>
      </c>
      <c r="J125" s="7">
        <f t="shared" si="156"/>
        <v>-5</v>
      </c>
      <c r="K125" s="7">
        <f t="shared" si="53"/>
        <v>-9.875</v>
      </c>
      <c r="L125" s="7">
        <f t="shared" si="157"/>
        <v>5</v>
      </c>
      <c r="M125" s="8">
        <f t="shared" si="158"/>
        <v>-5</v>
      </c>
      <c r="N125" s="31">
        <f t="shared" si="56"/>
        <v>130</v>
      </c>
      <c r="O125" s="31">
        <f>IF(AND($C125&gt;=Inputs!B$4,$C125&lt;Inputs!C$4),FORECAST($C125,Inputs!B$3:C$3,Inputs!B$4:C$4),0)</f>
        <v>0</v>
      </c>
      <c r="P125" s="31">
        <f>IF(AND($C125&gt;=Inputs!C$4,$C125&lt;Inputs!D$4),FORECAST($C125,Inputs!C$3:D$3,Inputs!C$4:D$4),0)</f>
        <v>27.8125</v>
      </c>
      <c r="Q125" s="31">
        <f>IF(AND($C125&gt;=Inputs!D$4,$C125&lt;Inputs!E$4),FORECAST($C125,Inputs!D$3:E$3,Inputs!D$4:E$4),0)</f>
        <v>0</v>
      </c>
      <c r="R125" s="31">
        <f>IF(AND($C125&gt;=Inputs!E$4,$C125&lt;Inputs!F$4),FORECAST($C125,Inputs!E$3:F$3,Inputs!E$4:F$4),0)</f>
        <v>0</v>
      </c>
      <c r="S125" s="31">
        <f>IF(AND($C125&gt;=Inputs!F$4,$C125&lt;Inputs!G$4),FORECAST($C125,Inputs!F$3:G$3,Inputs!F$4:G$4),0)</f>
        <v>0</v>
      </c>
      <c r="T125" s="31">
        <f>IF(AND($C125&gt;=Inputs!G$4,$C125&lt;Inputs!H$4),FORECAST($C125,Inputs!G$3:H$3,Inputs!G$4:H$4),0)</f>
        <v>0</v>
      </c>
      <c r="U125" s="31">
        <f>IF(AND($C125&gt;=Inputs!H$4,$C125&lt;Inputs!I$4),FORECAST($C125,Inputs!H$3:I$3,Inputs!H$4:I$4),0)</f>
        <v>0</v>
      </c>
      <c r="V125" s="31">
        <f>IF(AND($C125&gt;=Inputs!I$4,$C125&lt;Inputs!J$4),FORECAST($C125,Inputs!I$3:J$3,Inputs!I$4:J$4),0)</f>
        <v>0</v>
      </c>
      <c r="W125" s="31">
        <f>IF(AND($C125&gt;=Inputs!J$4,$C125&lt;Inputs!K$4),FORECAST($C125,Inputs!J$3:K$3,Inputs!J$4:K$4),0)</f>
        <v>0</v>
      </c>
      <c r="X125" s="31">
        <f>IF(AND($C125&gt;=Inputs!K$4,Inputs!K$4&lt;&gt;""),F125,0)</f>
        <v>0</v>
      </c>
      <c r="Y125" s="36">
        <f>IF($I124&lt;Inputs!B$13,Inputs!B$14,0)</f>
        <v>1</v>
      </c>
      <c r="Z125" s="36">
        <f>IF(AND($I124&gt;=Inputs!B$13,$I124&lt;Inputs!C$13),Inputs!C$14,0)</f>
        <v>0</v>
      </c>
      <c r="AA125" s="36">
        <f>IF(AND($I124&gt;=Inputs!C$13,$I124&lt;Inputs!D$13),Inputs!D$14,0)</f>
        <v>0</v>
      </c>
      <c r="AB125" s="36">
        <f>IF(AND($I124&lt;Inputs!B$13),Inputs!B$13,0)</f>
        <v>185</v>
      </c>
      <c r="AC125" s="36">
        <f>IF(AND($I124&gt;=Inputs!B$13,$I124&lt;Inputs!C$13),Inputs!C$13,0)</f>
        <v>0</v>
      </c>
      <c r="AD125" s="36">
        <f>IF(AND($I124&gt;=Inputs!C$13,$I124&lt;Inputs!D$13),Inputs!D$13,0)</f>
        <v>0</v>
      </c>
      <c r="AE125" s="36">
        <f t="shared" si="107"/>
        <v>45.125</v>
      </c>
      <c r="AF125" s="36">
        <f t="shared" si="108"/>
        <v>0</v>
      </c>
      <c r="AG125" s="36">
        <f t="shared" si="109"/>
        <v>0</v>
      </c>
      <c r="AH125" s="36">
        <f t="shared" si="110"/>
        <v>45.125</v>
      </c>
      <c r="AI125" s="36" t="str">
        <f t="shared" si="149"/>
        <v>No</v>
      </c>
      <c r="AJ125" s="36">
        <f t="shared" si="111"/>
        <v>5</v>
      </c>
      <c r="AK125" s="36">
        <f t="shared" si="112"/>
        <v>0</v>
      </c>
      <c r="AL125" s="36">
        <f t="shared" si="113"/>
        <v>0</v>
      </c>
      <c r="AM125" s="36">
        <f t="shared" si="114"/>
        <v>5</v>
      </c>
      <c r="AN125" s="36">
        <f t="shared" si="115"/>
        <v>0</v>
      </c>
      <c r="AO125" s="36">
        <f t="shared" si="116"/>
        <v>0</v>
      </c>
      <c r="AP125" s="36">
        <f t="shared" si="117"/>
        <v>5</v>
      </c>
      <c r="AQ125" s="36">
        <f t="shared" si="69"/>
        <v>144.875</v>
      </c>
      <c r="AR125" s="36">
        <f>IF(AND($AQ125&gt;=Inputs!B$13,$AQ125&lt;Inputs!C$13),Inputs!C$14,0)</f>
        <v>0</v>
      </c>
      <c r="AS125" s="36">
        <f>IF(AND($AQ125&gt;=Inputs!C$13,$AQ125&lt;Inputs!D$13),Inputs!D$14,0)</f>
        <v>0</v>
      </c>
      <c r="AT125" s="36">
        <f>IF(AND($AQ125&gt;=Inputs!B$13,$AQ125&lt;Inputs!C$13),Inputs!C$13,0)</f>
        <v>0</v>
      </c>
      <c r="AU125" s="36">
        <f>IF(AND($AQ125&gt;=Inputs!C$13,$AQ125&lt;Inputs!D$13),Inputs!D$13,0)</f>
        <v>0</v>
      </c>
      <c r="AV125" s="36">
        <f t="shared" si="118"/>
        <v>0</v>
      </c>
      <c r="AW125" s="36">
        <f>IFERROR((AU125-#REF!)/AS125,0)</f>
        <v>0</v>
      </c>
      <c r="AX125" s="36">
        <f t="shared" si="119"/>
        <v>0</v>
      </c>
      <c r="AY125" s="36" t="str">
        <f t="shared" si="150"/>
        <v>No</v>
      </c>
      <c r="AZ125" s="36">
        <f t="shared" si="120"/>
        <v>0</v>
      </c>
      <c r="BA125" s="36">
        <f t="shared" si="121"/>
        <v>0</v>
      </c>
      <c r="BB125" s="36">
        <f t="shared" si="122"/>
        <v>0</v>
      </c>
      <c r="BC125" s="36">
        <f t="shared" si="123"/>
        <v>0</v>
      </c>
      <c r="BD125" s="36">
        <f t="shared" si="124"/>
        <v>0</v>
      </c>
      <c r="BE125" s="37">
        <f t="shared" si="125"/>
        <v>5</v>
      </c>
      <c r="BF125" s="43">
        <f>IF($I124&lt;=Inputs!B$13,Inputs!B$14,0)</f>
        <v>1</v>
      </c>
      <c r="BG125" s="43">
        <f>IF(AND($I124&gt;Inputs!B$13,$I124&lt;=Inputs!C$13),Inputs!C$14,0)</f>
        <v>0</v>
      </c>
      <c r="BH125" s="43">
        <f>IF(AND($I124&gt;Inputs!C$13,$I124&lt;=Inputs!D$13),Inputs!D$14,0)</f>
        <v>0</v>
      </c>
      <c r="BI125" s="43">
        <f>IF(AND($I124&lt;Inputs!B$13),0,0)</f>
        <v>0</v>
      </c>
      <c r="BJ125" s="43">
        <f>IF(AND($I124&gt;=Inputs!B$13,$I124&lt;Inputs!C$13),Inputs!B$13,0)</f>
        <v>0</v>
      </c>
      <c r="BK125" s="43">
        <f>IF(AND($I124&gt;=Inputs!C$13,$I124&lt;Inputs!D$13),Inputs!C$13,0)</f>
        <v>0</v>
      </c>
      <c r="BL125" s="43">
        <f t="shared" si="126"/>
        <v>139.875</v>
      </c>
      <c r="BM125" s="43">
        <f t="shared" si="127"/>
        <v>0</v>
      </c>
      <c r="BN125" s="43">
        <f t="shared" si="128"/>
        <v>0</v>
      </c>
      <c r="BO125" s="43">
        <f t="shared" si="129"/>
        <v>139.875</v>
      </c>
      <c r="BP125" s="43" t="str">
        <f t="shared" si="151"/>
        <v>No</v>
      </c>
      <c r="BQ125" s="43">
        <f t="shared" si="130"/>
        <v>5</v>
      </c>
      <c r="BR125" s="43">
        <f t="shared" si="131"/>
        <v>0</v>
      </c>
      <c r="BS125" s="43">
        <f t="shared" si="132"/>
        <v>0</v>
      </c>
      <c r="BT125" s="43">
        <f t="shared" si="133"/>
        <v>-5</v>
      </c>
      <c r="BU125" s="43">
        <f t="shared" si="134"/>
        <v>0</v>
      </c>
      <c r="BV125" s="43">
        <f t="shared" si="135"/>
        <v>0</v>
      </c>
      <c r="BW125" s="43">
        <f t="shared" si="136"/>
        <v>-5</v>
      </c>
      <c r="BX125" s="43">
        <f t="shared" si="91"/>
        <v>134.875</v>
      </c>
      <c r="BY125" s="43">
        <f>IF(AND($BX125&gt;Inputs!B$13,$BX125&lt;=Inputs!C$13),Inputs!C$14,0)</f>
        <v>0</v>
      </c>
      <c r="BZ125" s="43">
        <f>IF(AND($BX125&gt;Inputs!C$13,$BX125&lt;=Inputs!D$13),Inputs!D$14,0)</f>
        <v>0</v>
      </c>
      <c r="CA125" s="43">
        <f>IF(AND($BX125&gt;Inputs!B$13,$BX125&lt;=Inputs!C$13),Inputs!B$13,0)</f>
        <v>0</v>
      </c>
      <c r="CB125" s="43">
        <f>IF(AND($BX125&gt;Inputs!C$13,$BX125&lt;=Inputs!D$13),Inputs!C$13,0)</f>
        <v>0</v>
      </c>
      <c r="CC125" s="43">
        <f t="shared" si="137"/>
        <v>0</v>
      </c>
      <c r="CD125" s="43">
        <f t="shared" si="138"/>
        <v>0</v>
      </c>
      <c r="CE125" s="43">
        <f t="shared" si="139"/>
        <v>0</v>
      </c>
      <c r="CF125" s="43" t="str">
        <f t="shared" si="152"/>
        <v>No</v>
      </c>
      <c r="CG125" s="43">
        <f t="shared" si="140"/>
        <v>0</v>
      </c>
      <c r="CH125" s="43">
        <f t="shared" si="141"/>
        <v>0</v>
      </c>
      <c r="CI125" s="43">
        <f t="shared" si="142"/>
        <v>0</v>
      </c>
      <c r="CJ125" s="43">
        <f t="shared" si="143"/>
        <v>0</v>
      </c>
      <c r="CK125" s="43">
        <f t="shared" si="144"/>
        <v>0</v>
      </c>
      <c r="CL125" s="44">
        <f t="shared" si="145"/>
        <v>-5</v>
      </c>
      <c r="CM125" s="9">
        <f>IF(AND($F125&gt;=Inputs!B$3,$F125&lt;Inputs!C$3),FORECAST($F125,Inputs!B$4:C$4,Inputs!B$3:C$3),9999)</f>
        <v>9999</v>
      </c>
      <c r="CN125" s="9">
        <f>IF(AND($F125&gt;=Inputs!C$3,$F125&lt;Inputs!D$3),FORECAST($F125,Inputs!C$4:D$4,Inputs!C$3:D$3),9999)</f>
        <v>9999</v>
      </c>
      <c r="CO125" s="9">
        <f>IF(AND($F125&gt;=Inputs!D$3,$F125&lt;Inputs!E$3),FORECAST($F125,Inputs!D$4:E$4,Inputs!D$3:E$3),9999)</f>
        <v>9999</v>
      </c>
      <c r="CP125" s="9">
        <f>IF(AND($F125&gt;=Inputs!E$3,$F125&lt;Inputs!F$3),FORECAST($F125,Inputs!E$4:F$4,Inputs!E$3:F$3),9999)</f>
        <v>9999</v>
      </c>
      <c r="CQ125" s="9">
        <f>IF(AND($F125&gt;=Inputs!F$3,$F125&lt;Inputs!G$3),FORECAST($F125,Inputs!F$4:G$4,Inputs!F$3:G$3),9999)</f>
        <v>9999</v>
      </c>
      <c r="CR125" s="9">
        <f>IF(AND($F125&gt;=Inputs!G$3,$F125&lt;Inputs!H$3),FORECAST($F125,Inputs!G$4:H$4,Inputs!G$3:H$3),9999)</f>
        <v>9999</v>
      </c>
      <c r="CS125" s="9">
        <f>IF(AND($F125&gt;=Inputs!H$3,$F125&lt;Inputs!I$3),FORECAST($F125,Inputs!H$4:I$4,Inputs!H$3:I$3),9999)</f>
        <v>9999</v>
      </c>
      <c r="CT125" s="9">
        <f>IF(AND($F125&gt;=Inputs!I$3,$F125&lt;Inputs!J$3),FORECAST($F125,Inputs!I$4:J$4,Inputs!I$3:J$3),9999)</f>
        <v>9999</v>
      </c>
      <c r="CU125" s="9">
        <f>IF(AND($F125&gt;=Inputs!J$3,$F125&lt;Inputs!K$3),FORECAST($F125,Inputs!J$4:K$4,Inputs!J$3:K$3),9999)</f>
        <v>9999</v>
      </c>
      <c r="CV125" s="9">
        <f>IF(AND($F125&gt;=Inputs!K$3,$F125&lt;Inputs!L$3),FORECAST($F125,Inputs!K$4:L$4,Inputs!K$3:L$3),9999)</f>
        <v>9999</v>
      </c>
      <c r="CW125" s="9">
        <f>IF(AND($G125&gt;=Inputs!B$3,$G125&lt;Inputs!C$3),FORECAST($G125,Inputs!B$4:C$4,Inputs!B$3:C$3),-9999)</f>
        <v>-9999</v>
      </c>
      <c r="CX125" s="9">
        <f>IF(AND($G125&gt;=Inputs!C$3,$G125&lt;Inputs!D$3),FORECAST($G125,Inputs!C$4:D$4,Inputs!C$3:D$3),-9999)</f>
        <v>-9999</v>
      </c>
      <c r="CY125" s="9">
        <f>IF(AND($G125&gt;=Inputs!D$3,$G125&lt;Inputs!E$3),FORECAST($G125,Inputs!D$4:E$4,Inputs!D$3:E$3),-9999)</f>
        <v>-9999</v>
      </c>
      <c r="CZ125" s="9">
        <f>IF(AND($G125&gt;=Inputs!E$3,$G125&lt;Inputs!F$3),FORECAST($G125,Inputs!E$4:F$4,Inputs!E$3:F$3),-9999)</f>
        <v>-9999</v>
      </c>
      <c r="DA125" s="9">
        <f>IF(AND($G125&gt;=Inputs!F$3,$G125&lt;Inputs!G$3),FORECAST($G125,Inputs!F$4:G$4,Inputs!F$3:G$3),-9999)</f>
        <v>-9999</v>
      </c>
      <c r="DB125" s="9">
        <f>IF(AND($G125&gt;=Inputs!G$3,$G125&lt;Inputs!H$3),FORECAST($G125,Inputs!G$4:H$4,Inputs!G$3:H$3),-9999)</f>
        <v>25.2</v>
      </c>
      <c r="DC125" s="9">
        <f>IF(AND($G125&gt;=Inputs!H$3,$G125&lt;Inputs!I$3),FORECAST($G125,Inputs!H$4:I$4,Inputs!H$3:I$3),-9999)</f>
        <v>-9999</v>
      </c>
      <c r="DD125" s="9">
        <f>IF(AND($G125&gt;=Inputs!I$3,$G125&lt;Inputs!J$3),FORECAST($G125,Inputs!I$4:J$4,Inputs!I$3:J$3),-9999)</f>
        <v>-9999</v>
      </c>
      <c r="DE125" s="9">
        <f>IF(AND($G125&gt;=Inputs!J$3,$G125&lt;Inputs!K$3),FORECAST($G125,Inputs!J$4:K$4,Inputs!J$3:K$3),-9999)</f>
        <v>-9999</v>
      </c>
      <c r="DF125" s="9">
        <f>IF(AND($G125&gt;=Inputs!K$3,$G125&lt;Inputs!L$3),FORECAST($G125,Inputs!K$4:L$4,Inputs!K$3:L$3),-9999)</f>
        <v>-9999</v>
      </c>
    </row>
    <row r="126" spans="1:110" x14ac:dyDescent="0.25">
      <c r="A126" s="2">
        <f t="shared" si="103"/>
        <v>45474.427083332936</v>
      </c>
      <c r="B126" s="3" t="str">
        <f>IF(ROUND(A126,6)&lt;ROUND(Inputs!$B$7,6),"Pre t0",IF(ROUND(A126,6)=ROUND(Inputs!$B$7,6),"t0",IF(AND(A126&gt;Inputs!$B$7,A126&lt;Inputs!$B$8),"TRLD","Post t0")))</f>
        <v>TRLD</v>
      </c>
      <c r="C126" s="17">
        <v>24.67</v>
      </c>
      <c r="D126" s="19">
        <v>186.36704999999998</v>
      </c>
      <c r="E126" s="19"/>
      <c r="F126" s="19">
        <v>200</v>
      </c>
      <c r="G126" s="19">
        <v>130</v>
      </c>
      <c r="H126" s="7">
        <f t="shared" si="102"/>
        <v>130</v>
      </c>
      <c r="I126" s="7">
        <f>IF(B126="Pre t0",0,IF(B126="t0",MAX(MIN(TRLD!N126,E126),G126),IF(B126="TRLD",I125+J126,IF(B126="Post t0",MAX(I125+M126,G126)))))</f>
        <v>130</v>
      </c>
      <c r="J126" s="7">
        <f t="shared" si="156"/>
        <v>-4.875</v>
      </c>
      <c r="K126" s="7">
        <f t="shared" si="53"/>
        <v>-4.875</v>
      </c>
      <c r="L126" s="7">
        <f t="shared" si="157"/>
        <v>5</v>
      </c>
      <c r="M126" s="8">
        <f t="shared" si="158"/>
        <v>-5</v>
      </c>
      <c r="N126" s="31">
        <f t="shared" si="56"/>
        <v>130</v>
      </c>
      <c r="O126" s="31">
        <f>IF(AND($C126&gt;=Inputs!B$4,$C126&lt;Inputs!C$4),FORECAST($C126,Inputs!B$3:C$3,Inputs!B$4:C$4),0)</f>
        <v>0</v>
      </c>
      <c r="P126" s="31">
        <f>IF(AND($C126&gt;=Inputs!C$4,$C126&lt;Inputs!D$4),FORECAST($C126,Inputs!C$3:D$3,Inputs!C$4:D$4),0)</f>
        <v>0</v>
      </c>
      <c r="Q126" s="31">
        <f>IF(AND($C126&gt;=Inputs!D$4,$C126&lt;Inputs!E$4),FORECAST($C126,Inputs!D$3:E$3,Inputs!D$4:E$4),0)</f>
        <v>0</v>
      </c>
      <c r="R126" s="31">
        <f>IF(AND($C126&gt;=Inputs!E$4,$C126&lt;Inputs!F$4),FORECAST($C126,Inputs!E$3:F$3,Inputs!E$4:F$4),0)</f>
        <v>0</v>
      </c>
      <c r="S126" s="31">
        <f>IF(AND($C126&gt;=Inputs!F$4,$C126&lt;Inputs!G$4),FORECAST($C126,Inputs!F$3:G$3,Inputs!F$4:G$4),0)</f>
        <v>0</v>
      </c>
      <c r="T126" s="31">
        <f>IF(AND($C126&gt;=Inputs!G$4,$C126&lt;Inputs!H$4),FORECAST($C126,Inputs!G$3:H$3,Inputs!G$4:H$4),0)</f>
        <v>127.79166666666667</v>
      </c>
      <c r="U126" s="31">
        <f>IF(AND($C126&gt;=Inputs!H$4,$C126&lt;Inputs!I$4),FORECAST($C126,Inputs!H$3:I$3,Inputs!H$4:I$4),0)</f>
        <v>0</v>
      </c>
      <c r="V126" s="31">
        <f>IF(AND($C126&gt;=Inputs!I$4,$C126&lt;Inputs!J$4),FORECAST($C126,Inputs!I$3:J$3,Inputs!I$4:J$4),0)</f>
        <v>0</v>
      </c>
      <c r="W126" s="31">
        <f>IF(AND($C126&gt;=Inputs!J$4,$C126&lt;Inputs!K$4),FORECAST($C126,Inputs!J$3:K$3,Inputs!J$4:K$4),0)</f>
        <v>0</v>
      </c>
      <c r="X126" s="31">
        <f>IF(AND($C126&gt;=Inputs!K$4,Inputs!K$4&lt;&gt;""),F126,0)</f>
        <v>0</v>
      </c>
      <c r="Y126" s="36">
        <f>IF($I125&lt;Inputs!B$13,Inputs!B$14,0)</f>
        <v>1</v>
      </c>
      <c r="Z126" s="36">
        <f>IF(AND($I125&gt;=Inputs!B$13,$I125&lt;Inputs!C$13),Inputs!C$14,0)</f>
        <v>0</v>
      </c>
      <c r="AA126" s="36">
        <f>IF(AND($I125&gt;=Inputs!C$13,$I125&lt;Inputs!D$13),Inputs!D$14,0)</f>
        <v>0</v>
      </c>
      <c r="AB126" s="36">
        <f>IF(AND($I125&lt;Inputs!B$13),Inputs!B$13,0)</f>
        <v>185</v>
      </c>
      <c r="AC126" s="36">
        <f>IF(AND($I125&gt;=Inputs!B$13,$I125&lt;Inputs!C$13),Inputs!C$13,0)</f>
        <v>0</v>
      </c>
      <c r="AD126" s="36">
        <f>IF(AND($I125&gt;=Inputs!C$13,$I125&lt;Inputs!D$13),Inputs!D$13,0)</f>
        <v>0</v>
      </c>
      <c r="AE126" s="36">
        <f t="shared" si="107"/>
        <v>50.125</v>
      </c>
      <c r="AF126" s="36">
        <f t="shared" si="108"/>
        <v>0</v>
      </c>
      <c r="AG126" s="36">
        <f t="shared" si="109"/>
        <v>0</v>
      </c>
      <c r="AH126" s="36">
        <f t="shared" si="110"/>
        <v>50.125</v>
      </c>
      <c r="AI126" s="36" t="str">
        <f t="shared" si="149"/>
        <v>No</v>
      </c>
      <c r="AJ126" s="36">
        <f t="shared" si="111"/>
        <v>5</v>
      </c>
      <c r="AK126" s="36">
        <f t="shared" si="112"/>
        <v>0</v>
      </c>
      <c r="AL126" s="36">
        <f t="shared" si="113"/>
        <v>0</v>
      </c>
      <c r="AM126" s="36">
        <f t="shared" si="114"/>
        <v>5</v>
      </c>
      <c r="AN126" s="36">
        <f t="shared" si="115"/>
        <v>0</v>
      </c>
      <c r="AO126" s="36">
        <f t="shared" si="116"/>
        <v>0</v>
      </c>
      <c r="AP126" s="36">
        <f t="shared" si="117"/>
        <v>5</v>
      </c>
      <c r="AQ126" s="36">
        <f t="shared" si="69"/>
        <v>139.875</v>
      </c>
      <c r="AR126" s="36">
        <f>IF(AND($AQ126&gt;=Inputs!B$13,$AQ126&lt;Inputs!C$13),Inputs!C$14,0)</f>
        <v>0</v>
      </c>
      <c r="AS126" s="36">
        <f>IF(AND($AQ126&gt;=Inputs!C$13,$AQ126&lt;Inputs!D$13),Inputs!D$14,0)</f>
        <v>0</v>
      </c>
      <c r="AT126" s="36">
        <f>IF(AND($AQ126&gt;=Inputs!B$13,$AQ126&lt;Inputs!C$13),Inputs!C$13,0)</f>
        <v>0</v>
      </c>
      <c r="AU126" s="36">
        <f>IF(AND($AQ126&gt;=Inputs!C$13,$AQ126&lt;Inputs!D$13),Inputs!D$13,0)</f>
        <v>0</v>
      </c>
      <c r="AV126" s="36">
        <f t="shared" si="118"/>
        <v>0</v>
      </c>
      <c r="AW126" s="36">
        <f>IFERROR((AU126-#REF!)/AS126,0)</f>
        <v>0</v>
      </c>
      <c r="AX126" s="36">
        <f t="shared" si="119"/>
        <v>0</v>
      </c>
      <c r="AY126" s="36" t="str">
        <f t="shared" si="150"/>
        <v>No</v>
      </c>
      <c r="AZ126" s="36">
        <f t="shared" si="120"/>
        <v>0</v>
      </c>
      <c r="BA126" s="36">
        <f t="shared" si="121"/>
        <v>0</v>
      </c>
      <c r="BB126" s="36">
        <f t="shared" si="122"/>
        <v>0</v>
      </c>
      <c r="BC126" s="36">
        <f t="shared" si="123"/>
        <v>0</v>
      </c>
      <c r="BD126" s="36">
        <f t="shared" si="124"/>
        <v>0</v>
      </c>
      <c r="BE126" s="37">
        <f t="shared" si="125"/>
        <v>5</v>
      </c>
      <c r="BF126" s="43">
        <f>IF($I125&lt;=Inputs!B$13,Inputs!B$14,0)</f>
        <v>1</v>
      </c>
      <c r="BG126" s="43">
        <f>IF(AND($I125&gt;Inputs!B$13,$I125&lt;=Inputs!C$13),Inputs!C$14,0)</f>
        <v>0</v>
      </c>
      <c r="BH126" s="43">
        <f>IF(AND($I125&gt;Inputs!C$13,$I125&lt;=Inputs!D$13),Inputs!D$14,0)</f>
        <v>0</v>
      </c>
      <c r="BI126" s="43">
        <f>IF(AND($I125&lt;Inputs!B$13),0,0)</f>
        <v>0</v>
      </c>
      <c r="BJ126" s="43">
        <f>IF(AND($I125&gt;=Inputs!B$13,$I125&lt;Inputs!C$13),Inputs!B$13,0)</f>
        <v>0</v>
      </c>
      <c r="BK126" s="43">
        <f>IF(AND($I125&gt;=Inputs!C$13,$I125&lt;Inputs!D$13),Inputs!C$13,0)</f>
        <v>0</v>
      </c>
      <c r="BL126" s="43">
        <f t="shared" si="126"/>
        <v>134.875</v>
      </c>
      <c r="BM126" s="43">
        <f t="shared" si="127"/>
        <v>0</v>
      </c>
      <c r="BN126" s="43">
        <f t="shared" si="128"/>
        <v>0</v>
      </c>
      <c r="BO126" s="43">
        <f t="shared" si="129"/>
        <v>134.875</v>
      </c>
      <c r="BP126" s="43" t="str">
        <f t="shared" si="151"/>
        <v>No</v>
      </c>
      <c r="BQ126" s="43">
        <f t="shared" si="130"/>
        <v>5</v>
      </c>
      <c r="BR126" s="43">
        <f t="shared" si="131"/>
        <v>0</v>
      </c>
      <c r="BS126" s="43">
        <f t="shared" si="132"/>
        <v>0</v>
      </c>
      <c r="BT126" s="43">
        <f t="shared" si="133"/>
        <v>-5</v>
      </c>
      <c r="BU126" s="43">
        <f t="shared" si="134"/>
        <v>0</v>
      </c>
      <c r="BV126" s="43">
        <f t="shared" si="135"/>
        <v>0</v>
      </c>
      <c r="BW126" s="43">
        <f t="shared" si="136"/>
        <v>-5</v>
      </c>
      <c r="BX126" s="43">
        <f t="shared" si="91"/>
        <v>129.875</v>
      </c>
      <c r="BY126" s="43">
        <f>IF(AND($BX126&gt;Inputs!B$13,$BX126&lt;=Inputs!C$13),Inputs!C$14,0)</f>
        <v>0</v>
      </c>
      <c r="BZ126" s="43">
        <f>IF(AND($BX126&gt;Inputs!C$13,$BX126&lt;=Inputs!D$13),Inputs!D$14,0)</f>
        <v>0</v>
      </c>
      <c r="CA126" s="43">
        <f>IF(AND($BX126&gt;Inputs!B$13,$BX126&lt;=Inputs!C$13),Inputs!B$13,0)</f>
        <v>0</v>
      </c>
      <c r="CB126" s="43">
        <f>IF(AND($BX126&gt;Inputs!C$13,$BX126&lt;=Inputs!D$13),Inputs!C$13,0)</f>
        <v>0</v>
      </c>
      <c r="CC126" s="43">
        <f t="shared" si="137"/>
        <v>0</v>
      </c>
      <c r="CD126" s="43">
        <f t="shared" si="138"/>
        <v>0</v>
      </c>
      <c r="CE126" s="43">
        <f t="shared" si="139"/>
        <v>0</v>
      </c>
      <c r="CF126" s="43" t="str">
        <f t="shared" si="152"/>
        <v>No</v>
      </c>
      <c r="CG126" s="43">
        <f t="shared" si="140"/>
        <v>0</v>
      </c>
      <c r="CH126" s="43">
        <f t="shared" si="141"/>
        <v>0</v>
      </c>
      <c r="CI126" s="43">
        <f t="shared" si="142"/>
        <v>0</v>
      </c>
      <c r="CJ126" s="43">
        <f t="shared" si="143"/>
        <v>0</v>
      </c>
      <c r="CK126" s="43">
        <f t="shared" si="144"/>
        <v>0</v>
      </c>
      <c r="CL126" s="44">
        <f t="shared" si="145"/>
        <v>-5</v>
      </c>
      <c r="CM126" s="9">
        <f>IF(AND($F126&gt;=Inputs!B$3,$F126&lt;Inputs!C$3),FORECAST($F126,Inputs!B$4:C$4,Inputs!B$3:C$3),9999)</f>
        <v>9999</v>
      </c>
      <c r="CN126" s="9">
        <f>IF(AND($F126&gt;=Inputs!C$3,$F126&lt;Inputs!D$3),FORECAST($F126,Inputs!C$4:D$4,Inputs!C$3:D$3),9999)</f>
        <v>9999</v>
      </c>
      <c r="CO126" s="9">
        <f>IF(AND($F126&gt;=Inputs!D$3,$F126&lt;Inputs!E$3),FORECAST($F126,Inputs!D$4:E$4,Inputs!D$3:E$3),9999)</f>
        <v>9999</v>
      </c>
      <c r="CP126" s="9">
        <f>IF(AND($F126&gt;=Inputs!E$3,$F126&lt;Inputs!F$3),FORECAST($F126,Inputs!E$4:F$4,Inputs!E$3:F$3),9999)</f>
        <v>9999</v>
      </c>
      <c r="CQ126" s="9">
        <f>IF(AND($F126&gt;=Inputs!F$3,$F126&lt;Inputs!G$3),FORECAST($F126,Inputs!F$4:G$4,Inputs!F$3:G$3),9999)</f>
        <v>9999</v>
      </c>
      <c r="CR126" s="9">
        <f>IF(AND($F126&gt;=Inputs!G$3,$F126&lt;Inputs!H$3),FORECAST($F126,Inputs!G$4:H$4,Inputs!G$3:H$3),9999)</f>
        <v>9999</v>
      </c>
      <c r="CS126" s="9">
        <f>IF(AND($F126&gt;=Inputs!H$3,$F126&lt;Inputs!I$3),FORECAST($F126,Inputs!H$4:I$4,Inputs!H$3:I$3),9999)</f>
        <v>9999</v>
      </c>
      <c r="CT126" s="9">
        <f>IF(AND($F126&gt;=Inputs!I$3,$F126&lt;Inputs!J$3),FORECAST($F126,Inputs!I$4:J$4,Inputs!I$3:J$3),9999)</f>
        <v>9999</v>
      </c>
      <c r="CU126" s="9">
        <f>IF(AND($F126&gt;=Inputs!J$3,$F126&lt;Inputs!K$3),FORECAST($F126,Inputs!J$4:K$4,Inputs!J$3:K$3),9999)</f>
        <v>9999</v>
      </c>
      <c r="CV126" s="9">
        <f>IF(AND($F126&gt;=Inputs!K$3,$F126&lt;Inputs!L$3),FORECAST($F126,Inputs!K$4:L$4,Inputs!K$3:L$3),9999)</f>
        <v>9999</v>
      </c>
      <c r="CW126" s="9">
        <f>IF(AND($G126&gt;=Inputs!B$3,$G126&lt;Inputs!C$3),FORECAST($G126,Inputs!B$4:C$4,Inputs!B$3:C$3),-9999)</f>
        <v>-9999</v>
      </c>
      <c r="CX126" s="9">
        <f>IF(AND($G126&gt;=Inputs!C$3,$G126&lt;Inputs!D$3),FORECAST($G126,Inputs!C$4:D$4,Inputs!C$3:D$3),-9999)</f>
        <v>-9999</v>
      </c>
      <c r="CY126" s="9">
        <f>IF(AND($G126&gt;=Inputs!D$3,$G126&lt;Inputs!E$3),FORECAST($G126,Inputs!D$4:E$4,Inputs!D$3:E$3),-9999)</f>
        <v>-9999</v>
      </c>
      <c r="CZ126" s="9">
        <f>IF(AND($G126&gt;=Inputs!E$3,$G126&lt;Inputs!F$3),FORECAST($G126,Inputs!E$4:F$4,Inputs!E$3:F$3),-9999)</f>
        <v>-9999</v>
      </c>
      <c r="DA126" s="9">
        <f>IF(AND($G126&gt;=Inputs!F$3,$G126&lt;Inputs!G$3),FORECAST($G126,Inputs!F$4:G$4,Inputs!F$3:G$3),-9999)</f>
        <v>-9999</v>
      </c>
      <c r="DB126" s="9">
        <f>IF(AND($G126&gt;=Inputs!G$3,$G126&lt;Inputs!H$3),FORECAST($G126,Inputs!G$4:H$4,Inputs!G$3:H$3),-9999)</f>
        <v>25.2</v>
      </c>
      <c r="DC126" s="9">
        <f>IF(AND($G126&gt;=Inputs!H$3,$G126&lt;Inputs!I$3),FORECAST($G126,Inputs!H$4:I$4,Inputs!H$3:I$3),-9999)</f>
        <v>-9999</v>
      </c>
      <c r="DD126" s="9">
        <f>IF(AND($G126&gt;=Inputs!I$3,$G126&lt;Inputs!J$3),FORECAST($G126,Inputs!I$4:J$4,Inputs!I$3:J$3),-9999)</f>
        <v>-9999</v>
      </c>
      <c r="DE126" s="9">
        <f>IF(AND($G126&gt;=Inputs!J$3,$G126&lt;Inputs!K$3),FORECAST($G126,Inputs!J$4:K$4,Inputs!J$3:K$3),-9999)</f>
        <v>-9999</v>
      </c>
      <c r="DF126" s="9">
        <f>IF(AND($G126&gt;=Inputs!K$3,$G126&lt;Inputs!L$3),FORECAST($G126,Inputs!K$4:L$4,Inputs!K$3:L$3),-9999)</f>
        <v>-9999</v>
      </c>
    </row>
    <row r="127" spans="1:110" x14ac:dyDescent="0.25">
      <c r="A127" s="2">
        <f t="shared" si="103"/>
        <v>45474.430555555155</v>
      </c>
      <c r="B127" s="3" t="str">
        <f>IF(ROUND(A127,6)&lt;ROUND(Inputs!$B$7,6),"Pre t0",IF(ROUND(A127,6)=ROUND(Inputs!$B$7,6),"t0",IF(AND(A127&gt;Inputs!$B$7,A127&lt;Inputs!$B$8),"TRLD","Post t0")))</f>
        <v>TRLD</v>
      </c>
      <c r="C127" s="17">
        <v>23.97</v>
      </c>
      <c r="D127" s="19">
        <v>187.01374999999999</v>
      </c>
      <c r="E127" s="19"/>
      <c r="F127" s="19">
        <v>200</v>
      </c>
      <c r="G127" s="19">
        <v>130</v>
      </c>
      <c r="H127" s="7">
        <f t="shared" si="102"/>
        <v>130.3125</v>
      </c>
      <c r="I127" s="7">
        <f>IF(B127="Pre t0",0,IF(B127="t0",MAX(MIN(TRLD!N127,E127),G127),IF(B127="TRLD",I126+J127,IF(B127="Post t0",MAX(I126+M127,G127)))))</f>
        <v>130</v>
      </c>
      <c r="J127" s="7">
        <f t="shared" si="156"/>
        <v>0</v>
      </c>
      <c r="K127" s="7">
        <f t="shared" si="53"/>
        <v>0</v>
      </c>
      <c r="L127" s="7">
        <f t="shared" si="157"/>
        <v>5</v>
      </c>
      <c r="M127" s="8">
        <f t="shared" si="158"/>
        <v>-5</v>
      </c>
      <c r="N127" s="31">
        <f t="shared" si="56"/>
        <v>130</v>
      </c>
      <c r="O127" s="31">
        <f>IF(AND($C127&gt;=Inputs!B$4,$C127&lt;Inputs!C$4),FORECAST($C127,Inputs!B$3:C$3,Inputs!B$4:C$4),0)</f>
        <v>0</v>
      </c>
      <c r="P127" s="31">
        <f>IF(AND($C127&gt;=Inputs!C$4,$C127&lt;Inputs!D$4),FORECAST($C127,Inputs!C$3:D$3,Inputs!C$4:D$4),0)</f>
        <v>0</v>
      </c>
      <c r="Q127" s="31">
        <f>IF(AND($C127&gt;=Inputs!D$4,$C127&lt;Inputs!E$4),FORECAST($C127,Inputs!D$3:E$3,Inputs!D$4:E$4),0)</f>
        <v>0</v>
      </c>
      <c r="R127" s="31">
        <f>IF(AND($C127&gt;=Inputs!E$4,$C127&lt;Inputs!F$4),FORECAST($C127,Inputs!E$3:F$3,Inputs!E$4:F$4),0)</f>
        <v>0</v>
      </c>
      <c r="S127" s="31">
        <f>IF(AND($C127&gt;=Inputs!F$4,$C127&lt;Inputs!G$4),FORECAST($C127,Inputs!F$3:G$3,Inputs!F$4:G$4),0)</f>
        <v>124.0625</v>
      </c>
      <c r="T127" s="31">
        <f>IF(AND($C127&gt;=Inputs!G$4,$C127&lt;Inputs!H$4),FORECAST($C127,Inputs!G$3:H$3,Inputs!G$4:H$4),0)</f>
        <v>0</v>
      </c>
      <c r="U127" s="31">
        <f>IF(AND($C127&gt;=Inputs!H$4,$C127&lt;Inputs!I$4),FORECAST($C127,Inputs!H$3:I$3,Inputs!H$4:I$4),0)</f>
        <v>0</v>
      </c>
      <c r="V127" s="31">
        <f>IF(AND($C127&gt;=Inputs!I$4,$C127&lt;Inputs!J$4),FORECAST($C127,Inputs!I$3:J$3,Inputs!I$4:J$4),0)</f>
        <v>0</v>
      </c>
      <c r="W127" s="31">
        <f>IF(AND($C127&gt;=Inputs!J$4,$C127&lt;Inputs!K$4),FORECAST($C127,Inputs!J$3:K$3,Inputs!J$4:K$4),0)</f>
        <v>0</v>
      </c>
      <c r="X127" s="31">
        <f>IF(AND($C127&gt;=Inputs!K$4,Inputs!K$4&lt;&gt;""),F127,0)</f>
        <v>0</v>
      </c>
      <c r="Y127" s="36">
        <f>IF($I126&lt;Inputs!B$13,Inputs!B$14,0)</f>
        <v>1</v>
      </c>
      <c r="Z127" s="36">
        <f>IF(AND($I126&gt;=Inputs!B$13,$I126&lt;Inputs!C$13),Inputs!C$14,0)</f>
        <v>0</v>
      </c>
      <c r="AA127" s="36">
        <f>IF(AND($I126&gt;=Inputs!C$13,$I126&lt;Inputs!D$13),Inputs!D$14,0)</f>
        <v>0</v>
      </c>
      <c r="AB127" s="36">
        <f>IF(AND($I126&lt;Inputs!B$13),Inputs!B$13,0)</f>
        <v>185</v>
      </c>
      <c r="AC127" s="36">
        <f>IF(AND($I126&gt;=Inputs!B$13,$I126&lt;Inputs!C$13),Inputs!C$13,0)</f>
        <v>0</v>
      </c>
      <c r="AD127" s="36">
        <f>IF(AND($I126&gt;=Inputs!C$13,$I126&lt;Inputs!D$13),Inputs!D$13,0)</f>
        <v>0</v>
      </c>
      <c r="AE127" s="36">
        <f t="shared" si="107"/>
        <v>55</v>
      </c>
      <c r="AF127" s="36">
        <f t="shared" si="108"/>
        <v>0</v>
      </c>
      <c r="AG127" s="36">
        <f t="shared" si="109"/>
        <v>0</v>
      </c>
      <c r="AH127" s="36">
        <f t="shared" si="110"/>
        <v>55</v>
      </c>
      <c r="AI127" s="36" t="str">
        <f t="shared" si="149"/>
        <v>No</v>
      </c>
      <c r="AJ127" s="36">
        <f t="shared" si="111"/>
        <v>5</v>
      </c>
      <c r="AK127" s="36">
        <f t="shared" si="112"/>
        <v>0</v>
      </c>
      <c r="AL127" s="36">
        <f t="shared" si="113"/>
        <v>0</v>
      </c>
      <c r="AM127" s="36">
        <f t="shared" si="114"/>
        <v>5</v>
      </c>
      <c r="AN127" s="36">
        <f t="shared" si="115"/>
        <v>0</v>
      </c>
      <c r="AO127" s="36">
        <f t="shared" si="116"/>
        <v>0</v>
      </c>
      <c r="AP127" s="36">
        <f t="shared" si="117"/>
        <v>5</v>
      </c>
      <c r="AQ127" s="36">
        <f t="shared" si="69"/>
        <v>135</v>
      </c>
      <c r="AR127" s="36">
        <f>IF(AND($AQ127&gt;=Inputs!B$13,$AQ127&lt;Inputs!C$13),Inputs!C$14,0)</f>
        <v>0</v>
      </c>
      <c r="AS127" s="36">
        <f>IF(AND($AQ127&gt;=Inputs!C$13,$AQ127&lt;Inputs!D$13),Inputs!D$14,0)</f>
        <v>0</v>
      </c>
      <c r="AT127" s="36">
        <f>IF(AND($AQ127&gt;=Inputs!B$13,$AQ127&lt;Inputs!C$13),Inputs!C$13,0)</f>
        <v>0</v>
      </c>
      <c r="AU127" s="36">
        <f>IF(AND($AQ127&gt;=Inputs!C$13,$AQ127&lt;Inputs!D$13),Inputs!D$13,0)</f>
        <v>0</v>
      </c>
      <c r="AV127" s="36">
        <f t="shared" si="118"/>
        <v>0</v>
      </c>
      <c r="AW127" s="36">
        <f>IFERROR((AU127-#REF!)/AS127,0)</f>
        <v>0</v>
      </c>
      <c r="AX127" s="36">
        <f t="shared" si="119"/>
        <v>0</v>
      </c>
      <c r="AY127" s="36" t="str">
        <f t="shared" si="150"/>
        <v>No</v>
      </c>
      <c r="AZ127" s="36">
        <f t="shared" si="120"/>
        <v>0</v>
      </c>
      <c r="BA127" s="36">
        <f t="shared" si="121"/>
        <v>0</v>
      </c>
      <c r="BB127" s="36">
        <f t="shared" si="122"/>
        <v>0</v>
      </c>
      <c r="BC127" s="36">
        <f t="shared" si="123"/>
        <v>0</v>
      </c>
      <c r="BD127" s="36">
        <f t="shared" si="124"/>
        <v>0</v>
      </c>
      <c r="BE127" s="37">
        <f t="shared" si="125"/>
        <v>5</v>
      </c>
      <c r="BF127" s="43">
        <f>IF($I126&lt;=Inputs!B$13,Inputs!B$14,0)</f>
        <v>1</v>
      </c>
      <c r="BG127" s="43">
        <f>IF(AND($I126&gt;Inputs!B$13,$I126&lt;=Inputs!C$13),Inputs!C$14,0)</f>
        <v>0</v>
      </c>
      <c r="BH127" s="43">
        <f>IF(AND($I126&gt;Inputs!C$13,$I126&lt;=Inputs!D$13),Inputs!D$14,0)</f>
        <v>0</v>
      </c>
      <c r="BI127" s="43">
        <f>IF(AND($I126&lt;Inputs!B$13),0,0)</f>
        <v>0</v>
      </c>
      <c r="BJ127" s="43">
        <f>IF(AND($I126&gt;=Inputs!B$13,$I126&lt;Inputs!C$13),Inputs!B$13,0)</f>
        <v>0</v>
      </c>
      <c r="BK127" s="43">
        <f>IF(AND($I126&gt;=Inputs!C$13,$I126&lt;Inputs!D$13),Inputs!C$13,0)</f>
        <v>0</v>
      </c>
      <c r="BL127" s="43">
        <f t="shared" si="126"/>
        <v>130</v>
      </c>
      <c r="BM127" s="43">
        <f t="shared" si="127"/>
        <v>0</v>
      </c>
      <c r="BN127" s="43">
        <f t="shared" si="128"/>
        <v>0</v>
      </c>
      <c r="BO127" s="43">
        <f t="shared" si="129"/>
        <v>130</v>
      </c>
      <c r="BP127" s="43" t="str">
        <f t="shared" si="151"/>
        <v>No</v>
      </c>
      <c r="BQ127" s="43">
        <f t="shared" si="130"/>
        <v>5</v>
      </c>
      <c r="BR127" s="43">
        <f t="shared" si="131"/>
        <v>0</v>
      </c>
      <c r="BS127" s="43">
        <f t="shared" si="132"/>
        <v>0</v>
      </c>
      <c r="BT127" s="43">
        <f t="shared" si="133"/>
        <v>-5</v>
      </c>
      <c r="BU127" s="43">
        <f t="shared" si="134"/>
        <v>0</v>
      </c>
      <c r="BV127" s="43">
        <f t="shared" si="135"/>
        <v>0</v>
      </c>
      <c r="BW127" s="43">
        <f t="shared" si="136"/>
        <v>-5</v>
      </c>
      <c r="BX127" s="43">
        <f t="shared" si="91"/>
        <v>125</v>
      </c>
      <c r="BY127" s="43">
        <f>IF(AND($BX127&gt;Inputs!B$13,$BX127&lt;=Inputs!C$13),Inputs!C$14,0)</f>
        <v>0</v>
      </c>
      <c r="BZ127" s="43">
        <f>IF(AND($BX127&gt;Inputs!C$13,$BX127&lt;=Inputs!D$13),Inputs!D$14,0)</f>
        <v>0</v>
      </c>
      <c r="CA127" s="43">
        <f>IF(AND($BX127&gt;Inputs!B$13,$BX127&lt;=Inputs!C$13),Inputs!B$13,0)</f>
        <v>0</v>
      </c>
      <c r="CB127" s="43">
        <f>IF(AND($BX127&gt;Inputs!C$13,$BX127&lt;=Inputs!D$13),Inputs!C$13,0)</f>
        <v>0</v>
      </c>
      <c r="CC127" s="43">
        <f t="shared" si="137"/>
        <v>0</v>
      </c>
      <c r="CD127" s="43">
        <f t="shared" si="138"/>
        <v>0</v>
      </c>
      <c r="CE127" s="43">
        <f t="shared" si="139"/>
        <v>0</v>
      </c>
      <c r="CF127" s="43" t="str">
        <f t="shared" si="152"/>
        <v>No</v>
      </c>
      <c r="CG127" s="43">
        <f t="shared" si="140"/>
        <v>0</v>
      </c>
      <c r="CH127" s="43">
        <f t="shared" si="141"/>
        <v>0</v>
      </c>
      <c r="CI127" s="43">
        <f t="shared" si="142"/>
        <v>0</v>
      </c>
      <c r="CJ127" s="43">
        <f t="shared" si="143"/>
        <v>0</v>
      </c>
      <c r="CK127" s="43">
        <f t="shared" si="144"/>
        <v>0</v>
      </c>
      <c r="CL127" s="44">
        <f t="shared" si="145"/>
        <v>-5</v>
      </c>
      <c r="CM127" s="9">
        <f>IF(AND($F127&gt;=Inputs!B$3,$F127&lt;Inputs!C$3),FORECAST($F127,Inputs!B$4:C$4,Inputs!B$3:C$3),9999)</f>
        <v>9999</v>
      </c>
      <c r="CN127" s="9">
        <f>IF(AND($F127&gt;=Inputs!C$3,$F127&lt;Inputs!D$3),FORECAST($F127,Inputs!C$4:D$4,Inputs!C$3:D$3),9999)</f>
        <v>9999</v>
      </c>
      <c r="CO127" s="9">
        <f>IF(AND($F127&gt;=Inputs!D$3,$F127&lt;Inputs!E$3),FORECAST($F127,Inputs!D$4:E$4,Inputs!D$3:E$3),9999)</f>
        <v>9999</v>
      </c>
      <c r="CP127" s="9">
        <f>IF(AND($F127&gt;=Inputs!E$3,$F127&lt;Inputs!F$3),FORECAST($F127,Inputs!E$4:F$4,Inputs!E$3:F$3),9999)</f>
        <v>9999</v>
      </c>
      <c r="CQ127" s="9">
        <f>IF(AND($F127&gt;=Inputs!F$3,$F127&lt;Inputs!G$3),FORECAST($F127,Inputs!F$4:G$4,Inputs!F$3:G$3),9999)</f>
        <v>9999</v>
      </c>
      <c r="CR127" s="9">
        <f>IF(AND($F127&gt;=Inputs!G$3,$F127&lt;Inputs!H$3),FORECAST($F127,Inputs!G$4:H$4,Inputs!G$3:H$3),9999)</f>
        <v>9999</v>
      </c>
      <c r="CS127" s="9">
        <f>IF(AND($F127&gt;=Inputs!H$3,$F127&lt;Inputs!I$3),FORECAST($F127,Inputs!H$4:I$4,Inputs!H$3:I$3),9999)</f>
        <v>9999</v>
      </c>
      <c r="CT127" s="9">
        <f>IF(AND($F127&gt;=Inputs!I$3,$F127&lt;Inputs!J$3),FORECAST($F127,Inputs!I$4:J$4,Inputs!I$3:J$3),9999)</f>
        <v>9999</v>
      </c>
      <c r="CU127" s="9">
        <f>IF(AND($F127&gt;=Inputs!J$3,$F127&lt;Inputs!K$3),FORECAST($F127,Inputs!J$4:K$4,Inputs!J$3:K$3),9999)</f>
        <v>9999</v>
      </c>
      <c r="CV127" s="9">
        <f>IF(AND($F127&gt;=Inputs!K$3,$F127&lt;Inputs!L$3),FORECAST($F127,Inputs!K$4:L$4,Inputs!K$3:L$3),9999)</f>
        <v>9999</v>
      </c>
      <c r="CW127" s="9">
        <f>IF(AND($G127&gt;=Inputs!B$3,$G127&lt;Inputs!C$3),FORECAST($G127,Inputs!B$4:C$4,Inputs!B$3:C$3),-9999)</f>
        <v>-9999</v>
      </c>
      <c r="CX127" s="9">
        <f>IF(AND($G127&gt;=Inputs!C$3,$G127&lt;Inputs!D$3),FORECAST($G127,Inputs!C$4:D$4,Inputs!C$3:D$3),-9999)</f>
        <v>-9999</v>
      </c>
      <c r="CY127" s="9">
        <f>IF(AND($G127&gt;=Inputs!D$3,$G127&lt;Inputs!E$3),FORECAST($G127,Inputs!D$4:E$4,Inputs!D$3:E$3),-9999)</f>
        <v>-9999</v>
      </c>
      <c r="CZ127" s="9">
        <f>IF(AND($G127&gt;=Inputs!E$3,$G127&lt;Inputs!F$3),FORECAST($G127,Inputs!E$4:F$4,Inputs!E$3:F$3),-9999)</f>
        <v>-9999</v>
      </c>
      <c r="DA127" s="9">
        <f>IF(AND($G127&gt;=Inputs!F$3,$G127&lt;Inputs!G$3),FORECAST($G127,Inputs!F$4:G$4,Inputs!F$3:G$3),-9999)</f>
        <v>-9999</v>
      </c>
      <c r="DB127" s="9">
        <f>IF(AND($G127&gt;=Inputs!G$3,$G127&lt;Inputs!H$3),FORECAST($G127,Inputs!G$4:H$4,Inputs!G$3:H$3),-9999)</f>
        <v>25.2</v>
      </c>
      <c r="DC127" s="9">
        <f>IF(AND($G127&gt;=Inputs!H$3,$G127&lt;Inputs!I$3),FORECAST($G127,Inputs!H$4:I$4,Inputs!H$3:I$3),-9999)</f>
        <v>-9999</v>
      </c>
      <c r="DD127" s="9">
        <f>IF(AND($G127&gt;=Inputs!I$3,$G127&lt;Inputs!J$3),FORECAST($G127,Inputs!I$4:J$4,Inputs!I$3:J$3),-9999)</f>
        <v>-9999</v>
      </c>
      <c r="DE127" s="9">
        <f>IF(AND($G127&gt;=Inputs!J$3,$G127&lt;Inputs!K$3),FORECAST($G127,Inputs!J$4:K$4,Inputs!J$3:K$3),-9999)</f>
        <v>-9999</v>
      </c>
      <c r="DF127" s="9">
        <f>IF(AND($G127&gt;=Inputs!K$3,$G127&lt;Inputs!L$3),FORECAST($G127,Inputs!K$4:L$4,Inputs!K$3:L$3),-9999)</f>
        <v>-9999</v>
      </c>
    </row>
    <row r="128" spans="1:110" x14ac:dyDescent="0.25">
      <c r="A128" s="2">
        <f t="shared" si="103"/>
        <v>45474.434027777374</v>
      </c>
      <c r="B128" s="3" t="str">
        <f>IF(ROUND(A128,6)&lt;ROUND(Inputs!$B$7,6),"Pre t0",IF(ROUND(A128,6)=ROUND(Inputs!$B$7,6),"t0",IF(AND(A128&gt;Inputs!$B$7,A128&lt;Inputs!$B$8),"TRLD","Post t0")))</f>
        <v>TRLD</v>
      </c>
      <c r="C128" s="17">
        <v>25.35</v>
      </c>
      <c r="D128" s="19">
        <v>186.78899999999999</v>
      </c>
      <c r="E128" s="19"/>
      <c r="F128" s="19">
        <v>200</v>
      </c>
      <c r="G128" s="19">
        <v>130</v>
      </c>
      <c r="H128" s="7">
        <f t="shared" si="102"/>
        <v>130.3125</v>
      </c>
      <c r="I128" s="7">
        <f>IF(B128="Pre t0",0,IF(B128="t0",MAX(MIN(TRLD!N128,E128),G128),IF(B128="TRLD",I127+J128,IF(B128="Post t0",MAX(I127+M128,G128)))))</f>
        <v>130.625</v>
      </c>
      <c r="J128" s="7">
        <f t="shared" si="156"/>
        <v>0.625</v>
      </c>
      <c r="K128" s="7">
        <f t="shared" si="53"/>
        <v>0.625</v>
      </c>
      <c r="L128" s="7">
        <f t="shared" si="157"/>
        <v>5</v>
      </c>
      <c r="M128" s="8">
        <f t="shared" si="158"/>
        <v>-5</v>
      </c>
      <c r="N128" s="31">
        <f t="shared" si="56"/>
        <v>130.625</v>
      </c>
      <c r="O128" s="31">
        <f>IF(AND($C128&gt;=Inputs!B$4,$C128&lt;Inputs!C$4),FORECAST($C128,Inputs!B$3:C$3,Inputs!B$4:C$4),0)</f>
        <v>0</v>
      </c>
      <c r="P128" s="31">
        <f>IF(AND($C128&gt;=Inputs!C$4,$C128&lt;Inputs!D$4),FORECAST($C128,Inputs!C$3:D$3,Inputs!C$4:D$4),0)</f>
        <v>0</v>
      </c>
      <c r="Q128" s="31">
        <f>IF(AND($C128&gt;=Inputs!D$4,$C128&lt;Inputs!E$4),FORECAST($C128,Inputs!D$3:E$3,Inputs!D$4:E$4),0)</f>
        <v>0</v>
      </c>
      <c r="R128" s="31">
        <f>IF(AND($C128&gt;=Inputs!E$4,$C128&lt;Inputs!F$4),FORECAST($C128,Inputs!E$3:F$3,Inputs!E$4:F$4),0)</f>
        <v>0</v>
      </c>
      <c r="S128" s="31">
        <f>IF(AND($C128&gt;=Inputs!F$4,$C128&lt;Inputs!G$4),FORECAST($C128,Inputs!F$3:G$3,Inputs!F$4:G$4),0)</f>
        <v>0</v>
      </c>
      <c r="T128" s="31">
        <f>IF(AND($C128&gt;=Inputs!G$4,$C128&lt;Inputs!H$4),FORECAST($C128,Inputs!G$3:H$3,Inputs!G$4:H$4),0)</f>
        <v>130.625</v>
      </c>
      <c r="U128" s="31">
        <f>IF(AND($C128&gt;=Inputs!H$4,$C128&lt;Inputs!I$4),FORECAST($C128,Inputs!H$3:I$3,Inputs!H$4:I$4),0)</f>
        <v>0</v>
      </c>
      <c r="V128" s="31">
        <f>IF(AND($C128&gt;=Inputs!I$4,$C128&lt;Inputs!J$4),FORECAST($C128,Inputs!I$3:J$3,Inputs!I$4:J$4),0)</f>
        <v>0</v>
      </c>
      <c r="W128" s="31">
        <f>IF(AND($C128&gt;=Inputs!J$4,$C128&lt;Inputs!K$4),FORECAST($C128,Inputs!J$3:K$3,Inputs!J$4:K$4),0)</f>
        <v>0</v>
      </c>
      <c r="X128" s="31">
        <f>IF(AND($C128&gt;=Inputs!K$4,Inputs!K$4&lt;&gt;""),F128,0)</f>
        <v>0</v>
      </c>
      <c r="Y128" s="36">
        <f>IF($I127&lt;Inputs!B$13,Inputs!B$14,0)</f>
        <v>1</v>
      </c>
      <c r="Z128" s="36">
        <f>IF(AND($I127&gt;=Inputs!B$13,$I127&lt;Inputs!C$13),Inputs!C$14,0)</f>
        <v>0</v>
      </c>
      <c r="AA128" s="36">
        <f>IF(AND($I127&gt;=Inputs!C$13,$I127&lt;Inputs!D$13),Inputs!D$14,0)</f>
        <v>0</v>
      </c>
      <c r="AB128" s="36">
        <f>IF(AND($I127&lt;Inputs!B$13),Inputs!B$13,0)</f>
        <v>185</v>
      </c>
      <c r="AC128" s="36">
        <f>IF(AND($I127&gt;=Inputs!B$13,$I127&lt;Inputs!C$13),Inputs!C$13,0)</f>
        <v>0</v>
      </c>
      <c r="AD128" s="36">
        <f>IF(AND($I127&gt;=Inputs!C$13,$I127&lt;Inputs!D$13),Inputs!D$13,0)</f>
        <v>0</v>
      </c>
      <c r="AE128" s="36">
        <f t="shared" si="107"/>
        <v>55</v>
      </c>
      <c r="AF128" s="36">
        <f t="shared" si="108"/>
        <v>0</v>
      </c>
      <c r="AG128" s="36">
        <f t="shared" si="109"/>
        <v>0</v>
      </c>
      <c r="AH128" s="36">
        <f t="shared" si="110"/>
        <v>55</v>
      </c>
      <c r="AI128" s="36" t="str">
        <f t="shared" si="149"/>
        <v>No</v>
      </c>
      <c r="AJ128" s="36">
        <f t="shared" si="111"/>
        <v>5</v>
      </c>
      <c r="AK128" s="36">
        <f t="shared" si="112"/>
        <v>0</v>
      </c>
      <c r="AL128" s="36">
        <f t="shared" si="113"/>
        <v>0</v>
      </c>
      <c r="AM128" s="36">
        <f t="shared" si="114"/>
        <v>5</v>
      </c>
      <c r="AN128" s="36">
        <f t="shared" si="115"/>
        <v>0</v>
      </c>
      <c r="AO128" s="36">
        <f t="shared" si="116"/>
        <v>0</v>
      </c>
      <c r="AP128" s="36">
        <f t="shared" si="117"/>
        <v>5</v>
      </c>
      <c r="AQ128" s="36">
        <f t="shared" si="69"/>
        <v>135</v>
      </c>
      <c r="AR128" s="36">
        <f>IF(AND($AQ128&gt;=Inputs!B$13,$AQ128&lt;Inputs!C$13),Inputs!C$14,0)</f>
        <v>0</v>
      </c>
      <c r="AS128" s="36">
        <f>IF(AND($AQ128&gt;=Inputs!C$13,$AQ128&lt;Inputs!D$13),Inputs!D$14,0)</f>
        <v>0</v>
      </c>
      <c r="AT128" s="36">
        <f>IF(AND($AQ128&gt;=Inputs!B$13,$AQ128&lt;Inputs!C$13),Inputs!C$13,0)</f>
        <v>0</v>
      </c>
      <c r="AU128" s="36">
        <f>IF(AND($AQ128&gt;=Inputs!C$13,$AQ128&lt;Inputs!D$13),Inputs!D$13,0)</f>
        <v>0</v>
      </c>
      <c r="AV128" s="36">
        <f t="shared" si="118"/>
        <v>0</v>
      </c>
      <c r="AW128" s="36">
        <f>IFERROR((AU128-#REF!)/AS128,0)</f>
        <v>0</v>
      </c>
      <c r="AX128" s="36">
        <f t="shared" si="119"/>
        <v>0</v>
      </c>
      <c r="AY128" s="36" t="str">
        <f t="shared" si="150"/>
        <v>No</v>
      </c>
      <c r="AZ128" s="36">
        <f t="shared" si="120"/>
        <v>0</v>
      </c>
      <c r="BA128" s="36">
        <f t="shared" si="121"/>
        <v>0</v>
      </c>
      <c r="BB128" s="36">
        <f t="shared" si="122"/>
        <v>0</v>
      </c>
      <c r="BC128" s="36">
        <f t="shared" si="123"/>
        <v>0</v>
      </c>
      <c r="BD128" s="36">
        <f t="shared" si="124"/>
        <v>0</v>
      </c>
      <c r="BE128" s="37">
        <f t="shared" si="125"/>
        <v>5</v>
      </c>
      <c r="BF128" s="43">
        <f>IF($I127&lt;=Inputs!B$13,Inputs!B$14,0)</f>
        <v>1</v>
      </c>
      <c r="BG128" s="43">
        <f>IF(AND($I127&gt;Inputs!B$13,$I127&lt;=Inputs!C$13),Inputs!C$14,0)</f>
        <v>0</v>
      </c>
      <c r="BH128" s="43">
        <f>IF(AND($I127&gt;Inputs!C$13,$I127&lt;=Inputs!D$13),Inputs!D$14,0)</f>
        <v>0</v>
      </c>
      <c r="BI128" s="43">
        <f>IF(AND($I127&lt;Inputs!B$13),0,0)</f>
        <v>0</v>
      </c>
      <c r="BJ128" s="43">
        <f>IF(AND($I127&gt;=Inputs!B$13,$I127&lt;Inputs!C$13),Inputs!B$13,0)</f>
        <v>0</v>
      </c>
      <c r="BK128" s="43">
        <f>IF(AND($I127&gt;=Inputs!C$13,$I127&lt;Inputs!D$13),Inputs!C$13,0)</f>
        <v>0</v>
      </c>
      <c r="BL128" s="43">
        <f t="shared" si="126"/>
        <v>130</v>
      </c>
      <c r="BM128" s="43">
        <f t="shared" si="127"/>
        <v>0</v>
      </c>
      <c r="BN128" s="43">
        <f t="shared" si="128"/>
        <v>0</v>
      </c>
      <c r="BO128" s="43">
        <f t="shared" si="129"/>
        <v>130</v>
      </c>
      <c r="BP128" s="43" t="str">
        <f t="shared" si="151"/>
        <v>No</v>
      </c>
      <c r="BQ128" s="43">
        <f t="shared" si="130"/>
        <v>5</v>
      </c>
      <c r="BR128" s="43">
        <f t="shared" si="131"/>
        <v>0</v>
      </c>
      <c r="BS128" s="43">
        <f t="shared" si="132"/>
        <v>0</v>
      </c>
      <c r="BT128" s="43">
        <f t="shared" si="133"/>
        <v>-5</v>
      </c>
      <c r="BU128" s="43">
        <f t="shared" si="134"/>
        <v>0</v>
      </c>
      <c r="BV128" s="43">
        <f t="shared" si="135"/>
        <v>0</v>
      </c>
      <c r="BW128" s="43">
        <f t="shared" si="136"/>
        <v>-5</v>
      </c>
      <c r="BX128" s="43">
        <f t="shared" si="91"/>
        <v>125</v>
      </c>
      <c r="BY128" s="43">
        <f>IF(AND($BX128&gt;Inputs!B$13,$BX128&lt;=Inputs!C$13),Inputs!C$14,0)</f>
        <v>0</v>
      </c>
      <c r="BZ128" s="43">
        <f>IF(AND($BX128&gt;Inputs!C$13,$BX128&lt;=Inputs!D$13),Inputs!D$14,0)</f>
        <v>0</v>
      </c>
      <c r="CA128" s="43">
        <f>IF(AND($BX128&gt;Inputs!B$13,$BX128&lt;=Inputs!C$13),Inputs!B$13,0)</f>
        <v>0</v>
      </c>
      <c r="CB128" s="43">
        <f>IF(AND($BX128&gt;Inputs!C$13,$BX128&lt;=Inputs!D$13),Inputs!C$13,0)</f>
        <v>0</v>
      </c>
      <c r="CC128" s="43">
        <f t="shared" si="137"/>
        <v>0</v>
      </c>
      <c r="CD128" s="43">
        <f t="shared" si="138"/>
        <v>0</v>
      </c>
      <c r="CE128" s="43">
        <f t="shared" si="139"/>
        <v>0</v>
      </c>
      <c r="CF128" s="43" t="str">
        <f t="shared" si="152"/>
        <v>No</v>
      </c>
      <c r="CG128" s="43">
        <f t="shared" si="140"/>
        <v>0</v>
      </c>
      <c r="CH128" s="43">
        <f t="shared" si="141"/>
        <v>0</v>
      </c>
      <c r="CI128" s="43">
        <f t="shared" si="142"/>
        <v>0</v>
      </c>
      <c r="CJ128" s="43">
        <f t="shared" si="143"/>
        <v>0</v>
      </c>
      <c r="CK128" s="43">
        <f t="shared" si="144"/>
        <v>0</v>
      </c>
      <c r="CL128" s="44">
        <f t="shared" si="145"/>
        <v>-5</v>
      </c>
      <c r="CM128" s="9">
        <f>IF(AND($F128&gt;=Inputs!B$3,$F128&lt;Inputs!C$3),FORECAST($F128,Inputs!B$4:C$4,Inputs!B$3:C$3),9999)</f>
        <v>9999</v>
      </c>
      <c r="CN128" s="9">
        <f>IF(AND($F128&gt;=Inputs!C$3,$F128&lt;Inputs!D$3),FORECAST($F128,Inputs!C$4:D$4,Inputs!C$3:D$3),9999)</f>
        <v>9999</v>
      </c>
      <c r="CO128" s="9">
        <f>IF(AND($F128&gt;=Inputs!D$3,$F128&lt;Inputs!E$3),FORECAST($F128,Inputs!D$4:E$4,Inputs!D$3:E$3),9999)</f>
        <v>9999</v>
      </c>
      <c r="CP128" s="9">
        <f>IF(AND($F128&gt;=Inputs!E$3,$F128&lt;Inputs!F$3),FORECAST($F128,Inputs!E$4:F$4,Inputs!E$3:F$3),9999)</f>
        <v>9999</v>
      </c>
      <c r="CQ128" s="9">
        <f>IF(AND($F128&gt;=Inputs!F$3,$F128&lt;Inputs!G$3),FORECAST($F128,Inputs!F$4:G$4,Inputs!F$3:G$3),9999)</f>
        <v>9999</v>
      </c>
      <c r="CR128" s="9">
        <f>IF(AND($F128&gt;=Inputs!G$3,$F128&lt;Inputs!H$3),FORECAST($F128,Inputs!G$4:H$4,Inputs!G$3:H$3),9999)</f>
        <v>9999</v>
      </c>
      <c r="CS128" s="9">
        <f>IF(AND($F128&gt;=Inputs!H$3,$F128&lt;Inputs!I$3),FORECAST($F128,Inputs!H$4:I$4,Inputs!H$3:I$3),9999)</f>
        <v>9999</v>
      </c>
      <c r="CT128" s="9">
        <f>IF(AND($F128&gt;=Inputs!I$3,$F128&lt;Inputs!J$3),FORECAST($F128,Inputs!I$4:J$4,Inputs!I$3:J$3),9999)</f>
        <v>9999</v>
      </c>
      <c r="CU128" s="9">
        <f>IF(AND($F128&gt;=Inputs!J$3,$F128&lt;Inputs!K$3),FORECAST($F128,Inputs!J$4:K$4,Inputs!J$3:K$3),9999)</f>
        <v>9999</v>
      </c>
      <c r="CV128" s="9">
        <f>IF(AND($F128&gt;=Inputs!K$3,$F128&lt;Inputs!L$3),FORECAST($F128,Inputs!K$4:L$4,Inputs!K$3:L$3),9999)</f>
        <v>9999</v>
      </c>
      <c r="CW128" s="9">
        <f>IF(AND($G128&gt;=Inputs!B$3,$G128&lt;Inputs!C$3),FORECAST($G128,Inputs!B$4:C$4,Inputs!B$3:C$3),-9999)</f>
        <v>-9999</v>
      </c>
      <c r="CX128" s="9">
        <f>IF(AND($G128&gt;=Inputs!C$3,$G128&lt;Inputs!D$3),FORECAST($G128,Inputs!C$4:D$4,Inputs!C$3:D$3),-9999)</f>
        <v>-9999</v>
      </c>
      <c r="CY128" s="9">
        <f>IF(AND($G128&gt;=Inputs!D$3,$G128&lt;Inputs!E$3),FORECAST($G128,Inputs!D$4:E$4,Inputs!D$3:E$3),-9999)</f>
        <v>-9999</v>
      </c>
      <c r="CZ128" s="9">
        <f>IF(AND($G128&gt;=Inputs!E$3,$G128&lt;Inputs!F$3),FORECAST($G128,Inputs!E$4:F$4,Inputs!E$3:F$3),-9999)</f>
        <v>-9999</v>
      </c>
      <c r="DA128" s="9">
        <f>IF(AND($G128&gt;=Inputs!F$3,$G128&lt;Inputs!G$3),FORECAST($G128,Inputs!F$4:G$4,Inputs!F$3:G$3),-9999)</f>
        <v>-9999</v>
      </c>
      <c r="DB128" s="9">
        <f>IF(AND($G128&gt;=Inputs!G$3,$G128&lt;Inputs!H$3),FORECAST($G128,Inputs!G$4:H$4,Inputs!G$3:H$3),-9999)</f>
        <v>25.2</v>
      </c>
      <c r="DC128" s="9">
        <f>IF(AND($G128&gt;=Inputs!H$3,$G128&lt;Inputs!I$3),FORECAST($G128,Inputs!H$4:I$4,Inputs!H$3:I$3),-9999)</f>
        <v>-9999</v>
      </c>
      <c r="DD128" s="9">
        <f>IF(AND($G128&gt;=Inputs!I$3,$G128&lt;Inputs!J$3),FORECAST($G128,Inputs!I$4:J$4,Inputs!I$3:J$3),-9999)</f>
        <v>-9999</v>
      </c>
      <c r="DE128" s="9">
        <f>IF(AND($G128&gt;=Inputs!J$3,$G128&lt;Inputs!K$3),FORECAST($G128,Inputs!J$4:K$4,Inputs!J$3:K$3),-9999)</f>
        <v>-9999</v>
      </c>
      <c r="DF128" s="9">
        <f>IF(AND($G128&gt;=Inputs!K$3,$G128&lt;Inputs!L$3),FORECAST($G128,Inputs!K$4:L$4,Inputs!K$3:L$3),-9999)</f>
        <v>-9999</v>
      </c>
    </row>
    <row r="129" spans="1:110" x14ac:dyDescent="0.25">
      <c r="A129" s="2">
        <f t="shared" si="103"/>
        <v>45474.437499999593</v>
      </c>
      <c r="B129" s="3" t="str">
        <f>IF(ROUND(A129,6)&lt;ROUND(Inputs!$B$7,6),"Pre t0",IF(ROUND(A129,6)=ROUND(Inputs!$B$7,6),"t0",IF(AND(A129&gt;Inputs!$B$7,A129&lt;Inputs!$B$8),"TRLD","Post t0")))</f>
        <v>TRLD</v>
      </c>
      <c r="C129" s="17">
        <v>24.1</v>
      </c>
      <c r="D129" s="19">
        <v>186.53525000000002</v>
      </c>
      <c r="E129" s="19"/>
      <c r="F129" s="19">
        <v>200</v>
      </c>
      <c r="G129" s="19">
        <v>130</v>
      </c>
      <c r="H129" s="7">
        <f t="shared" si="102"/>
        <v>130.25</v>
      </c>
      <c r="I129" s="7">
        <f>IF(B129="Pre t0",0,IF(B129="t0",MAX(MIN(TRLD!N129,E129),G129),IF(B129="TRLD",I128+J129,IF(B129="Post t0",MAX(I128+M129,G129)))))</f>
        <v>130</v>
      </c>
      <c r="J129" s="7">
        <f t="shared" si="156"/>
        <v>-0.625</v>
      </c>
      <c r="K129" s="7">
        <f t="shared" si="53"/>
        <v>-0.625</v>
      </c>
      <c r="L129" s="7">
        <f t="shared" si="157"/>
        <v>5</v>
      </c>
      <c r="M129" s="8">
        <f t="shared" si="158"/>
        <v>-5</v>
      </c>
      <c r="N129" s="31">
        <f t="shared" si="56"/>
        <v>130</v>
      </c>
      <c r="O129" s="31">
        <f>IF(AND($C129&gt;=Inputs!B$4,$C129&lt;Inputs!C$4),FORECAST($C129,Inputs!B$3:C$3,Inputs!B$4:C$4),0)</f>
        <v>0</v>
      </c>
      <c r="P129" s="31">
        <f>IF(AND($C129&gt;=Inputs!C$4,$C129&lt;Inputs!D$4),FORECAST($C129,Inputs!C$3:D$3,Inputs!C$4:D$4),0)</f>
        <v>0</v>
      </c>
      <c r="Q129" s="31">
        <f>IF(AND($C129&gt;=Inputs!D$4,$C129&lt;Inputs!E$4),FORECAST($C129,Inputs!D$3:E$3,Inputs!D$4:E$4),0)</f>
        <v>0</v>
      </c>
      <c r="R129" s="31">
        <f>IF(AND($C129&gt;=Inputs!E$4,$C129&lt;Inputs!F$4),FORECAST($C129,Inputs!E$3:F$3,Inputs!E$4:F$4),0)</f>
        <v>0</v>
      </c>
      <c r="S129" s="31">
        <f>IF(AND($C129&gt;=Inputs!F$4,$C129&lt;Inputs!G$4),FORECAST($C129,Inputs!F$3:G$3,Inputs!F$4:G$4),0)</f>
        <v>0</v>
      </c>
      <c r="T129" s="31">
        <f>IF(AND($C129&gt;=Inputs!G$4,$C129&lt;Inputs!H$4),FORECAST($C129,Inputs!G$3:H$3,Inputs!G$4:H$4),0)</f>
        <v>125.41666666666667</v>
      </c>
      <c r="U129" s="31">
        <f>IF(AND($C129&gt;=Inputs!H$4,$C129&lt;Inputs!I$4),FORECAST($C129,Inputs!H$3:I$3,Inputs!H$4:I$4),0)</f>
        <v>0</v>
      </c>
      <c r="V129" s="31">
        <f>IF(AND($C129&gt;=Inputs!I$4,$C129&lt;Inputs!J$4),FORECAST($C129,Inputs!I$3:J$3,Inputs!I$4:J$4),0)</f>
        <v>0</v>
      </c>
      <c r="W129" s="31">
        <f>IF(AND($C129&gt;=Inputs!J$4,$C129&lt;Inputs!K$4),FORECAST($C129,Inputs!J$3:K$3,Inputs!J$4:K$4),0)</f>
        <v>0</v>
      </c>
      <c r="X129" s="31">
        <f>IF(AND($C129&gt;=Inputs!K$4,Inputs!K$4&lt;&gt;""),F129,0)</f>
        <v>0</v>
      </c>
      <c r="Y129" s="36">
        <f>IF($I128&lt;Inputs!B$13,Inputs!B$14,0)</f>
        <v>1</v>
      </c>
      <c r="Z129" s="36">
        <f>IF(AND($I128&gt;=Inputs!B$13,$I128&lt;Inputs!C$13),Inputs!C$14,0)</f>
        <v>0</v>
      </c>
      <c r="AA129" s="36">
        <f>IF(AND($I128&gt;=Inputs!C$13,$I128&lt;Inputs!D$13),Inputs!D$14,0)</f>
        <v>0</v>
      </c>
      <c r="AB129" s="36">
        <f>IF(AND($I128&lt;Inputs!B$13),Inputs!B$13,0)</f>
        <v>185</v>
      </c>
      <c r="AC129" s="36">
        <f>IF(AND($I128&gt;=Inputs!B$13,$I128&lt;Inputs!C$13),Inputs!C$13,0)</f>
        <v>0</v>
      </c>
      <c r="AD129" s="36">
        <f>IF(AND($I128&gt;=Inputs!C$13,$I128&lt;Inputs!D$13),Inputs!D$13,0)</f>
        <v>0</v>
      </c>
      <c r="AE129" s="36">
        <f t="shared" si="107"/>
        <v>54.375</v>
      </c>
      <c r="AF129" s="36">
        <f t="shared" si="108"/>
        <v>0</v>
      </c>
      <c r="AG129" s="36">
        <f t="shared" si="109"/>
        <v>0</v>
      </c>
      <c r="AH129" s="36">
        <f t="shared" si="110"/>
        <v>54.375</v>
      </c>
      <c r="AI129" s="36" t="str">
        <f t="shared" si="149"/>
        <v>No</v>
      </c>
      <c r="AJ129" s="36">
        <f t="shared" si="111"/>
        <v>5</v>
      </c>
      <c r="AK129" s="36">
        <f t="shared" si="112"/>
        <v>0</v>
      </c>
      <c r="AL129" s="36">
        <f t="shared" si="113"/>
        <v>0</v>
      </c>
      <c r="AM129" s="36">
        <f t="shared" si="114"/>
        <v>5</v>
      </c>
      <c r="AN129" s="36">
        <f t="shared" si="115"/>
        <v>0</v>
      </c>
      <c r="AO129" s="36">
        <f t="shared" si="116"/>
        <v>0</v>
      </c>
      <c r="AP129" s="36">
        <f t="shared" si="117"/>
        <v>5</v>
      </c>
      <c r="AQ129" s="36">
        <f t="shared" si="69"/>
        <v>135.625</v>
      </c>
      <c r="AR129" s="36">
        <f>IF(AND($AQ129&gt;=Inputs!B$13,$AQ129&lt;Inputs!C$13),Inputs!C$14,0)</f>
        <v>0</v>
      </c>
      <c r="AS129" s="36">
        <f>IF(AND($AQ129&gt;=Inputs!C$13,$AQ129&lt;Inputs!D$13),Inputs!D$14,0)</f>
        <v>0</v>
      </c>
      <c r="AT129" s="36">
        <f>IF(AND($AQ129&gt;=Inputs!B$13,$AQ129&lt;Inputs!C$13),Inputs!C$13,0)</f>
        <v>0</v>
      </c>
      <c r="AU129" s="36">
        <f>IF(AND($AQ129&gt;=Inputs!C$13,$AQ129&lt;Inputs!D$13),Inputs!D$13,0)</f>
        <v>0</v>
      </c>
      <c r="AV129" s="36">
        <f t="shared" si="118"/>
        <v>0</v>
      </c>
      <c r="AW129" s="36">
        <f>IFERROR((AU129-#REF!)/AS129,0)</f>
        <v>0</v>
      </c>
      <c r="AX129" s="36">
        <f t="shared" si="119"/>
        <v>0</v>
      </c>
      <c r="AY129" s="36" t="str">
        <f t="shared" si="150"/>
        <v>No</v>
      </c>
      <c r="AZ129" s="36">
        <f t="shared" si="120"/>
        <v>0</v>
      </c>
      <c r="BA129" s="36">
        <f t="shared" si="121"/>
        <v>0</v>
      </c>
      <c r="BB129" s="36">
        <f t="shared" si="122"/>
        <v>0</v>
      </c>
      <c r="BC129" s="36">
        <f t="shared" si="123"/>
        <v>0</v>
      </c>
      <c r="BD129" s="36">
        <f t="shared" si="124"/>
        <v>0</v>
      </c>
      <c r="BE129" s="37">
        <f t="shared" si="125"/>
        <v>5</v>
      </c>
      <c r="BF129" s="43">
        <f>IF($I128&lt;=Inputs!B$13,Inputs!B$14,0)</f>
        <v>1</v>
      </c>
      <c r="BG129" s="43">
        <f>IF(AND($I128&gt;Inputs!B$13,$I128&lt;=Inputs!C$13),Inputs!C$14,0)</f>
        <v>0</v>
      </c>
      <c r="BH129" s="43">
        <f>IF(AND($I128&gt;Inputs!C$13,$I128&lt;=Inputs!D$13),Inputs!D$14,0)</f>
        <v>0</v>
      </c>
      <c r="BI129" s="43">
        <f>IF(AND($I128&lt;Inputs!B$13),0,0)</f>
        <v>0</v>
      </c>
      <c r="BJ129" s="43">
        <f>IF(AND($I128&gt;=Inputs!B$13,$I128&lt;Inputs!C$13),Inputs!B$13,0)</f>
        <v>0</v>
      </c>
      <c r="BK129" s="43">
        <f>IF(AND($I128&gt;=Inputs!C$13,$I128&lt;Inputs!D$13),Inputs!C$13,0)</f>
        <v>0</v>
      </c>
      <c r="BL129" s="43">
        <f t="shared" si="126"/>
        <v>130.625</v>
      </c>
      <c r="BM129" s="43">
        <f t="shared" si="127"/>
        <v>0</v>
      </c>
      <c r="BN129" s="43">
        <f t="shared" si="128"/>
        <v>0</v>
      </c>
      <c r="BO129" s="43">
        <f t="shared" si="129"/>
        <v>130.625</v>
      </c>
      <c r="BP129" s="43" t="str">
        <f t="shared" si="151"/>
        <v>No</v>
      </c>
      <c r="BQ129" s="43">
        <f t="shared" si="130"/>
        <v>5</v>
      </c>
      <c r="BR129" s="43">
        <f t="shared" si="131"/>
        <v>0</v>
      </c>
      <c r="BS129" s="43">
        <f t="shared" si="132"/>
        <v>0</v>
      </c>
      <c r="BT129" s="43">
        <f t="shared" si="133"/>
        <v>-5</v>
      </c>
      <c r="BU129" s="43">
        <f t="shared" si="134"/>
        <v>0</v>
      </c>
      <c r="BV129" s="43">
        <f t="shared" si="135"/>
        <v>0</v>
      </c>
      <c r="BW129" s="43">
        <f t="shared" si="136"/>
        <v>-5</v>
      </c>
      <c r="BX129" s="43">
        <f t="shared" si="91"/>
        <v>125.625</v>
      </c>
      <c r="BY129" s="43">
        <f>IF(AND($BX129&gt;Inputs!B$13,$BX129&lt;=Inputs!C$13),Inputs!C$14,0)</f>
        <v>0</v>
      </c>
      <c r="BZ129" s="43">
        <f>IF(AND($BX129&gt;Inputs!C$13,$BX129&lt;=Inputs!D$13),Inputs!D$14,0)</f>
        <v>0</v>
      </c>
      <c r="CA129" s="43">
        <f>IF(AND($BX129&gt;Inputs!B$13,$BX129&lt;=Inputs!C$13),Inputs!B$13,0)</f>
        <v>0</v>
      </c>
      <c r="CB129" s="43">
        <f>IF(AND($BX129&gt;Inputs!C$13,$BX129&lt;=Inputs!D$13),Inputs!C$13,0)</f>
        <v>0</v>
      </c>
      <c r="CC129" s="43">
        <f t="shared" si="137"/>
        <v>0</v>
      </c>
      <c r="CD129" s="43">
        <f t="shared" si="138"/>
        <v>0</v>
      </c>
      <c r="CE129" s="43">
        <f t="shared" si="139"/>
        <v>0</v>
      </c>
      <c r="CF129" s="43" t="str">
        <f t="shared" si="152"/>
        <v>No</v>
      </c>
      <c r="CG129" s="43">
        <f t="shared" si="140"/>
        <v>0</v>
      </c>
      <c r="CH129" s="43">
        <f t="shared" si="141"/>
        <v>0</v>
      </c>
      <c r="CI129" s="43">
        <f t="shared" si="142"/>
        <v>0</v>
      </c>
      <c r="CJ129" s="43">
        <f t="shared" si="143"/>
        <v>0</v>
      </c>
      <c r="CK129" s="43">
        <f t="shared" si="144"/>
        <v>0</v>
      </c>
      <c r="CL129" s="44">
        <f t="shared" si="145"/>
        <v>-5</v>
      </c>
      <c r="CM129" s="9">
        <f>IF(AND($F129&gt;=Inputs!B$3,$F129&lt;Inputs!C$3),FORECAST($F129,Inputs!B$4:C$4,Inputs!B$3:C$3),9999)</f>
        <v>9999</v>
      </c>
      <c r="CN129" s="9">
        <f>IF(AND($F129&gt;=Inputs!C$3,$F129&lt;Inputs!D$3),FORECAST($F129,Inputs!C$4:D$4,Inputs!C$3:D$3),9999)</f>
        <v>9999</v>
      </c>
      <c r="CO129" s="9">
        <f>IF(AND($F129&gt;=Inputs!D$3,$F129&lt;Inputs!E$3),FORECAST($F129,Inputs!D$4:E$4,Inputs!D$3:E$3),9999)</f>
        <v>9999</v>
      </c>
      <c r="CP129" s="9">
        <f>IF(AND($F129&gt;=Inputs!E$3,$F129&lt;Inputs!F$3),FORECAST($F129,Inputs!E$4:F$4,Inputs!E$3:F$3),9999)</f>
        <v>9999</v>
      </c>
      <c r="CQ129" s="9">
        <f>IF(AND($F129&gt;=Inputs!F$3,$F129&lt;Inputs!G$3),FORECAST($F129,Inputs!F$4:G$4,Inputs!F$3:G$3),9999)</f>
        <v>9999</v>
      </c>
      <c r="CR129" s="9">
        <f>IF(AND($F129&gt;=Inputs!G$3,$F129&lt;Inputs!H$3),FORECAST($F129,Inputs!G$4:H$4,Inputs!G$3:H$3),9999)</f>
        <v>9999</v>
      </c>
      <c r="CS129" s="9">
        <f>IF(AND($F129&gt;=Inputs!H$3,$F129&lt;Inputs!I$3),FORECAST($F129,Inputs!H$4:I$4,Inputs!H$3:I$3),9999)</f>
        <v>9999</v>
      </c>
      <c r="CT129" s="9">
        <f>IF(AND($F129&gt;=Inputs!I$3,$F129&lt;Inputs!J$3),FORECAST($F129,Inputs!I$4:J$4,Inputs!I$3:J$3),9999)</f>
        <v>9999</v>
      </c>
      <c r="CU129" s="9">
        <f>IF(AND($F129&gt;=Inputs!J$3,$F129&lt;Inputs!K$3),FORECAST($F129,Inputs!J$4:K$4,Inputs!J$3:K$3),9999)</f>
        <v>9999</v>
      </c>
      <c r="CV129" s="9">
        <f>IF(AND($F129&gt;=Inputs!K$3,$F129&lt;Inputs!L$3),FORECAST($F129,Inputs!K$4:L$4,Inputs!K$3:L$3),9999)</f>
        <v>9999</v>
      </c>
      <c r="CW129" s="9">
        <f>IF(AND($G129&gt;=Inputs!B$3,$G129&lt;Inputs!C$3),FORECAST($G129,Inputs!B$4:C$4,Inputs!B$3:C$3),-9999)</f>
        <v>-9999</v>
      </c>
      <c r="CX129" s="9">
        <f>IF(AND($G129&gt;=Inputs!C$3,$G129&lt;Inputs!D$3),FORECAST($G129,Inputs!C$4:D$4,Inputs!C$3:D$3),-9999)</f>
        <v>-9999</v>
      </c>
      <c r="CY129" s="9">
        <f>IF(AND($G129&gt;=Inputs!D$3,$G129&lt;Inputs!E$3),FORECAST($G129,Inputs!D$4:E$4,Inputs!D$3:E$3),-9999)</f>
        <v>-9999</v>
      </c>
      <c r="CZ129" s="9">
        <f>IF(AND($G129&gt;=Inputs!E$3,$G129&lt;Inputs!F$3),FORECAST($G129,Inputs!E$4:F$4,Inputs!E$3:F$3),-9999)</f>
        <v>-9999</v>
      </c>
      <c r="DA129" s="9">
        <f>IF(AND($G129&gt;=Inputs!F$3,$G129&lt;Inputs!G$3),FORECAST($G129,Inputs!F$4:G$4,Inputs!F$3:G$3),-9999)</f>
        <v>-9999</v>
      </c>
      <c r="DB129" s="9">
        <f>IF(AND($G129&gt;=Inputs!G$3,$G129&lt;Inputs!H$3),FORECAST($G129,Inputs!G$4:H$4,Inputs!G$3:H$3),-9999)</f>
        <v>25.2</v>
      </c>
      <c r="DC129" s="9">
        <f>IF(AND($G129&gt;=Inputs!H$3,$G129&lt;Inputs!I$3),FORECAST($G129,Inputs!H$4:I$4,Inputs!H$3:I$3),-9999)</f>
        <v>-9999</v>
      </c>
      <c r="DD129" s="9">
        <f>IF(AND($G129&gt;=Inputs!I$3,$G129&lt;Inputs!J$3),FORECAST($G129,Inputs!I$4:J$4,Inputs!I$3:J$3),-9999)</f>
        <v>-9999</v>
      </c>
      <c r="DE129" s="9">
        <f>IF(AND($G129&gt;=Inputs!J$3,$G129&lt;Inputs!K$3),FORECAST($G129,Inputs!J$4:K$4,Inputs!J$3:K$3),-9999)</f>
        <v>-9999</v>
      </c>
      <c r="DF129" s="9">
        <f>IF(AND($G129&gt;=Inputs!K$3,$G129&lt;Inputs!L$3),FORECAST($G129,Inputs!K$4:L$4,Inputs!K$3:L$3),-9999)</f>
        <v>-9999</v>
      </c>
    </row>
    <row r="130" spans="1:110" x14ac:dyDescent="0.25">
      <c r="A130" s="2">
        <f t="shared" si="103"/>
        <v>45474.440972221812</v>
      </c>
      <c r="B130" s="3" t="str">
        <f>IF(ROUND(A130,6)&lt;ROUND(Inputs!$B$7,6),"Pre t0",IF(ROUND(A130,6)=ROUND(Inputs!$B$7,6),"t0",IF(AND(A130&gt;Inputs!$B$7,A130&lt;Inputs!$B$8),"TRLD","Post t0")))</f>
        <v>TRLD</v>
      </c>
      <c r="C130" s="17">
        <v>25.32</v>
      </c>
      <c r="D130" s="19">
        <v>186.71939999999998</v>
      </c>
      <c r="E130" s="19"/>
      <c r="F130" s="19">
        <v>200</v>
      </c>
      <c r="G130" s="19">
        <v>130</v>
      </c>
      <c r="H130" s="7">
        <f t="shared" si="102"/>
        <v>131.375</v>
      </c>
      <c r="I130" s="7">
        <f>IF(B130="Pre t0",0,IF(B130="t0",MAX(MIN(TRLD!N130,E130),G130),IF(B130="TRLD",I129+J130,IF(B130="Post t0",MAX(I129+M130,G130)))))</f>
        <v>130.5</v>
      </c>
      <c r="J130" s="7">
        <f t="shared" si="156"/>
        <v>0.5</v>
      </c>
      <c r="K130" s="7">
        <f t="shared" si="53"/>
        <v>0.5</v>
      </c>
      <c r="L130" s="7">
        <f t="shared" si="157"/>
        <v>5</v>
      </c>
      <c r="M130" s="8">
        <f t="shared" si="158"/>
        <v>-5</v>
      </c>
      <c r="N130" s="31">
        <f t="shared" si="56"/>
        <v>130.5</v>
      </c>
      <c r="O130" s="31">
        <f>IF(AND($C130&gt;=Inputs!B$4,$C130&lt;Inputs!C$4),FORECAST($C130,Inputs!B$3:C$3,Inputs!B$4:C$4),0)</f>
        <v>0</v>
      </c>
      <c r="P130" s="31">
        <f>IF(AND($C130&gt;=Inputs!C$4,$C130&lt;Inputs!D$4),FORECAST($C130,Inputs!C$3:D$3,Inputs!C$4:D$4),0)</f>
        <v>0</v>
      </c>
      <c r="Q130" s="31">
        <f>IF(AND($C130&gt;=Inputs!D$4,$C130&lt;Inputs!E$4),FORECAST($C130,Inputs!D$3:E$3,Inputs!D$4:E$4),0)</f>
        <v>0</v>
      </c>
      <c r="R130" s="31">
        <f>IF(AND($C130&gt;=Inputs!E$4,$C130&lt;Inputs!F$4),FORECAST($C130,Inputs!E$3:F$3,Inputs!E$4:F$4),0)</f>
        <v>0</v>
      </c>
      <c r="S130" s="31">
        <f>IF(AND($C130&gt;=Inputs!F$4,$C130&lt;Inputs!G$4),FORECAST($C130,Inputs!F$3:G$3,Inputs!F$4:G$4),0)</f>
        <v>0</v>
      </c>
      <c r="T130" s="31">
        <f>IF(AND($C130&gt;=Inputs!G$4,$C130&lt;Inputs!H$4),FORECAST($C130,Inputs!G$3:H$3,Inputs!G$4:H$4),0)</f>
        <v>130.5</v>
      </c>
      <c r="U130" s="31">
        <f>IF(AND($C130&gt;=Inputs!H$4,$C130&lt;Inputs!I$4),FORECAST($C130,Inputs!H$3:I$3,Inputs!H$4:I$4),0)</f>
        <v>0</v>
      </c>
      <c r="V130" s="31">
        <f>IF(AND($C130&gt;=Inputs!I$4,$C130&lt;Inputs!J$4),FORECAST($C130,Inputs!I$3:J$3,Inputs!I$4:J$4),0)</f>
        <v>0</v>
      </c>
      <c r="W130" s="31">
        <f>IF(AND($C130&gt;=Inputs!J$4,$C130&lt;Inputs!K$4),FORECAST($C130,Inputs!J$3:K$3,Inputs!J$4:K$4),0)</f>
        <v>0</v>
      </c>
      <c r="X130" s="31">
        <f>IF(AND($C130&gt;=Inputs!K$4,Inputs!K$4&lt;&gt;""),F130,0)</f>
        <v>0</v>
      </c>
      <c r="Y130" s="36">
        <f>IF($I129&lt;Inputs!B$13,Inputs!B$14,0)</f>
        <v>1</v>
      </c>
      <c r="Z130" s="36">
        <f>IF(AND($I129&gt;=Inputs!B$13,$I129&lt;Inputs!C$13),Inputs!C$14,0)</f>
        <v>0</v>
      </c>
      <c r="AA130" s="36">
        <f>IF(AND($I129&gt;=Inputs!C$13,$I129&lt;Inputs!D$13),Inputs!D$14,0)</f>
        <v>0</v>
      </c>
      <c r="AB130" s="36">
        <f>IF(AND($I129&lt;Inputs!B$13),Inputs!B$13,0)</f>
        <v>185</v>
      </c>
      <c r="AC130" s="36">
        <f>IF(AND($I129&gt;=Inputs!B$13,$I129&lt;Inputs!C$13),Inputs!C$13,0)</f>
        <v>0</v>
      </c>
      <c r="AD130" s="36">
        <f>IF(AND($I129&gt;=Inputs!C$13,$I129&lt;Inputs!D$13),Inputs!D$13,0)</f>
        <v>0</v>
      </c>
      <c r="AE130" s="36">
        <f t="shared" si="107"/>
        <v>55</v>
      </c>
      <c r="AF130" s="36">
        <f t="shared" si="108"/>
        <v>0</v>
      </c>
      <c r="AG130" s="36">
        <f t="shared" si="109"/>
        <v>0</v>
      </c>
      <c r="AH130" s="36">
        <f t="shared" si="110"/>
        <v>55</v>
      </c>
      <c r="AI130" s="36" t="str">
        <f t="shared" si="149"/>
        <v>No</v>
      </c>
      <c r="AJ130" s="36">
        <f t="shared" si="111"/>
        <v>5</v>
      </c>
      <c r="AK130" s="36">
        <f t="shared" si="112"/>
        <v>0</v>
      </c>
      <c r="AL130" s="36">
        <f t="shared" si="113"/>
        <v>0</v>
      </c>
      <c r="AM130" s="36">
        <f t="shared" si="114"/>
        <v>5</v>
      </c>
      <c r="AN130" s="36">
        <f t="shared" si="115"/>
        <v>0</v>
      </c>
      <c r="AO130" s="36">
        <f t="shared" si="116"/>
        <v>0</v>
      </c>
      <c r="AP130" s="36">
        <f t="shared" si="117"/>
        <v>5</v>
      </c>
      <c r="AQ130" s="36">
        <f t="shared" si="69"/>
        <v>135</v>
      </c>
      <c r="AR130" s="36">
        <f>IF(AND($AQ130&gt;=Inputs!B$13,$AQ130&lt;Inputs!C$13),Inputs!C$14,0)</f>
        <v>0</v>
      </c>
      <c r="AS130" s="36">
        <f>IF(AND($AQ130&gt;=Inputs!C$13,$AQ130&lt;Inputs!D$13),Inputs!D$14,0)</f>
        <v>0</v>
      </c>
      <c r="AT130" s="36">
        <f>IF(AND($AQ130&gt;=Inputs!B$13,$AQ130&lt;Inputs!C$13),Inputs!C$13,0)</f>
        <v>0</v>
      </c>
      <c r="AU130" s="36">
        <f>IF(AND($AQ130&gt;=Inputs!C$13,$AQ130&lt;Inputs!D$13),Inputs!D$13,0)</f>
        <v>0</v>
      </c>
      <c r="AV130" s="36">
        <f t="shared" si="118"/>
        <v>0</v>
      </c>
      <c r="AW130" s="36">
        <f>IFERROR((AU130-#REF!)/AS130,0)</f>
        <v>0</v>
      </c>
      <c r="AX130" s="36">
        <f t="shared" si="119"/>
        <v>0</v>
      </c>
      <c r="AY130" s="36" t="str">
        <f t="shared" si="150"/>
        <v>No</v>
      </c>
      <c r="AZ130" s="36">
        <f t="shared" si="120"/>
        <v>0</v>
      </c>
      <c r="BA130" s="36">
        <f t="shared" si="121"/>
        <v>0</v>
      </c>
      <c r="BB130" s="36">
        <f t="shared" si="122"/>
        <v>0</v>
      </c>
      <c r="BC130" s="36">
        <f t="shared" si="123"/>
        <v>0</v>
      </c>
      <c r="BD130" s="36">
        <f t="shared" si="124"/>
        <v>0</v>
      </c>
      <c r="BE130" s="37">
        <f t="shared" si="125"/>
        <v>5</v>
      </c>
      <c r="BF130" s="43">
        <f>IF($I129&lt;=Inputs!B$13,Inputs!B$14,0)</f>
        <v>1</v>
      </c>
      <c r="BG130" s="43">
        <f>IF(AND($I129&gt;Inputs!B$13,$I129&lt;=Inputs!C$13),Inputs!C$14,0)</f>
        <v>0</v>
      </c>
      <c r="BH130" s="43">
        <f>IF(AND($I129&gt;Inputs!C$13,$I129&lt;=Inputs!D$13),Inputs!D$14,0)</f>
        <v>0</v>
      </c>
      <c r="BI130" s="43">
        <f>IF(AND($I129&lt;Inputs!B$13),0,0)</f>
        <v>0</v>
      </c>
      <c r="BJ130" s="43">
        <f>IF(AND($I129&gt;=Inputs!B$13,$I129&lt;Inputs!C$13),Inputs!B$13,0)</f>
        <v>0</v>
      </c>
      <c r="BK130" s="43">
        <f>IF(AND($I129&gt;=Inputs!C$13,$I129&lt;Inputs!D$13),Inputs!C$13,0)</f>
        <v>0</v>
      </c>
      <c r="BL130" s="43">
        <f t="shared" si="126"/>
        <v>130</v>
      </c>
      <c r="BM130" s="43">
        <f t="shared" si="127"/>
        <v>0</v>
      </c>
      <c r="BN130" s="43">
        <f t="shared" si="128"/>
        <v>0</v>
      </c>
      <c r="BO130" s="43">
        <f t="shared" si="129"/>
        <v>130</v>
      </c>
      <c r="BP130" s="43" t="str">
        <f t="shared" si="151"/>
        <v>No</v>
      </c>
      <c r="BQ130" s="43">
        <f t="shared" si="130"/>
        <v>5</v>
      </c>
      <c r="BR130" s="43">
        <f t="shared" si="131"/>
        <v>0</v>
      </c>
      <c r="BS130" s="43">
        <f t="shared" si="132"/>
        <v>0</v>
      </c>
      <c r="BT130" s="43">
        <f t="shared" si="133"/>
        <v>-5</v>
      </c>
      <c r="BU130" s="43">
        <f t="shared" si="134"/>
        <v>0</v>
      </c>
      <c r="BV130" s="43">
        <f t="shared" si="135"/>
        <v>0</v>
      </c>
      <c r="BW130" s="43">
        <f t="shared" si="136"/>
        <v>-5</v>
      </c>
      <c r="BX130" s="43">
        <f t="shared" si="91"/>
        <v>125</v>
      </c>
      <c r="BY130" s="43">
        <f>IF(AND($BX130&gt;Inputs!B$13,$BX130&lt;=Inputs!C$13),Inputs!C$14,0)</f>
        <v>0</v>
      </c>
      <c r="BZ130" s="43">
        <f>IF(AND($BX130&gt;Inputs!C$13,$BX130&lt;=Inputs!D$13),Inputs!D$14,0)</f>
        <v>0</v>
      </c>
      <c r="CA130" s="43">
        <f>IF(AND($BX130&gt;Inputs!B$13,$BX130&lt;=Inputs!C$13),Inputs!B$13,0)</f>
        <v>0</v>
      </c>
      <c r="CB130" s="43">
        <f>IF(AND($BX130&gt;Inputs!C$13,$BX130&lt;=Inputs!D$13),Inputs!C$13,0)</f>
        <v>0</v>
      </c>
      <c r="CC130" s="43">
        <f t="shared" si="137"/>
        <v>0</v>
      </c>
      <c r="CD130" s="43">
        <f t="shared" si="138"/>
        <v>0</v>
      </c>
      <c r="CE130" s="43">
        <f t="shared" si="139"/>
        <v>0</v>
      </c>
      <c r="CF130" s="43" t="str">
        <f t="shared" si="152"/>
        <v>No</v>
      </c>
      <c r="CG130" s="43">
        <f t="shared" si="140"/>
        <v>0</v>
      </c>
      <c r="CH130" s="43">
        <f t="shared" si="141"/>
        <v>0</v>
      </c>
      <c r="CI130" s="43">
        <f t="shared" si="142"/>
        <v>0</v>
      </c>
      <c r="CJ130" s="43">
        <f t="shared" si="143"/>
        <v>0</v>
      </c>
      <c r="CK130" s="43">
        <f t="shared" si="144"/>
        <v>0</v>
      </c>
      <c r="CL130" s="44">
        <f t="shared" si="145"/>
        <v>-5</v>
      </c>
      <c r="CM130" s="9">
        <f>IF(AND($F130&gt;=Inputs!B$3,$F130&lt;Inputs!C$3),FORECAST($F130,Inputs!B$4:C$4,Inputs!B$3:C$3),9999)</f>
        <v>9999</v>
      </c>
      <c r="CN130" s="9">
        <f>IF(AND($F130&gt;=Inputs!C$3,$F130&lt;Inputs!D$3),FORECAST($F130,Inputs!C$4:D$4,Inputs!C$3:D$3),9999)</f>
        <v>9999</v>
      </c>
      <c r="CO130" s="9">
        <f>IF(AND($F130&gt;=Inputs!D$3,$F130&lt;Inputs!E$3),FORECAST($F130,Inputs!D$4:E$4,Inputs!D$3:E$3),9999)</f>
        <v>9999</v>
      </c>
      <c r="CP130" s="9">
        <f>IF(AND($F130&gt;=Inputs!E$3,$F130&lt;Inputs!F$3),FORECAST($F130,Inputs!E$4:F$4,Inputs!E$3:F$3),9999)</f>
        <v>9999</v>
      </c>
      <c r="CQ130" s="9">
        <f>IF(AND($F130&gt;=Inputs!F$3,$F130&lt;Inputs!G$3),FORECAST($F130,Inputs!F$4:G$4,Inputs!F$3:G$3),9999)</f>
        <v>9999</v>
      </c>
      <c r="CR130" s="9">
        <f>IF(AND($F130&gt;=Inputs!G$3,$F130&lt;Inputs!H$3),FORECAST($F130,Inputs!G$4:H$4,Inputs!G$3:H$3),9999)</f>
        <v>9999</v>
      </c>
      <c r="CS130" s="9">
        <f>IF(AND($F130&gt;=Inputs!H$3,$F130&lt;Inputs!I$3),FORECAST($F130,Inputs!H$4:I$4,Inputs!H$3:I$3),9999)</f>
        <v>9999</v>
      </c>
      <c r="CT130" s="9">
        <f>IF(AND($F130&gt;=Inputs!I$3,$F130&lt;Inputs!J$3),FORECAST($F130,Inputs!I$4:J$4,Inputs!I$3:J$3),9999)</f>
        <v>9999</v>
      </c>
      <c r="CU130" s="9">
        <f>IF(AND($F130&gt;=Inputs!J$3,$F130&lt;Inputs!K$3),FORECAST($F130,Inputs!J$4:K$4,Inputs!J$3:K$3),9999)</f>
        <v>9999</v>
      </c>
      <c r="CV130" s="9">
        <f>IF(AND($F130&gt;=Inputs!K$3,$F130&lt;Inputs!L$3),FORECAST($F130,Inputs!K$4:L$4,Inputs!K$3:L$3),9999)</f>
        <v>9999</v>
      </c>
      <c r="CW130" s="9">
        <f>IF(AND($G130&gt;=Inputs!B$3,$G130&lt;Inputs!C$3),FORECAST($G130,Inputs!B$4:C$4,Inputs!B$3:C$3),-9999)</f>
        <v>-9999</v>
      </c>
      <c r="CX130" s="9">
        <f>IF(AND($G130&gt;=Inputs!C$3,$G130&lt;Inputs!D$3),FORECAST($G130,Inputs!C$4:D$4,Inputs!C$3:D$3),-9999)</f>
        <v>-9999</v>
      </c>
      <c r="CY130" s="9">
        <f>IF(AND($G130&gt;=Inputs!D$3,$G130&lt;Inputs!E$3),FORECAST($G130,Inputs!D$4:E$4,Inputs!D$3:E$3),-9999)</f>
        <v>-9999</v>
      </c>
      <c r="CZ130" s="9">
        <f>IF(AND($G130&gt;=Inputs!E$3,$G130&lt;Inputs!F$3),FORECAST($G130,Inputs!E$4:F$4,Inputs!E$3:F$3),-9999)</f>
        <v>-9999</v>
      </c>
      <c r="DA130" s="9">
        <f>IF(AND($G130&gt;=Inputs!F$3,$G130&lt;Inputs!G$3),FORECAST($G130,Inputs!F$4:G$4,Inputs!F$3:G$3),-9999)</f>
        <v>-9999</v>
      </c>
      <c r="DB130" s="9">
        <f>IF(AND($G130&gt;=Inputs!G$3,$G130&lt;Inputs!H$3),FORECAST($G130,Inputs!G$4:H$4,Inputs!G$3:H$3),-9999)</f>
        <v>25.2</v>
      </c>
      <c r="DC130" s="9">
        <f>IF(AND($G130&gt;=Inputs!H$3,$G130&lt;Inputs!I$3),FORECAST($G130,Inputs!H$4:I$4,Inputs!H$3:I$3),-9999)</f>
        <v>-9999</v>
      </c>
      <c r="DD130" s="9">
        <f>IF(AND($G130&gt;=Inputs!I$3,$G130&lt;Inputs!J$3),FORECAST($G130,Inputs!I$4:J$4,Inputs!I$3:J$3),-9999)</f>
        <v>-9999</v>
      </c>
      <c r="DE130" s="9">
        <f>IF(AND($G130&gt;=Inputs!J$3,$G130&lt;Inputs!K$3),FORECAST($G130,Inputs!J$4:K$4,Inputs!J$3:K$3),-9999)</f>
        <v>-9999</v>
      </c>
      <c r="DF130" s="9">
        <f>IF(AND($G130&gt;=Inputs!K$3,$G130&lt;Inputs!L$3),FORECAST($G130,Inputs!K$4:L$4,Inputs!K$3:L$3),-9999)</f>
        <v>-9999</v>
      </c>
    </row>
    <row r="131" spans="1:110" x14ac:dyDescent="0.25">
      <c r="A131" s="2">
        <f t="shared" si="103"/>
        <v>45474.444444444031</v>
      </c>
      <c r="B131" s="3" t="str">
        <f>IF(ROUND(A131,6)&lt;ROUND(Inputs!$B$7,6),"Pre t0",IF(ROUND(A131,6)=ROUND(Inputs!$B$7,6),"t0",IF(AND(A131&gt;Inputs!$B$7,A131&lt;Inputs!$B$8),"TRLD","Post t0")))</f>
        <v>TRLD</v>
      </c>
      <c r="C131" s="17">
        <v>25.74</v>
      </c>
      <c r="D131" s="19">
        <v>186.99924999999999</v>
      </c>
      <c r="E131" s="19"/>
      <c r="F131" s="19">
        <v>200</v>
      </c>
      <c r="G131" s="19">
        <v>130</v>
      </c>
      <c r="H131" s="7">
        <f t="shared" si="102"/>
        <v>131.125</v>
      </c>
      <c r="I131" s="7">
        <f>IF(B131="Pre t0",0,IF(B131="t0",MAX(MIN(TRLD!N131,E131),G131),IF(B131="TRLD",I130+J131,IF(B131="Post t0",MAX(I130+M131,G131)))))</f>
        <v>132.25</v>
      </c>
      <c r="J131" s="7">
        <f t="shared" si="156"/>
        <v>1.75</v>
      </c>
      <c r="K131" s="7">
        <f t="shared" ref="K131:K194" si="159">IF(N131&gt;I130,N131-I130,IF(N131&lt;I130,N131-I130,0))</f>
        <v>1.75</v>
      </c>
      <c r="L131" s="7">
        <f t="shared" si="157"/>
        <v>5</v>
      </c>
      <c r="M131" s="8">
        <f t="shared" si="158"/>
        <v>-5</v>
      </c>
      <c r="N131" s="31">
        <f t="shared" ref="N131:N194" si="160">IF(OR(B131="Pre t0",B131="Post t0"),0,IF(C131&lt;MAX($CW131:$DF131),G131,IF(C131&gt;MIN($CM131:$CV131),F131,SUM(O131:X131))))</f>
        <v>132.25</v>
      </c>
      <c r="O131" s="31">
        <f>IF(AND($C131&gt;=Inputs!B$4,$C131&lt;Inputs!C$4),FORECAST($C131,Inputs!B$3:C$3,Inputs!B$4:C$4),0)</f>
        <v>0</v>
      </c>
      <c r="P131" s="31">
        <f>IF(AND($C131&gt;=Inputs!C$4,$C131&lt;Inputs!D$4),FORECAST($C131,Inputs!C$3:D$3,Inputs!C$4:D$4),0)</f>
        <v>0</v>
      </c>
      <c r="Q131" s="31">
        <f>IF(AND($C131&gt;=Inputs!D$4,$C131&lt;Inputs!E$4),FORECAST($C131,Inputs!D$3:E$3,Inputs!D$4:E$4),0)</f>
        <v>0</v>
      </c>
      <c r="R131" s="31">
        <f>IF(AND($C131&gt;=Inputs!E$4,$C131&lt;Inputs!F$4),FORECAST($C131,Inputs!E$3:F$3,Inputs!E$4:F$4),0)</f>
        <v>0</v>
      </c>
      <c r="S131" s="31">
        <f>IF(AND($C131&gt;=Inputs!F$4,$C131&lt;Inputs!G$4),FORECAST($C131,Inputs!F$3:G$3,Inputs!F$4:G$4),0)</f>
        <v>0</v>
      </c>
      <c r="T131" s="31">
        <f>IF(AND($C131&gt;=Inputs!G$4,$C131&lt;Inputs!H$4),FORECAST($C131,Inputs!G$3:H$3,Inputs!G$4:H$4),0)</f>
        <v>132.25</v>
      </c>
      <c r="U131" s="31">
        <f>IF(AND($C131&gt;=Inputs!H$4,$C131&lt;Inputs!I$4),FORECAST($C131,Inputs!H$3:I$3,Inputs!H$4:I$4),0)</f>
        <v>0</v>
      </c>
      <c r="V131" s="31">
        <f>IF(AND($C131&gt;=Inputs!I$4,$C131&lt;Inputs!J$4),FORECAST($C131,Inputs!I$3:J$3,Inputs!I$4:J$4),0)</f>
        <v>0</v>
      </c>
      <c r="W131" s="31">
        <f>IF(AND($C131&gt;=Inputs!J$4,$C131&lt;Inputs!K$4),FORECAST($C131,Inputs!J$3:K$3,Inputs!J$4:K$4),0)</f>
        <v>0</v>
      </c>
      <c r="X131" s="31">
        <f>IF(AND($C131&gt;=Inputs!K$4,Inputs!K$4&lt;&gt;""),F131,0)</f>
        <v>0</v>
      </c>
      <c r="Y131" s="36">
        <f>IF($I130&lt;Inputs!B$13,Inputs!B$14,0)</f>
        <v>1</v>
      </c>
      <c r="Z131" s="36">
        <f>IF(AND($I130&gt;=Inputs!B$13,$I130&lt;Inputs!C$13),Inputs!C$14,0)</f>
        <v>0</v>
      </c>
      <c r="AA131" s="36">
        <f>IF(AND($I130&gt;=Inputs!C$13,$I130&lt;Inputs!D$13),Inputs!D$14,0)</f>
        <v>0</v>
      </c>
      <c r="AB131" s="36">
        <f>IF(AND($I130&lt;Inputs!B$13),Inputs!B$13,0)</f>
        <v>185</v>
      </c>
      <c r="AC131" s="36">
        <f>IF(AND($I130&gt;=Inputs!B$13,$I130&lt;Inputs!C$13),Inputs!C$13,0)</f>
        <v>0</v>
      </c>
      <c r="AD131" s="36">
        <f>IF(AND($I130&gt;=Inputs!C$13,$I130&lt;Inputs!D$13),Inputs!D$13,0)</f>
        <v>0</v>
      </c>
      <c r="AE131" s="36">
        <f t="shared" si="107"/>
        <v>54.5</v>
      </c>
      <c r="AF131" s="36">
        <f t="shared" si="108"/>
        <v>0</v>
      </c>
      <c r="AG131" s="36">
        <f t="shared" si="109"/>
        <v>0</v>
      </c>
      <c r="AH131" s="36">
        <f t="shared" si="110"/>
        <v>54.5</v>
      </c>
      <c r="AI131" s="36" t="str">
        <f t="shared" si="149"/>
        <v>No</v>
      </c>
      <c r="AJ131" s="36">
        <f t="shared" si="111"/>
        <v>5</v>
      </c>
      <c r="AK131" s="36">
        <f t="shared" si="112"/>
        <v>0</v>
      </c>
      <c r="AL131" s="36">
        <f t="shared" si="113"/>
        <v>0</v>
      </c>
      <c r="AM131" s="36">
        <f t="shared" si="114"/>
        <v>5</v>
      </c>
      <c r="AN131" s="36">
        <f t="shared" si="115"/>
        <v>0</v>
      </c>
      <c r="AO131" s="36">
        <f t="shared" si="116"/>
        <v>0</v>
      </c>
      <c r="AP131" s="36">
        <f t="shared" si="117"/>
        <v>5</v>
      </c>
      <c r="AQ131" s="36">
        <f t="shared" ref="AQ131:AQ194" si="161">+AP131+I130</f>
        <v>135.5</v>
      </c>
      <c r="AR131" s="36">
        <f>IF(AND($AQ131&gt;=Inputs!B$13,$AQ131&lt;Inputs!C$13),Inputs!C$14,0)</f>
        <v>0</v>
      </c>
      <c r="AS131" s="36">
        <f>IF(AND($AQ131&gt;=Inputs!C$13,$AQ131&lt;Inputs!D$13),Inputs!D$14,0)</f>
        <v>0</v>
      </c>
      <c r="AT131" s="36">
        <f>IF(AND($AQ131&gt;=Inputs!B$13,$AQ131&lt;Inputs!C$13),Inputs!C$13,0)</f>
        <v>0</v>
      </c>
      <c r="AU131" s="36">
        <f>IF(AND($AQ131&gt;=Inputs!C$13,$AQ131&lt;Inputs!D$13),Inputs!D$13,0)</f>
        <v>0</v>
      </c>
      <c r="AV131" s="36">
        <f t="shared" si="118"/>
        <v>0</v>
      </c>
      <c r="AW131" s="36">
        <f>IFERROR((AU131-#REF!)/AS131,0)</f>
        <v>0</v>
      </c>
      <c r="AX131" s="36">
        <f t="shared" si="119"/>
        <v>0</v>
      </c>
      <c r="AY131" s="36" t="str">
        <f t="shared" si="150"/>
        <v>No</v>
      </c>
      <c r="AZ131" s="36">
        <f t="shared" si="120"/>
        <v>0</v>
      </c>
      <c r="BA131" s="36">
        <f t="shared" si="121"/>
        <v>0</v>
      </c>
      <c r="BB131" s="36">
        <f t="shared" si="122"/>
        <v>0</v>
      </c>
      <c r="BC131" s="36">
        <f t="shared" si="123"/>
        <v>0</v>
      </c>
      <c r="BD131" s="36">
        <f t="shared" si="124"/>
        <v>0</v>
      </c>
      <c r="BE131" s="37">
        <f t="shared" si="125"/>
        <v>5</v>
      </c>
      <c r="BF131" s="43">
        <f>IF($I130&lt;=Inputs!B$13,Inputs!B$14,0)</f>
        <v>1</v>
      </c>
      <c r="BG131" s="43">
        <f>IF(AND($I130&gt;Inputs!B$13,$I130&lt;=Inputs!C$13),Inputs!C$14,0)</f>
        <v>0</v>
      </c>
      <c r="BH131" s="43">
        <f>IF(AND($I130&gt;Inputs!C$13,$I130&lt;=Inputs!D$13),Inputs!D$14,0)</f>
        <v>0</v>
      </c>
      <c r="BI131" s="43">
        <f>IF(AND($I130&lt;Inputs!B$13),0,0)</f>
        <v>0</v>
      </c>
      <c r="BJ131" s="43">
        <f>IF(AND($I130&gt;=Inputs!B$13,$I130&lt;Inputs!C$13),Inputs!B$13,0)</f>
        <v>0</v>
      </c>
      <c r="BK131" s="43">
        <f>IF(AND($I130&gt;=Inputs!C$13,$I130&lt;Inputs!D$13),Inputs!C$13,0)</f>
        <v>0</v>
      </c>
      <c r="BL131" s="43">
        <f t="shared" si="126"/>
        <v>130.5</v>
      </c>
      <c r="BM131" s="43">
        <f t="shared" si="127"/>
        <v>0</v>
      </c>
      <c r="BN131" s="43">
        <f t="shared" si="128"/>
        <v>0</v>
      </c>
      <c r="BO131" s="43">
        <f t="shared" si="129"/>
        <v>130.5</v>
      </c>
      <c r="BP131" s="43" t="str">
        <f t="shared" si="151"/>
        <v>No</v>
      </c>
      <c r="BQ131" s="43">
        <f t="shared" si="130"/>
        <v>5</v>
      </c>
      <c r="BR131" s="43">
        <f t="shared" si="131"/>
        <v>0</v>
      </c>
      <c r="BS131" s="43">
        <f t="shared" si="132"/>
        <v>0</v>
      </c>
      <c r="BT131" s="43">
        <f t="shared" si="133"/>
        <v>-5</v>
      </c>
      <c r="BU131" s="43">
        <f t="shared" si="134"/>
        <v>0</v>
      </c>
      <c r="BV131" s="43">
        <f t="shared" si="135"/>
        <v>0</v>
      </c>
      <c r="BW131" s="43">
        <f t="shared" si="136"/>
        <v>-5</v>
      </c>
      <c r="BX131" s="43">
        <f t="shared" ref="BX131:BX194" si="162">+BW131+I130</f>
        <v>125.5</v>
      </c>
      <c r="BY131" s="43">
        <f>IF(AND($BX131&gt;Inputs!B$13,$BX131&lt;=Inputs!C$13),Inputs!C$14,0)</f>
        <v>0</v>
      </c>
      <c r="BZ131" s="43">
        <f>IF(AND($BX131&gt;Inputs!C$13,$BX131&lt;=Inputs!D$13),Inputs!D$14,0)</f>
        <v>0</v>
      </c>
      <c r="CA131" s="43">
        <f>IF(AND($BX131&gt;Inputs!B$13,$BX131&lt;=Inputs!C$13),Inputs!B$13,0)</f>
        <v>0</v>
      </c>
      <c r="CB131" s="43">
        <f>IF(AND($BX131&gt;Inputs!C$13,$BX131&lt;=Inputs!D$13),Inputs!C$13,0)</f>
        <v>0</v>
      </c>
      <c r="CC131" s="43">
        <f t="shared" si="137"/>
        <v>0</v>
      </c>
      <c r="CD131" s="43">
        <f t="shared" si="138"/>
        <v>0</v>
      </c>
      <c r="CE131" s="43">
        <f t="shared" si="139"/>
        <v>0</v>
      </c>
      <c r="CF131" s="43" t="str">
        <f t="shared" si="152"/>
        <v>No</v>
      </c>
      <c r="CG131" s="43">
        <f t="shared" si="140"/>
        <v>0</v>
      </c>
      <c r="CH131" s="43">
        <f t="shared" si="141"/>
        <v>0</v>
      </c>
      <c r="CI131" s="43">
        <f t="shared" si="142"/>
        <v>0</v>
      </c>
      <c r="CJ131" s="43">
        <f t="shared" si="143"/>
        <v>0</v>
      </c>
      <c r="CK131" s="43">
        <f t="shared" si="144"/>
        <v>0</v>
      </c>
      <c r="CL131" s="44">
        <f t="shared" si="145"/>
        <v>-5</v>
      </c>
      <c r="CM131" s="9">
        <f>IF(AND($F131&gt;=Inputs!B$3,$F131&lt;Inputs!C$3),FORECAST($F131,Inputs!B$4:C$4,Inputs!B$3:C$3),9999)</f>
        <v>9999</v>
      </c>
      <c r="CN131" s="9">
        <f>IF(AND($F131&gt;=Inputs!C$3,$F131&lt;Inputs!D$3),FORECAST($F131,Inputs!C$4:D$4,Inputs!C$3:D$3),9999)</f>
        <v>9999</v>
      </c>
      <c r="CO131" s="9">
        <f>IF(AND($F131&gt;=Inputs!D$3,$F131&lt;Inputs!E$3),FORECAST($F131,Inputs!D$4:E$4,Inputs!D$3:E$3),9999)</f>
        <v>9999</v>
      </c>
      <c r="CP131" s="9">
        <f>IF(AND($F131&gt;=Inputs!E$3,$F131&lt;Inputs!F$3),FORECAST($F131,Inputs!E$4:F$4,Inputs!E$3:F$3),9999)</f>
        <v>9999</v>
      </c>
      <c r="CQ131" s="9">
        <f>IF(AND($F131&gt;=Inputs!F$3,$F131&lt;Inputs!G$3),FORECAST($F131,Inputs!F$4:G$4,Inputs!F$3:G$3),9999)</f>
        <v>9999</v>
      </c>
      <c r="CR131" s="9">
        <f>IF(AND($F131&gt;=Inputs!G$3,$F131&lt;Inputs!H$3),FORECAST($F131,Inputs!G$4:H$4,Inputs!G$3:H$3),9999)</f>
        <v>9999</v>
      </c>
      <c r="CS131" s="9">
        <f>IF(AND($F131&gt;=Inputs!H$3,$F131&lt;Inputs!I$3),FORECAST($F131,Inputs!H$4:I$4,Inputs!H$3:I$3),9999)</f>
        <v>9999</v>
      </c>
      <c r="CT131" s="9">
        <f>IF(AND($F131&gt;=Inputs!I$3,$F131&lt;Inputs!J$3),FORECAST($F131,Inputs!I$4:J$4,Inputs!I$3:J$3),9999)</f>
        <v>9999</v>
      </c>
      <c r="CU131" s="9">
        <f>IF(AND($F131&gt;=Inputs!J$3,$F131&lt;Inputs!K$3),FORECAST($F131,Inputs!J$4:K$4,Inputs!J$3:K$3),9999)</f>
        <v>9999</v>
      </c>
      <c r="CV131" s="9">
        <f>IF(AND($F131&gt;=Inputs!K$3,$F131&lt;Inputs!L$3),FORECAST($F131,Inputs!K$4:L$4,Inputs!K$3:L$3),9999)</f>
        <v>9999</v>
      </c>
      <c r="CW131" s="9">
        <f>IF(AND($G131&gt;=Inputs!B$3,$G131&lt;Inputs!C$3),FORECAST($G131,Inputs!B$4:C$4,Inputs!B$3:C$3),-9999)</f>
        <v>-9999</v>
      </c>
      <c r="CX131" s="9">
        <f>IF(AND($G131&gt;=Inputs!C$3,$G131&lt;Inputs!D$3),FORECAST($G131,Inputs!C$4:D$4,Inputs!C$3:D$3),-9999)</f>
        <v>-9999</v>
      </c>
      <c r="CY131" s="9">
        <f>IF(AND($G131&gt;=Inputs!D$3,$G131&lt;Inputs!E$3),FORECAST($G131,Inputs!D$4:E$4,Inputs!D$3:E$3),-9999)</f>
        <v>-9999</v>
      </c>
      <c r="CZ131" s="9">
        <f>IF(AND($G131&gt;=Inputs!E$3,$G131&lt;Inputs!F$3),FORECAST($G131,Inputs!E$4:F$4,Inputs!E$3:F$3),-9999)</f>
        <v>-9999</v>
      </c>
      <c r="DA131" s="9">
        <f>IF(AND($G131&gt;=Inputs!F$3,$G131&lt;Inputs!G$3),FORECAST($G131,Inputs!F$4:G$4,Inputs!F$3:G$3),-9999)</f>
        <v>-9999</v>
      </c>
      <c r="DB131" s="9">
        <f>IF(AND($G131&gt;=Inputs!G$3,$G131&lt;Inputs!H$3),FORECAST($G131,Inputs!G$4:H$4,Inputs!G$3:H$3),-9999)</f>
        <v>25.2</v>
      </c>
      <c r="DC131" s="9">
        <f>IF(AND($G131&gt;=Inputs!H$3,$G131&lt;Inputs!I$3),FORECAST($G131,Inputs!H$4:I$4,Inputs!H$3:I$3),-9999)</f>
        <v>-9999</v>
      </c>
      <c r="DD131" s="9">
        <f>IF(AND($G131&gt;=Inputs!I$3,$G131&lt;Inputs!J$3),FORECAST($G131,Inputs!I$4:J$4,Inputs!I$3:J$3),-9999)</f>
        <v>-9999</v>
      </c>
      <c r="DE131" s="9">
        <f>IF(AND($G131&gt;=Inputs!J$3,$G131&lt;Inputs!K$3),FORECAST($G131,Inputs!J$4:K$4,Inputs!J$3:K$3),-9999)</f>
        <v>-9999</v>
      </c>
      <c r="DF131" s="9">
        <f>IF(AND($G131&gt;=Inputs!K$3,$G131&lt;Inputs!L$3),FORECAST($G131,Inputs!K$4:L$4,Inputs!K$3:L$3),-9999)</f>
        <v>-9999</v>
      </c>
    </row>
    <row r="132" spans="1:110" x14ac:dyDescent="0.25">
      <c r="A132" s="2">
        <f t="shared" si="103"/>
        <v>45474.44791666625</v>
      </c>
      <c r="B132" s="3" t="str">
        <f>IF(ROUND(A132,6)&lt;ROUND(Inputs!$B$7,6),"Pre t0",IF(ROUND(A132,6)=ROUND(Inputs!$B$7,6),"t0",IF(AND(A132&gt;Inputs!$B$7,A132&lt;Inputs!$B$8),"TRLD","Post t0")))</f>
        <v>TRLD</v>
      </c>
      <c r="C132" s="17">
        <v>24.78</v>
      </c>
      <c r="D132" s="19">
        <v>194.85245</v>
      </c>
      <c r="E132" s="19"/>
      <c r="F132" s="19">
        <v>200</v>
      </c>
      <c r="G132" s="19">
        <v>130</v>
      </c>
      <c r="H132" s="7">
        <f t="shared" ref="H132:H195" si="163">IF(B132="Pre t0",D132,IF(B132="t0",AVERAGE(I132:I133),IF(B132="TRLD",AVERAGE(I132:I133),IF(B132="Post t0",MIN(AVERAGE(I132:I133),D132),0))))</f>
        <v>130</v>
      </c>
      <c r="I132" s="7">
        <f>IF(B132="Pre t0",0,IF(B132="t0",MAX(MIN(TRLD!N132,E132),G132),IF(B132="TRLD",I131+J132,IF(B132="Post t0",MAX(I131+M132,G132)))))</f>
        <v>130</v>
      </c>
      <c r="J132" s="7">
        <f t="shared" si="156"/>
        <v>-2.25</v>
      </c>
      <c r="K132" s="7">
        <f t="shared" si="159"/>
        <v>-2.25</v>
      </c>
      <c r="L132" s="7">
        <f t="shared" si="157"/>
        <v>5</v>
      </c>
      <c r="M132" s="8">
        <f t="shared" si="158"/>
        <v>-5</v>
      </c>
      <c r="N132" s="31">
        <f t="shared" si="160"/>
        <v>130</v>
      </c>
      <c r="O132" s="31">
        <f>IF(AND($C132&gt;=Inputs!B$4,$C132&lt;Inputs!C$4),FORECAST($C132,Inputs!B$3:C$3,Inputs!B$4:C$4),0)</f>
        <v>0</v>
      </c>
      <c r="P132" s="31">
        <f>IF(AND($C132&gt;=Inputs!C$4,$C132&lt;Inputs!D$4),FORECAST($C132,Inputs!C$3:D$3,Inputs!C$4:D$4),0)</f>
        <v>0</v>
      </c>
      <c r="Q132" s="31">
        <f>IF(AND($C132&gt;=Inputs!D$4,$C132&lt;Inputs!E$4),FORECAST($C132,Inputs!D$3:E$3,Inputs!D$4:E$4),0)</f>
        <v>0</v>
      </c>
      <c r="R132" s="31">
        <f>IF(AND($C132&gt;=Inputs!E$4,$C132&lt;Inputs!F$4),FORECAST($C132,Inputs!E$3:F$3,Inputs!E$4:F$4),0)</f>
        <v>0</v>
      </c>
      <c r="S132" s="31">
        <f>IF(AND($C132&gt;=Inputs!F$4,$C132&lt;Inputs!G$4),FORECAST($C132,Inputs!F$3:G$3,Inputs!F$4:G$4),0)</f>
        <v>0</v>
      </c>
      <c r="T132" s="31">
        <f>IF(AND($C132&gt;=Inputs!G$4,$C132&lt;Inputs!H$4),FORECAST($C132,Inputs!G$3:H$3,Inputs!G$4:H$4),0)</f>
        <v>128.25</v>
      </c>
      <c r="U132" s="31">
        <f>IF(AND($C132&gt;=Inputs!H$4,$C132&lt;Inputs!I$4),FORECAST($C132,Inputs!H$3:I$3,Inputs!H$4:I$4),0)</f>
        <v>0</v>
      </c>
      <c r="V132" s="31">
        <f>IF(AND($C132&gt;=Inputs!I$4,$C132&lt;Inputs!J$4),FORECAST($C132,Inputs!I$3:J$3,Inputs!I$4:J$4),0)</f>
        <v>0</v>
      </c>
      <c r="W132" s="31">
        <f>IF(AND($C132&gt;=Inputs!J$4,$C132&lt;Inputs!K$4),FORECAST($C132,Inputs!J$3:K$3,Inputs!J$4:K$4),0)</f>
        <v>0</v>
      </c>
      <c r="X132" s="31">
        <f>IF(AND($C132&gt;=Inputs!K$4,Inputs!K$4&lt;&gt;""),F132,0)</f>
        <v>0</v>
      </c>
      <c r="Y132" s="36">
        <f>IF($I131&lt;Inputs!B$13,Inputs!B$14,0)</f>
        <v>1</v>
      </c>
      <c r="Z132" s="36">
        <f>IF(AND($I131&gt;=Inputs!B$13,$I131&lt;Inputs!C$13),Inputs!C$14,0)</f>
        <v>0</v>
      </c>
      <c r="AA132" s="36">
        <f>IF(AND($I131&gt;=Inputs!C$13,$I131&lt;Inputs!D$13),Inputs!D$14,0)</f>
        <v>0</v>
      </c>
      <c r="AB132" s="36">
        <f>IF(AND($I131&lt;Inputs!B$13),Inputs!B$13,0)</f>
        <v>185</v>
      </c>
      <c r="AC132" s="36">
        <f>IF(AND($I131&gt;=Inputs!B$13,$I131&lt;Inputs!C$13),Inputs!C$13,0)</f>
        <v>0</v>
      </c>
      <c r="AD132" s="36">
        <f>IF(AND($I131&gt;=Inputs!C$13,$I131&lt;Inputs!D$13),Inputs!D$13,0)</f>
        <v>0</v>
      </c>
      <c r="AE132" s="36">
        <f t="shared" ref="AE132:AE163" si="164">IFERROR((AB132-$I131)/Y132,0)</f>
        <v>52.75</v>
      </c>
      <c r="AF132" s="36">
        <f t="shared" ref="AF132:AF163" si="165">IFERROR((AC132-$I131)/Z132,0)</f>
        <v>0</v>
      </c>
      <c r="AG132" s="36">
        <f t="shared" ref="AG132:AG163" si="166">IFERROR((AD132-$I131)/AA132,0)</f>
        <v>0</v>
      </c>
      <c r="AH132" s="36">
        <f t="shared" ref="AH132:AH163" si="167">SUM(AE132:AG132)</f>
        <v>52.75</v>
      </c>
      <c r="AI132" s="36" t="str">
        <f t="shared" si="149"/>
        <v>No</v>
      </c>
      <c r="AJ132" s="36">
        <f t="shared" ref="AJ132:AJ163" si="168">MIN(AE132,5)</f>
        <v>5</v>
      </c>
      <c r="AK132" s="36">
        <f t="shared" ref="AK132:AK163" si="169">MIN(AF132,5)</f>
        <v>0</v>
      </c>
      <c r="AL132" s="36">
        <f t="shared" ref="AL132:AL163" si="170">MIN(AG132,5)</f>
        <v>0</v>
      </c>
      <c r="AM132" s="36">
        <f t="shared" ref="AM132:AM163" si="171">+AJ132*Y132</f>
        <v>5</v>
      </c>
      <c r="AN132" s="36">
        <f t="shared" ref="AN132:AN163" si="172">+AK132*Z132</f>
        <v>0</v>
      </c>
      <c r="AO132" s="36">
        <f t="shared" ref="AO132:AO163" si="173">+AL132*AA132</f>
        <v>0</v>
      </c>
      <c r="AP132" s="36">
        <f t="shared" ref="AP132:AP163" si="174">SUM(AM132:AO132)</f>
        <v>5</v>
      </c>
      <c r="AQ132" s="36">
        <f t="shared" si="161"/>
        <v>137.25</v>
      </c>
      <c r="AR132" s="36">
        <f>IF(AND($AQ132&gt;=Inputs!B$13,$AQ132&lt;Inputs!C$13),Inputs!C$14,0)</f>
        <v>0</v>
      </c>
      <c r="AS132" s="36">
        <f>IF(AND($AQ132&gt;=Inputs!C$13,$AQ132&lt;Inputs!D$13),Inputs!D$14,0)</f>
        <v>0</v>
      </c>
      <c r="AT132" s="36">
        <f>IF(AND($AQ132&gt;=Inputs!B$13,$AQ132&lt;Inputs!C$13),Inputs!C$13,0)</f>
        <v>0</v>
      </c>
      <c r="AU132" s="36">
        <f>IF(AND($AQ132&gt;=Inputs!C$13,$AQ132&lt;Inputs!D$13),Inputs!D$13,0)</f>
        <v>0</v>
      </c>
      <c r="AV132" s="36">
        <f t="shared" ref="AV132:AV163" si="175">IFERROR((AT132-AQ132)/AR132,0)</f>
        <v>0</v>
      </c>
      <c r="AW132" s="36">
        <f>IFERROR((AU132-#REF!)/AS132,0)</f>
        <v>0</v>
      </c>
      <c r="AX132" s="36">
        <f t="shared" ref="AX132:AX163" si="176">SUM(AV132:AW132)</f>
        <v>0</v>
      </c>
      <c r="AY132" s="36" t="str">
        <f t="shared" si="150"/>
        <v>No</v>
      </c>
      <c r="AZ132" s="36">
        <f t="shared" ref="AZ132:AZ163" si="177">MIN(AV132,MAX(5-$AH132,0))</f>
        <v>0</v>
      </c>
      <c r="BA132" s="36">
        <f t="shared" ref="BA132:BA163" si="178">MIN(AW132,MAX(5-$AH132,0))</f>
        <v>0</v>
      </c>
      <c r="BB132" s="36">
        <f t="shared" ref="BB132:BB163" si="179">+AZ132*AR132</f>
        <v>0</v>
      </c>
      <c r="BC132" s="36">
        <f t="shared" ref="BC132:BC163" si="180">+BA132*AS132</f>
        <v>0</v>
      </c>
      <c r="BD132" s="36">
        <f t="shared" ref="BD132:BD163" si="181">SUM(BB132:BC132)</f>
        <v>0</v>
      </c>
      <c r="BE132" s="37">
        <f t="shared" ref="BE132:BE163" si="182">+BD132+AP132</f>
        <v>5</v>
      </c>
      <c r="BF132" s="43">
        <f>IF($I131&lt;=Inputs!B$13,Inputs!B$14,0)</f>
        <v>1</v>
      </c>
      <c r="BG132" s="43">
        <f>IF(AND($I131&gt;Inputs!B$13,$I131&lt;=Inputs!C$13),Inputs!C$14,0)</f>
        <v>0</v>
      </c>
      <c r="BH132" s="43">
        <f>IF(AND($I131&gt;Inputs!C$13,$I131&lt;=Inputs!D$13),Inputs!D$14,0)</f>
        <v>0</v>
      </c>
      <c r="BI132" s="43">
        <f>IF(AND($I131&lt;Inputs!B$13),0,0)</f>
        <v>0</v>
      </c>
      <c r="BJ132" s="43">
        <f>IF(AND($I131&gt;=Inputs!B$13,$I131&lt;Inputs!C$13),Inputs!B$13,0)</f>
        <v>0</v>
      </c>
      <c r="BK132" s="43">
        <f>IF(AND($I131&gt;=Inputs!C$13,$I131&lt;Inputs!D$13),Inputs!C$13,0)</f>
        <v>0</v>
      </c>
      <c r="BL132" s="43">
        <f t="shared" ref="BL132:BL163" si="183">IFERROR(($I131-BI132)/BF132,0)</f>
        <v>132.25</v>
      </c>
      <c r="BM132" s="43">
        <f t="shared" ref="BM132:BM163" si="184">IFERROR(($I131-BJ132)/BG132,0)</f>
        <v>0</v>
      </c>
      <c r="BN132" s="43">
        <f t="shared" ref="BN132:BN163" si="185">IFERROR(($I131-BK132)/BH132,0)</f>
        <v>0</v>
      </c>
      <c r="BO132" s="43">
        <f t="shared" ref="BO132:BO163" si="186">SUM(BL132:BN132)</f>
        <v>132.25</v>
      </c>
      <c r="BP132" s="43" t="str">
        <f t="shared" si="151"/>
        <v>No</v>
      </c>
      <c r="BQ132" s="43">
        <f t="shared" ref="BQ132:BQ163" si="187">MIN(BL132,5)</f>
        <v>5</v>
      </c>
      <c r="BR132" s="43">
        <f t="shared" ref="BR132:BR163" si="188">MIN(BM132,5)</f>
        <v>0</v>
      </c>
      <c r="BS132" s="43">
        <f t="shared" ref="BS132:BS163" si="189">MIN(BN132,5)</f>
        <v>0</v>
      </c>
      <c r="BT132" s="43">
        <f t="shared" ref="BT132:BT163" si="190">-BQ132*BF132</f>
        <v>-5</v>
      </c>
      <c r="BU132" s="43">
        <f t="shared" ref="BU132:BU163" si="191">-BR132*BG132</f>
        <v>0</v>
      </c>
      <c r="BV132" s="43">
        <f t="shared" ref="BV132:BV163" si="192">-BS132*BH132</f>
        <v>0</v>
      </c>
      <c r="BW132" s="43">
        <f t="shared" ref="BW132:BW163" si="193">SUM(BT132:BV132)</f>
        <v>-5</v>
      </c>
      <c r="BX132" s="43">
        <f t="shared" si="162"/>
        <v>127.25</v>
      </c>
      <c r="BY132" s="43">
        <f>IF(AND($BX132&gt;Inputs!B$13,$BX132&lt;=Inputs!C$13),Inputs!C$14,0)</f>
        <v>0</v>
      </c>
      <c r="BZ132" s="43">
        <f>IF(AND($BX132&gt;Inputs!C$13,$BX132&lt;=Inputs!D$13),Inputs!D$14,0)</f>
        <v>0</v>
      </c>
      <c r="CA132" s="43">
        <f>IF(AND($BX132&gt;Inputs!B$13,$BX132&lt;=Inputs!C$13),Inputs!B$13,0)</f>
        <v>0</v>
      </c>
      <c r="CB132" s="43">
        <f>IF(AND($BX132&gt;Inputs!C$13,$BX132&lt;=Inputs!D$13),Inputs!C$13,0)</f>
        <v>0</v>
      </c>
      <c r="CC132" s="43">
        <f t="shared" ref="CC132:CC163" si="194">IFERROR(($BX132-CA132)/BY132,0)</f>
        <v>0</v>
      </c>
      <c r="CD132" s="43">
        <f t="shared" ref="CD132:CD163" si="195">IFERROR(($BX132-CB132)/BZ132,0)</f>
        <v>0</v>
      </c>
      <c r="CE132" s="43">
        <f t="shared" ref="CE132:CE163" si="196">SUM(CC132:CD132)</f>
        <v>0</v>
      </c>
      <c r="CF132" s="43" t="str">
        <f t="shared" si="152"/>
        <v>No</v>
      </c>
      <c r="CG132" s="43">
        <f t="shared" ref="CG132:CG163" si="197">MIN(CC132,MAX(5-$BO132,0))</f>
        <v>0</v>
      </c>
      <c r="CH132" s="43">
        <f t="shared" ref="CH132:CH163" si="198">MIN(CD132,MAX(5-$BO132,0))</f>
        <v>0</v>
      </c>
      <c r="CI132" s="43">
        <f t="shared" ref="CI132:CI163" si="199">-CG132*BY132</f>
        <v>0</v>
      </c>
      <c r="CJ132" s="43">
        <f t="shared" ref="CJ132:CJ163" si="200">-CH132*BZ132</f>
        <v>0</v>
      </c>
      <c r="CK132" s="43">
        <f t="shared" ref="CK132:CK163" si="201">SUM(CI132:CJ132)</f>
        <v>0</v>
      </c>
      <c r="CL132" s="44">
        <f t="shared" ref="CL132:CL163" si="202">+CK132+BW132</f>
        <v>-5</v>
      </c>
      <c r="CM132" s="9">
        <f>IF(AND($F132&gt;=Inputs!B$3,$F132&lt;Inputs!C$3),FORECAST($F132,Inputs!B$4:C$4,Inputs!B$3:C$3),9999)</f>
        <v>9999</v>
      </c>
      <c r="CN132" s="9">
        <f>IF(AND($F132&gt;=Inputs!C$3,$F132&lt;Inputs!D$3),FORECAST($F132,Inputs!C$4:D$4,Inputs!C$3:D$3),9999)</f>
        <v>9999</v>
      </c>
      <c r="CO132" s="9">
        <f>IF(AND($F132&gt;=Inputs!D$3,$F132&lt;Inputs!E$3),FORECAST($F132,Inputs!D$4:E$4,Inputs!D$3:E$3),9999)</f>
        <v>9999</v>
      </c>
      <c r="CP132" s="9">
        <f>IF(AND($F132&gt;=Inputs!E$3,$F132&lt;Inputs!F$3),FORECAST($F132,Inputs!E$4:F$4,Inputs!E$3:F$3),9999)</f>
        <v>9999</v>
      </c>
      <c r="CQ132" s="9">
        <f>IF(AND($F132&gt;=Inputs!F$3,$F132&lt;Inputs!G$3),FORECAST($F132,Inputs!F$4:G$4,Inputs!F$3:G$3),9999)</f>
        <v>9999</v>
      </c>
      <c r="CR132" s="9">
        <f>IF(AND($F132&gt;=Inputs!G$3,$F132&lt;Inputs!H$3),FORECAST($F132,Inputs!G$4:H$4,Inputs!G$3:H$3),9999)</f>
        <v>9999</v>
      </c>
      <c r="CS132" s="9">
        <f>IF(AND($F132&gt;=Inputs!H$3,$F132&lt;Inputs!I$3),FORECAST($F132,Inputs!H$4:I$4,Inputs!H$3:I$3),9999)</f>
        <v>9999</v>
      </c>
      <c r="CT132" s="9">
        <f>IF(AND($F132&gt;=Inputs!I$3,$F132&lt;Inputs!J$3),FORECAST($F132,Inputs!I$4:J$4,Inputs!I$3:J$3),9999)</f>
        <v>9999</v>
      </c>
      <c r="CU132" s="9">
        <f>IF(AND($F132&gt;=Inputs!J$3,$F132&lt;Inputs!K$3),FORECAST($F132,Inputs!J$4:K$4,Inputs!J$3:K$3),9999)</f>
        <v>9999</v>
      </c>
      <c r="CV132" s="9">
        <f>IF(AND($F132&gt;=Inputs!K$3,$F132&lt;Inputs!L$3),FORECAST($F132,Inputs!K$4:L$4,Inputs!K$3:L$3),9999)</f>
        <v>9999</v>
      </c>
      <c r="CW132" s="9">
        <f>IF(AND($G132&gt;=Inputs!B$3,$G132&lt;Inputs!C$3),FORECAST($G132,Inputs!B$4:C$4,Inputs!B$3:C$3),-9999)</f>
        <v>-9999</v>
      </c>
      <c r="CX132" s="9">
        <f>IF(AND($G132&gt;=Inputs!C$3,$G132&lt;Inputs!D$3),FORECAST($G132,Inputs!C$4:D$4,Inputs!C$3:D$3),-9999)</f>
        <v>-9999</v>
      </c>
      <c r="CY132" s="9">
        <f>IF(AND($G132&gt;=Inputs!D$3,$G132&lt;Inputs!E$3),FORECAST($G132,Inputs!D$4:E$4,Inputs!D$3:E$3),-9999)</f>
        <v>-9999</v>
      </c>
      <c r="CZ132" s="9">
        <f>IF(AND($G132&gt;=Inputs!E$3,$G132&lt;Inputs!F$3),FORECAST($G132,Inputs!E$4:F$4,Inputs!E$3:F$3),-9999)</f>
        <v>-9999</v>
      </c>
      <c r="DA132" s="9">
        <f>IF(AND($G132&gt;=Inputs!F$3,$G132&lt;Inputs!G$3),FORECAST($G132,Inputs!F$4:G$4,Inputs!F$3:G$3),-9999)</f>
        <v>-9999</v>
      </c>
      <c r="DB132" s="9">
        <f>IF(AND($G132&gt;=Inputs!G$3,$G132&lt;Inputs!H$3),FORECAST($G132,Inputs!G$4:H$4,Inputs!G$3:H$3),-9999)</f>
        <v>25.2</v>
      </c>
      <c r="DC132" s="9">
        <f>IF(AND($G132&gt;=Inputs!H$3,$G132&lt;Inputs!I$3),FORECAST($G132,Inputs!H$4:I$4,Inputs!H$3:I$3),-9999)</f>
        <v>-9999</v>
      </c>
      <c r="DD132" s="9">
        <f>IF(AND($G132&gt;=Inputs!I$3,$G132&lt;Inputs!J$3),FORECAST($G132,Inputs!I$4:J$4,Inputs!I$3:J$3),-9999)</f>
        <v>-9999</v>
      </c>
      <c r="DE132" s="9">
        <f>IF(AND($G132&gt;=Inputs!J$3,$G132&lt;Inputs!K$3),FORECAST($G132,Inputs!J$4:K$4,Inputs!J$3:K$3),-9999)</f>
        <v>-9999</v>
      </c>
      <c r="DF132" s="9">
        <f>IF(AND($G132&gt;=Inputs!K$3,$G132&lt;Inputs!L$3),FORECAST($G132,Inputs!K$4:L$4,Inputs!K$3:L$3),-9999)</f>
        <v>-9999</v>
      </c>
    </row>
    <row r="133" spans="1:110" x14ac:dyDescent="0.25">
      <c r="A133" s="2">
        <f t="shared" ref="A133:A196" si="203">A132+(5/(24*60))</f>
        <v>45474.451388888469</v>
      </c>
      <c r="B133" s="3" t="str">
        <f>IF(ROUND(A133,6)&lt;ROUND(Inputs!$B$7,6),"Pre t0",IF(ROUND(A133,6)=ROUND(Inputs!$B$7,6),"t0",IF(AND(A133&gt;Inputs!$B$7,A133&lt;Inputs!$B$8),"TRLD","Post t0")))</f>
        <v>TRLD</v>
      </c>
      <c r="C133" s="17">
        <v>24.8</v>
      </c>
      <c r="D133" s="19">
        <v>196.12989999999999</v>
      </c>
      <c r="E133" s="19"/>
      <c r="F133" s="19">
        <v>200</v>
      </c>
      <c r="G133" s="19">
        <v>130</v>
      </c>
      <c r="H133" s="7">
        <f t="shared" si="163"/>
        <v>130</v>
      </c>
      <c r="I133" s="7">
        <f>IF(B133="Pre t0",0,IF(B133="t0",MAX(MIN(TRLD!N133,E133),G133),IF(B133="TRLD",I132+J133,IF(B133="Post t0",MAX(I132+M133,G133)))))</f>
        <v>130</v>
      </c>
      <c r="J133" s="7">
        <f t="shared" si="156"/>
        <v>0</v>
      </c>
      <c r="K133" s="7">
        <f t="shared" si="159"/>
        <v>0</v>
      </c>
      <c r="L133" s="7">
        <f t="shared" si="157"/>
        <v>5</v>
      </c>
      <c r="M133" s="8">
        <f t="shared" si="158"/>
        <v>-5</v>
      </c>
      <c r="N133" s="31">
        <f t="shared" si="160"/>
        <v>130</v>
      </c>
      <c r="O133" s="31">
        <f>IF(AND($C133&gt;=Inputs!B$4,$C133&lt;Inputs!C$4),FORECAST($C133,Inputs!B$3:C$3,Inputs!B$4:C$4),0)</f>
        <v>0</v>
      </c>
      <c r="P133" s="31">
        <f>IF(AND($C133&gt;=Inputs!C$4,$C133&lt;Inputs!D$4),FORECAST($C133,Inputs!C$3:D$3,Inputs!C$4:D$4),0)</f>
        <v>0</v>
      </c>
      <c r="Q133" s="31">
        <f>IF(AND($C133&gt;=Inputs!D$4,$C133&lt;Inputs!E$4),FORECAST($C133,Inputs!D$3:E$3,Inputs!D$4:E$4),0)</f>
        <v>0</v>
      </c>
      <c r="R133" s="31">
        <f>IF(AND($C133&gt;=Inputs!E$4,$C133&lt;Inputs!F$4),FORECAST($C133,Inputs!E$3:F$3,Inputs!E$4:F$4),0)</f>
        <v>0</v>
      </c>
      <c r="S133" s="31">
        <f>IF(AND($C133&gt;=Inputs!F$4,$C133&lt;Inputs!G$4),FORECAST($C133,Inputs!F$3:G$3,Inputs!F$4:G$4),0)</f>
        <v>0</v>
      </c>
      <c r="T133" s="31">
        <f>IF(AND($C133&gt;=Inputs!G$4,$C133&lt;Inputs!H$4),FORECAST($C133,Inputs!G$3:H$3,Inputs!G$4:H$4),0)</f>
        <v>128.33333333333331</v>
      </c>
      <c r="U133" s="31">
        <f>IF(AND($C133&gt;=Inputs!H$4,$C133&lt;Inputs!I$4),FORECAST($C133,Inputs!H$3:I$3,Inputs!H$4:I$4),0)</f>
        <v>0</v>
      </c>
      <c r="V133" s="31">
        <f>IF(AND($C133&gt;=Inputs!I$4,$C133&lt;Inputs!J$4),FORECAST($C133,Inputs!I$3:J$3,Inputs!I$4:J$4),0)</f>
        <v>0</v>
      </c>
      <c r="W133" s="31">
        <f>IF(AND($C133&gt;=Inputs!J$4,$C133&lt;Inputs!K$4),FORECAST($C133,Inputs!J$3:K$3,Inputs!J$4:K$4),0)</f>
        <v>0</v>
      </c>
      <c r="X133" s="31">
        <f>IF(AND($C133&gt;=Inputs!K$4,Inputs!K$4&lt;&gt;""),F133,0)</f>
        <v>0</v>
      </c>
      <c r="Y133" s="36">
        <f>IF($I132&lt;Inputs!B$13,Inputs!B$14,0)</f>
        <v>1</v>
      </c>
      <c r="Z133" s="36">
        <f>IF(AND($I132&gt;=Inputs!B$13,$I132&lt;Inputs!C$13),Inputs!C$14,0)</f>
        <v>0</v>
      </c>
      <c r="AA133" s="36">
        <f>IF(AND($I132&gt;=Inputs!C$13,$I132&lt;Inputs!D$13),Inputs!D$14,0)</f>
        <v>0</v>
      </c>
      <c r="AB133" s="36">
        <f>IF(AND($I132&lt;Inputs!B$13),Inputs!B$13,0)</f>
        <v>185</v>
      </c>
      <c r="AC133" s="36">
        <f>IF(AND($I132&gt;=Inputs!B$13,$I132&lt;Inputs!C$13),Inputs!C$13,0)</f>
        <v>0</v>
      </c>
      <c r="AD133" s="36">
        <f>IF(AND($I132&gt;=Inputs!C$13,$I132&lt;Inputs!D$13),Inputs!D$13,0)</f>
        <v>0</v>
      </c>
      <c r="AE133" s="36">
        <f t="shared" si="164"/>
        <v>55</v>
      </c>
      <c r="AF133" s="36">
        <f t="shared" si="165"/>
        <v>0</v>
      </c>
      <c r="AG133" s="36">
        <f t="shared" si="166"/>
        <v>0</v>
      </c>
      <c r="AH133" s="36">
        <f t="shared" si="167"/>
        <v>55</v>
      </c>
      <c r="AI133" s="36" t="str">
        <f t="shared" si="149"/>
        <v>No</v>
      </c>
      <c r="AJ133" s="36">
        <f t="shared" si="168"/>
        <v>5</v>
      </c>
      <c r="AK133" s="36">
        <f t="shared" si="169"/>
        <v>0</v>
      </c>
      <c r="AL133" s="36">
        <f t="shared" si="170"/>
        <v>0</v>
      </c>
      <c r="AM133" s="36">
        <f t="shared" si="171"/>
        <v>5</v>
      </c>
      <c r="AN133" s="36">
        <f t="shared" si="172"/>
        <v>0</v>
      </c>
      <c r="AO133" s="36">
        <f t="shared" si="173"/>
        <v>0</v>
      </c>
      <c r="AP133" s="36">
        <f t="shared" si="174"/>
        <v>5</v>
      </c>
      <c r="AQ133" s="36">
        <f t="shared" si="161"/>
        <v>135</v>
      </c>
      <c r="AR133" s="36">
        <f>IF(AND($AQ133&gt;=Inputs!B$13,$AQ133&lt;Inputs!C$13),Inputs!C$14,0)</f>
        <v>0</v>
      </c>
      <c r="AS133" s="36">
        <f>IF(AND($AQ133&gt;=Inputs!C$13,$AQ133&lt;Inputs!D$13),Inputs!D$14,0)</f>
        <v>0</v>
      </c>
      <c r="AT133" s="36">
        <f>IF(AND($AQ133&gt;=Inputs!B$13,$AQ133&lt;Inputs!C$13),Inputs!C$13,0)</f>
        <v>0</v>
      </c>
      <c r="AU133" s="36">
        <f>IF(AND($AQ133&gt;=Inputs!C$13,$AQ133&lt;Inputs!D$13),Inputs!D$13,0)</f>
        <v>0</v>
      </c>
      <c r="AV133" s="36">
        <f t="shared" si="175"/>
        <v>0</v>
      </c>
      <c r="AW133" s="36">
        <f>IFERROR((AU133-#REF!)/AS133,0)</f>
        <v>0</v>
      </c>
      <c r="AX133" s="36">
        <f t="shared" si="176"/>
        <v>0</v>
      </c>
      <c r="AY133" s="36" t="str">
        <f t="shared" si="150"/>
        <v>No</v>
      </c>
      <c r="AZ133" s="36">
        <f t="shared" si="177"/>
        <v>0</v>
      </c>
      <c r="BA133" s="36">
        <f t="shared" si="178"/>
        <v>0</v>
      </c>
      <c r="BB133" s="36">
        <f t="shared" si="179"/>
        <v>0</v>
      </c>
      <c r="BC133" s="36">
        <f t="shared" si="180"/>
        <v>0</v>
      </c>
      <c r="BD133" s="36">
        <f t="shared" si="181"/>
        <v>0</v>
      </c>
      <c r="BE133" s="37">
        <f t="shared" si="182"/>
        <v>5</v>
      </c>
      <c r="BF133" s="43">
        <f>IF($I132&lt;=Inputs!B$13,Inputs!B$14,0)</f>
        <v>1</v>
      </c>
      <c r="BG133" s="43">
        <f>IF(AND($I132&gt;Inputs!B$13,$I132&lt;=Inputs!C$13),Inputs!C$14,0)</f>
        <v>0</v>
      </c>
      <c r="BH133" s="43">
        <f>IF(AND($I132&gt;Inputs!C$13,$I132&lt;=Inputs!D$13),Inputs!D$14,0)</f>
        <v>0</v>
      </c>
      <c r="BI133" s="43">
        <f>IF(AND($I132&lt;Inputs!B$13),0,0)</f>
        <v>0</v>
      </c>
      <c r="BJ133" s="43">
        <f>IF(AND($I132&gt;=Inputs!B$13,$I132&lt;Inputs!C$13),Inputs!B$13,0)</f>
        <v>0</v>
      </c>
      <c r="BK133" s="43">
        <f>IF(AND($I132&gt;=Inputs!C$13,$I132&lt;Inputs!D$13),Inputs!C$13,0)</f>
        <v>0</v>
      </c>
      <c r="BL133" s="43">
        <f t="shared" si="183"/>
        <v>130</v>
      </c>
      <c r="BM133" s="43">
        <f t="shared" si="184"/>
        <v>0</v>
      </c>
      <c r="BN133" s="43">
        <f t="shared" si="185"/>
        <v>0</v>
      </c>
      <c r="BO133" s="43">
        <f t="shared" si="186"/>
        <v>130</v>
      </c>
      <c r="BP133" s="43" t="str">
        <f t="shared" si="151"/>
        <v>No</v>
      </c>
      <c r="BQ133" s="43">
        <f t="shared" si="187"/>
        <v>5</v>
      </c>
      <c r="BR133" s="43">
        <f t="shared" si="188"/>
        <v>0</v>
      </c>
      <c r="BS133" s="43">
        <f t="shared" si="189"/>
        <v>0</v>
      </c>
      <c r="BT133" s="43">
        <f t="shared" si="190"/>
        <v>-5</v>
      </c>
      <c r="BU133" s="43">
        <f t="shared" si="191"/>
        <v>0</v>
      </c>
      <c r="BV133" s="43">
        <f t="shared" si="192"/>
        <v>0</v>
      </c>
      <c r="BW133" s="43">
        <f t="shared" si="193"/>
        <v>-5</v>
      </c>
      <c r="BX133" s="43">
        <f t="shared" si="162"/>
        <v>125</v>
      </c>
      <c r="BY133" s="43">
        <f>IF(AND($BX133&gt;Inputs!B$13,$BX133&lt;=Inputs!C$13),Inputs!C$14,0)</f>
        <v>0</v>
      </c>
      <c r="BZ133" s="43">
        <f>IF(AND($BX133&gt;Inputs!C$13,$BX133&lt;=Inputs!D$13),Inputs!D$14,0)</f>
        <v>0</v>
      </c>
      <c r="CA133" s="43">
        <f>IF(AND($BX133&gt;Inputs!B$13,$BX133&lt;=Inputs!C$13),Inputs!B$13,0)</f>
        <v>0</v>
      </c>
      <c r="CB133" s="43">
        <f>IF(AND($BX133&gt;Inputs!C$13,$BX133&lt;=Inputs!D$13),Inputs!C$13,0)</f>
        <v>0</v>
      </c>
      <c r="CC133" s="43">
        <f t="shared" si="194"/>
        <v>0</v>
      </c>
      <c r="CD133" s="43">
        <f t="shared" si="195"/>
        <v>0</v>
      </c>
      <c r="CE133" s="43">
        <f t="shared" si="196"/>
        <v>0</v>
      </c>
      <c r="CF133" s="43" t="str">
        <f t="shared" si="152"/>
        <v>No</v>
      </c>
      <c r="CG133" s="43">
        <f t="shared" si="197"/>
        <v>0</v>
      </c>
      <c r="CH133" s="43">
        <f t="shared" si="198"/>
        <v>0</v>
      </c>
      <c r="CI133" s="43">
        <f t="shared" si="199"/>
        <v>0</v>
      </c>
      <c r="CJ133" s="43">
        <f t="shared" si="200"/>
        <v>0</v>
      </c>
      <c r="CK133" s="43">
        <f t="shared" si="201"/>
        <v>0</v>
      </c>
      <c r="CL133" s="44">
        <f t="shared" si="202"/>
        <v>-5</v>
      </c>
      <c r="CM133" s="9">
        <f>IF(AND($F133&gt;=Inputs!B$3,$F133&lt;Inputs!C$3),FORECAST($F133,Inputs!B$4:C$4,Inputs!B$3:C$3),9999)</f>
        <v>9999</v>
      </c>
      <c r="CN133" s="9">
        <f>IF(AND($F133&gt;=Inputs!C$3,$F133&lt;Inputs!D$3),FORECAST($F133,Inputs!C$4:D$4,Inputs!C$3:D$3),9999)</f>
        <v>9999</v>
      </c>
      <c r="CO133" s="9">
        <f>IF(AND($F133&gt;=Inputs!D$3,$F133&lt;Inputs!E$3),FORECAST($F133,Inputs!D$4:E$4,Inputs!D$3:E$3),9999)</f>
        <v>9999</v>
      </c>
      <c r="CP133" s="9">
        <f>IF(AND($F133&gt;=Inputs!E$3,$F133&lt;Inputs!F$3),FORECAST($F133,Inputs!E$4:F$4,Inputs!E$3:F$3),9999)</f>
        <v>9999</v>
      </c>
      <c r="CQ133" s="9">
        <f>IF(AND($F133&gt;=Inputs!F$3,$F133&lt;Inputs!G$3),FORECAST($F133,Inputs!F$4:G$4,Inputs!F$3:G$3),9999)</f>
        <v>9999</v>
      </c>
      <c r="CR133" s="9">
        <f>IF(AND($F133&gt;=Inputs!G$3,$F133&lt;Inputs!H$3),FORECAST($F133,Inputs!G$4:H$4,Inputs!G$3:H$3),9999)</f>
        <v>9999</v>
      </c>
      <c r="CS133" s="9">
        <f>IF(AND($F133&gt;=Inputs!H$3,$F133&lt;Inputs!I$3),FORECAST($F133,Inputs!H$4:I$4,Inputs!H$3:I$3),9999)</f>
        <v>9999</v>
      </c>
      <c r="CT133" s="9">
        <f>IF(AND($F133&gt;=Inputs!I$3,$F133&lt;Inputs!J$3),FORECAST($F133,Inputs!I$4:J$4,Inputs!I$3:J$3),9999)</f>
        <v>9999</v>
      </c>
      <c r="CU133" s="9">
        <f>IF(AND($F133&gt;=Inputs!J$3,$F133&lt;Inputs!K$3),FORECAST($F133,Inputs!J$4:K$4,Inputs!J$3:K$3),9999)</f>
        <v>9999</v>
      </c>
      <c r="CV133" s="9">
        <f>IF(AND($F133&gt;=Inputs!K$3,$F133&lt;Inputs!L$3),FORECAST($F133,Inputs!K$4:L$4,Inputs!K$3:L$3),9999)</f>
        <v>9999</v>
      </c>
      <c r="CW133" s="9">
        <f>IF(AND($G133&gt;=Inputs!B$3,$G133&lt;Inputs!C$3),FORECAST($G133,Inputs!B$4:C$4,Inputs!B$3:C$3),-9999)</f>
        <v>-9999</v>
      </c>
      <c r="CX133" s="9">
        <f>IF(AND($G133&gt;=Inputs!C$3,$G133&lt;Inputs!D$3),FORECAST($G133,Inputs!C$4:D$4,Inputs!C$3:D$3),-9999)</f>
        <v>-9999</v>
      </c>
      <c r="CY133" s="9">
        <f>IF(AND($G133&gt;=Inputs!D$3,$G133&lt;Inputs!E$3),FORECAST($G133,Inputs!D$4:E$4,Inputs!D$3:E$3),-9999)</f>
        <v>-9999</v>
      </c>
      <c r="CZ133" s="9">
        <f>IF(AND($G133&gt;=Inputs!E$3,$G133&lt;Inputs!F$3),FORECAST($G133,Inputs!E$4:F$4,Inputs!E$3:F$3),-9999)</f>
        <v>-9999</v>
      </c>
      <c r="DA133" s="9">
        <f>IF(AND($G133&gt;=Inputs!F$3,$G133&lt;Inputs!G$3),FORECAST($G133,Inputs!F$4:G$4,Inputs!F$3:G$3),-9999)</f>
        <v>-9999</v>
      </c>
      <c r="DB133" s="9">
        <f>IF(AND($G133&gt;=Inputs!G$3,$G133&lt;Inputs!H$3),FORECAST($G133,Inputs!G$4:H$4,Inputs!G$3:H$3),-9999)</f>
        <v>25.2</v>
      </c>
      <c r="DC133" s="9">
        <f>IF(AND($G133&gt;=Inputs!H$3,$G133&lt;Inputs!I$3),FORECAST($G133,Inputs!H$4:I$4,Inputs!H$3:I$3),-9999)</f>
        <v>-9999</v>
      </c>
      <c r="DD133" s="9">
        <f>IF(AND($G133&gt;=Inputs!I$3,$G133&lt;Inputs!J$3),FORECAST($G133,Inputs!I$4:J$4,Inputs!I$3:J$3),-9999)</f>
        <v>-9999</v>
      </c>
      <c r="DE133" s="9">
        <f>IF(AND($G133&gt;=Inputs!J$3,$G133&lt;Inputs!K$3),FORECAST($G133,Inputs!J$4:K$4,Inputs!J$3:K$3),-9999)</f>
        <v>-9999</v>
      </c>
      <c r="DF133" s="9">
        <f>IF(AND($G133&gt;=Inputs!K$3,$G133&lt;Inputs!L$3),FORECAST($G133,Inputs!K$4:L$4,Inputs!K$3:L$3),-9999)</f>
        <v>-9999</v>
      </c>
    </row>
    <row r="134" spans="1:110" x14ac:dyDescent="0.25">
      <c r="A134" s="2">
        <f t="shared" si="203"/>
        <v>45474.454861110687</v>
      </c>
      <c r="B134" s="3" t="str">
        <f>IF(ROUND(A134,6)&lt;ROUND(Inputs!$B$7,6),"Pre t0",IF(ROUND(A134,6)=ROUND(Inputs!$B$7,6),"t0",IF(AND(A134&gt;Inputs!$B$7,A134&lt;Inputs!$B$8),"TRLD","Post t0")))</f>
        <v>TRLD</v>
      </c>
      <c r="C134" s="17">
        <v>18.649999999999999</v>
      </c>
      <c r="D134" s="19">
        <v>187.8852</v>
      </c>
      <c r="E134" s="19"/>
      <c r="F134" s="19">
        <v>200</v>
      </c>
      <c r="G134" s="19">
        <v>130</v>
      </c>
      <c r="H134" s="7">
        <f t="shared" si="163"/>
        <v>132.5</v>
      </c>
      <c r="I134" s="7">
        <f>IF(B134="Pre t0",0,IF(B134="t0",MAX(MIN(TRLD!N134,E134),G134),IF(B134="TRLD",I133+J134,IF(B134="Post t0",MAX(I133+M134,G134)))))</f>
        <v>130</v>
      </c>
      <c r="J134" s="7">
        <f t="shared" si="156"/>
        <v>0</v>
      </c>
      <c r="K134" s="7">
        <f t="shared" si="159"/>
        <v>0</v>
      </c>
      <c r="L134" s="7">
        <f t="shared" si="157"/>
        <v>5</v>
      </c>
      <c r="M134" s="8">
        <f t="shared" si="158"/>
        <v>-5</v>
      </c>
      <c r="N134" s="31">
        <f t="shared" si="160"/>
        <v>130</v>
      </c>
      <c r="O134" s="31">
        <f>IF(AND($C134&gt;=Inputs!B$4,$C134&lt;Inputs!C$4),FORECAST($C134,Inputs!B$3:C$3,Inputs!B$4:C$4),0)</f>
        <v>0</v>
      </c>
      <c r="P134" s="31">
        <f>IF(AND($C134&gt;=Inputs!C$4,$C134&lt;Inputs!D$4),FORECAST($C134,Inputs!C$3:D$3,Inputs!C$4:D$4),0)</f>
        <v>0</v>
      </c>
      <c r="Q134" s="31">
        <f>IF(AND($C134&gt;=Inputs!D$4,$C134&lt;Inputs!E$4),FORECAST($C134,Inputs!D$3:E$3,Inputs!D$4:E$4),0)</f>
        <v>0</v>
      </c>
      <c r="R134" s="31">
        <f>IF(AND($C134&gt;=Inputs!E$4,$C134&lt;Inputs!F$4),FORECAST($C134,Inputs!E$3:F$3,Inputs!E$4:F$4),0)</f>
        <v>0</v>
      </c>
      <c r="S134" s="31">
        <f>IF(AND($C134&gt;=Inputs!F$4,$C134&lt;Inputs!G$4),FORECAST($C134,Inputs!F$3:G$3,Inputs!F$4:G$4),0)</f>
        <v>0</v>
      </c>
      <c r="T134" s="31">
        <f>IF(AND($C134&gt;=Inputs!G$4,$C134&lt;Inputs!H$4),FORECAST($C134,Inputs!G$3:H$3,Inputs!G$4:H$4),0)</f>
        <v>0</v>
      </c>
      <c r="U134" s="31">
        <f>IF(AND($C134&gt;=Inputs!H$4,$C134&lt;Inputs!I$4),FORECAST($C134,Inputs!H$3:I$3,Inputs!H$4:I$4),0)</f>
        <v>0</v>
      </c>
      <c r="V134" s="31">
        <f>IF(AND($C134&gt;=Inputs!I$4,$C134&lt;Inputs!J$4),FORECAST($C134,Inputs!I$3:J$3,Inputs!I$4:J$4),0)</f>
        <v>0</v>
      </c>
      <c r="W134" s="31">
        <f>IF(AND($C134&gt;=Inputs!J$4,$C134&lt;Inputs!K$4),FORECAST($C134,Inputs!J$3:K$3,Inputs!J$4:K$4),0)</f>
        <v>0</v>
      </c>
      <c r="X134" s="31">
        <f>IF(AND($C134&gt;=Inputs!K$4,Inputs!K$4&lt;&gt;""),F134,0)</f>
        <v>0</v>
      </c>
      <c r="Y134" s="36">
        <f>IF($I133&lt;Inputs!B$13,Inputs!B$14,0)</f>
        <v>1</v>
      </c>
      <c r="Z134" s="36">
        <f>IF(AND($I133&gt;=Inputs!B$13,$I133&lt;Inputs!C$13),Inputs!C$14,0)</f>
        <v>0</v>
      </c>
      <c r="AA134" s="36">
        <f>IF(AND($I133&gt;=Inputs!C$13,$I133&lt;Inputs!D$13),Inputs!D$14,0)</f>
        <v>0</v>
      </c>
      <c r="AB134" s="36">
        <f>IF(AND($I133&lt;Inputs!B$13),Inputs!B$13,0)</f>
        <v>185</v>
      </c>
      <c r="AC134" s="36">
        <f>IF(AND($I133&gt;=Inputs!B$13,$I133&lt;Inputs!C$13),Inputs!C$13,0)</f>
        <v>0</v>
      </c>
      <c r="AD134" s="36">
        <f>IF(AND($I133&gt;=Inputs!C$13,$I133&lt;Inputs!D$13),Inputs!D$13,0)</f>
        <v>0</v>
      </c>
      <c r="AE134" s="36">
        <f t="shared" si="164"/>
        <v>55</v>
      </c>
      <c r="AF134" s="36">
        <f t="shared" si="165"/>
        <v>0</v>
      </c>
      <c r="AG134" s="36">
        <f t="shared" si="166"/>
        <v>0</v>
      </c>
      <c r="AH134" s="36">
        <f t="shared" si="167"/>
        <v>55</v>
      </c>
      <c r="AI134" s="36" t="str">
        <f t="shared" si="149"/>
        <v>No</v>
      </c>
      <c r="AJ134" s="36">
        <f t="shared" si="168"/>
        <v>5</v>
      </c>
      <c r="AK134" s="36">
        <f t="shared" si="169"/>
        <v>0</v>
      </c>
      <c r="AL134" s="36">
        <f t="shared" si="170"/>
        <v>0</v>
      </c>
      <c r="AM134" s="36">
        <f t="shared" si="171"/>
        <v>5</v>
      </c>
      <c r="AN134" s="36">
        <f t="shared" si="172"/>
        <v>0</v>
      </c>
      <c r="AO134" s="36">
        <f t="shared" si="173"/>
        <v>0</v>
      </c>
      <c r="AP134" s="36">
        <f t="shared" si="174"/>
        <v>5</v>
      </c>
      <c r="AQ134" s="36">
        <f t="shared" si="161"/>
        <v>135</v>
      </c>
      <c r="AR134" s="36">
        <f>IF(AND($AQ134&gt;=Inputs!B$13,$AQ134&lt;Inputs!C$13),Inputs!C$14,0)</f>
        <v>0</v>
      </c>
      <c r="AS134" s="36">
        <f>IF(AND($AQ134&gt;=Inputs!C$13,$AQ134&lt;Inputs!D$13),Inputs!D$14,0)</f>
        <v>0</v>
      </c>
      <c r="AT134" s="36">
        <f>IF(AND($AQ134&gt;=Inputs!B$13,$AQ134&lt;Inputs!C$13),Inputs!C$13,0)</f>
        <v>0</v>
      </c>
      <c r="AU134" s="36">
        <f>IF(AND($AQ134&gt;=Inputs!C$13,$AQ134&lt;Inputs!D$13),Inputs!D$13,0)</f>
        <v>0</v>
      </c>
      <c r="AV134" s="36">
        <f t="shared" si="175"/>
        <v>0</v>
      </c>
      <c r="AW134" s="36">
        <f>IFERROR((AU134-#REF!)/AS134,0)</f>
        <v>0</v>
      </c>
      <c r="AX134" s="36">
        <f t="shared" si="176"/>
        <v>0</v>
      </c>
      <c r="AY134" s="36" t="str">
        <f t="shared" si="150"/>
        <v>No</v>
      </c>
      <c r="AZ134" s="36">
        <f t="shared" si="177"/>
        <v>0</v>
      </c>
      <c r="BA134" s="36">
        <f t="shared" si="178"/>
        <v>0</v>
      </c>
      <c r="BB134" s="36">
        <f t="shared" si="179"/>
        <v>0</v>
      </c>
      <c r="BC134" s="36">
        <f t="shared" si="180"/>
        <v>0</v>
      </c>
      <c r="BD134" s="36">
        <f t="shared" si="181"/>
        <v>0</v>
      </c>
      <c r="BE134" s="37">
        <f t="shared" si="182"/>
        <v>5</v>
      </c>
      <c r="BF134" s="43">
        <f>IF($I133&lt;=Inputs!B$13,Inputs!B$14,0)</f>
        <v>1</v>
      </c>
      <c r="BG134" s="43">
        <f>IF(AND($I133&gt;Inputs!B$13,$I133&lt;=Inputs!C$13),Inputs!C$14,0)</f>
        <v>0</v>
      </c>
      <c r="BH134" s="43">
        <f>IF(AND($I133&gt;Inputs!C$13,$I133&lt;=Inputs!D$13),Inputs!D$14,0)</f>
        <v>0</v>
      </c>
      <c r="BI134" s="43">
        <f>IF(AND($I133&lt;Inputs!B$13),0,0)</f>
        <v>0</v>
      </c>
      <c r="BJ134" s="43">
        <f>IF(AND($I133&gt;=Inputs!B$13,$I133&lt;Inputs!C$13),Inputs!B$13,0)</f>
        <v>0</v>
      </c>
      <c r="BK134" s="43">
        <f>IF(AND($I133&gt;=Inputs!C$13,$I133&lt;Inputs!D$13),Inputs!C$13,0)</f>
        <v>0</v>
      </c>
      <c r="BL134" s="43">
        <f t="shared" si="183"/>
        <v>130</v>
      </c>
      <c r="BM134" s="43">
        <f t="shared" si="184"/>
        <v>0</v>
      </c>
      <c r="BN134" s="43">
        <f t="shared" si="185"/>
        <v>0</v>
      </c>
      <c r="BO134" s="43">
        <f t="shared" si="186"/>
        <v>130</v>
      </c>
      <c r="BP134" s="43" t="str">
        <f t="shared" si="151"/>
        <v>No</v>
      </c>
      <c r="BQ134" s="43">
        <f t="shared" si="187"/>
        <v>5</v>
      </c>
      <c r="BR134" s="43">
        <f t="shared" si="188"/>
        <v>0</v>
      </c>
      <c r="BS134" s="43">
        <f t="shared" si="189"/>
        <v>0</v>
      </c>
      <c r="BT134" s="43">
        <f t="shared" si="190"/>
        <v>-5</v>
      </c>
      <c r="BU134" s="43">
        <f t="shared" si="191"/>
        <v>0</v>
      </c>
      <c r="BV134" s="43">
        <f t="shared" si="192"/>
        <v>0</v>
      </c>
      <c r="BW134" s="43">
        <f t="shared" si="193"/>
        <v>-5</v>
      </c>
      <c r="BX134" s="43">
        <f t="shared" si="162"/>
        <v>125</v>
      </c>
      <c r="BY134" s="43">
        <f>IF(AND($BX134&gt;Inputs!B$13,$BX134&lt;=Inputs!C$13),Inputs!C$14,0)</f>
        <v>0</v>
      </c>
      <c r="BZ134" s="43">
        <f>IF(AND($BX134&gt;Inputs!C$13,$BX134&lt;=Inputs!D$13),Inputs!D$14,0)</f>
        <v>0</v>
      </c>
      <c r="CA134" s="43">
        <f>IF(AND($BX134&gt;Inputs!B$13,$BX134&lt;=Inputs!C$13),Inputs!B$13,0)</f>
        <v>0</v>
      </c>
      <c r="CB134" s="43">
        <f>IF(AND($BX134&gt;Inputs!C$13,$BX134&lt;=Inputs!D$13),Inputs!C$13,0)</f>
        <v>0</v>
      </c>
      <c r="CC134" s="43">
        <f t="shared" si="194"/>
        <v>0</v>
      </c>
      <c r="CD134" s="43">
        <f t="shared" si="195"/>
        <v>0</v>
      </c>
      <c r="CE134" s="43">
        <f t="shared" si="196"/>
        <v>0</v>
      </c>
      <c r="CF134" s="43" t="str">
        <f t="shared" si="152"/>
        <v>No</v>
      </c>
      <c r="CG134" s="43">
        <f t="shared" si="197"/>
        <v>0</v>
      </c>
      <c r="CH134" s="43">
        <f t="shared" si="198"/>
        <v>0</v>
      </c>
      <c r="CI134" s="43">
        <f t="shared" si="199"/>
        <v>0</v>
      </c>
      <c r="CJ134" s="43">
        <f t="shared" si="200"/>
        <v>0</v>
      </c>
      <c r="CK134" s="43">
        <f t="shared" si="201"/>
        <v>0</v>
      </c>
      <c r="CL134" s="44">
        <f t="shared" si="202"/>
        <v>-5</v>
      </c>
      <c r="CM134" s="9">
        <f>IF(AND($F134&gt;=Inputs!B$3,$F134&lt;Inputs!C$3),FORECAST($F134,Inputs!B$4:C$4,Inputs!B$3:C$3),9999)</f>
        <v>9999</v>
      </c>
      <c r="CN134" s="9">
        <f>IF(AND($F134&gt;=Inputs!C$3,$F134&lt;Inputs!D$3),FORECAST($F134,Inputs!C$4:D$4,Inputs!C$3:D$3),9999)</f>
        <v>9999</v>
      </c>
      <c r="CO134" s="9">
        <f>IF(AND($F134&gt;=Inputs!D$3,$F134&lt;Inputs!E$3),FORECAST($F134,Inputs!D$4:E$4,Inputs!D$3:E$3),9999)</f>
        <v>9999</v>
      </c>
      <c r="CP134" s="9">
        <f>IF(AND($F134&gt;=Inputs!E$3,$F134&lt;Inputs!F$3),FORECAST($F134,Inputs!E$4:F$4,Inputs!E$3:F$3),9999)</f>
        <v>9999</v>
      </c>
      <c r="CQ134" s="9">
        <f>IF(AND($F134&gt;=Inputs!F$3,$F134&lt;Inputs!G$3),FORECAST($F134,Inputs!F$4:G$4,Inputs!F$3:G$3),9999)</f>
        <v>9999</v>
      </c>
      <c r="CR134" s="9">
        <f>IF(AND($F134&gt;=Inputs!G$3,$F134&lt;Inputs!H$3),FORECAST($F134,Inputs!G$4:H$4,Inputs!G$3:H$3),9999)</f>
        <v>9999</v>
      </c>
      <c r="CS134" s="9">
        <f>IF(AND($F134&gt;=Inputs!H$3,$F134&lt;Inputs!I$3),FORECAST($F134,Inputs!H$4:I$4,Inputs!H$3:I$3),9999)</f>
        <v>9999</v>
      </c>
      <c r="CT134" s="9">
        <f>IF(AND($F134&gt;=Inputs!I$3,$F134&lt;Inputs!J$3),FORECAST($F134,Inputs!I$4:J$4,Inputs!I$3:J$3),9999)</f>
        <v>9999</v>
      </c>
      <c r="CU134" s="9">
        <f>IF(AND($F134&gt;=Inputs!J$3,$F134&lt;Inputs!K$3),FORECAST($F134,Inputs!J$4:K$4,Inputs!J$3:K$3),9999)</f>
        <v>9999</v>
      </c>
      <c r="CV134" s="9">
        <f>IF(AND($F134&gt;=Inputs!K$3,$F134&lt;Inputs!L$3),FORECAST($F134,Inputs!K$4:L$4,Inputs!K$3:L$3),9999)</f>
        <v>9999</v>
      </c>
      <c r="CW134" s="9">
        <f>IF(AND($G134&gt;=Inputs!B$3,$G134&lt;Inputs!C$3),FORECAST($G134,Inputs!B$4:C$4,Inputs!B$3:C$3),-9999)</f>
        <v>-9999</v>
      </c>
      <c r="CX134" s="9">
        <f>IF(AND($G134&gt;=Inputs!C$3,$G134&lt;Inputs!D$3),FORECAST($G134,Inputs!C$4:D$4,Inputs!C$3:D$3),-9999)</f>
        <v>-9999</v>
      </c>
      <c r="CY134" s="9">
        <f>IF(AND($G134&gt;=Inputs!D$3,$G134&lt;Inputs!E$3),FORECAST($G134,Inputs!D$4:E$4,Inputs!D$3:E$3),-9999)</f>
        <v>-9999</v>
      </c>
      <c r="CZ134" s="9">
        <f>IF(AND($G134&gt;=Inputs!E$3,$G134&lt;Inputs!F$3),FORECAST($G134,Inputs!E$4:F$4,Inputs!E$3:F$3),-9999)</f>
        <v>-9999</v>
      </c>
      <c r="DA134" s="9">
        <f>IF(AND($G134&gt;=Inputs!F$3,$G134&lt;Inputs!G$3),FORECAST($G134,Inputs!F$4:G$4,Inputs!F$3:G$3),-9999)</f>
        <v>-9999</v>
      </c>
      <c r="DB134" s="9">
        <f>IF(AND($G134&gt;=Inputs!G$3,$G134&lt;Inputs!H$3),FORECAST($G134,Inputs!G$4:H$4,Inputs!G$3:H$3),-9999)</f>
        <v>25.2</v>
      </c>
      <c r="DC134" s="9">
        <f>IF(AND($G134&gt;=Inputs!H$3,$G134&lt;Inputs!I$3),FORECAST($G134,Inputs!H$4:I$4,Inputs!H$3:I$3),-9999)</f>
        <v>-9999</v>
      </c>
      <c r="DD134" s="9">
        <f>IF(AND($G134&gt;=Inputs!I$3,$G134&lt;Inputs!J$3),FORECAST($G134,Inputs!I$4:J$4,Inputs!I$3:J$3),-9999)</f>
        <v>-9999</v>
      </c>
      <c r="DE134" s="9">
        <f>IF(AND($G134&gt;=Inputs!J$3,$G134&lt;Inputs!K$3),FORECAST($G134,Inputs!J$4:K$4,Inputs!J$3:K$3),-9999)</f>
        <v>-9999</v>
      </c>
      <c r="DF134" s="9">
        <f>IF(AND($G134&gt;=Inputs!K$3,$G134&lt;Inputs!L$3),FORECAST($G134,Inputs!K$4:L$4,Inputs!K$3:L$3),-9999)</f>
        <v>-9999</v>
      </c>
    </row>
    <row r="135" spans="1:110" x14ac:dyDescent="0.25">
      <c r="A135" s="2">
        <f t="shared" si="203"/>
        <v>45474.458333332906</v>
      </c>
      <c r="B135" s="3" t="str">
        <f>IF(ROUND(A135,6)&lt;ROUND(Inputs!$B$7,6),"Pre t0",IF(ROUND(A135,6)=ROUND(Inputs!$B$7,6),"t0",IF(AND(A135&gt;Inputs!$B$7,A135&lt;Inputs!$B$8),"TRLD","Post t0")))</f>
        <v>TRLD</v>
      </c>
      <c r="C135" s="17">
        <v>30.21</v>
      </c>
      <c r="D135" s="19">
        <v>186.15679999999998</v>
      </c>
      <c r="E135" s="19"/>
      <c r="F135" s="19">
        <v>200</v>
      </c>
      <c r="G135" s="19">
        <v>130</v>
      </c>
      <c r="H135" s="7">
        <f t="shared" si="163"/>
        <v>137.5</v>
      </c>
      <c r="I135" s="7">
        <f>IF(B135="Pre t0",0,IF(B135="t0",MAX(MIN(TRLD!N135,E135),G135),IF(B135="TRLD",I134+J135,IF(B135="Post t0",MAX(I134+M135,G135)))))</f>
        <v>135</v>
      </c>
      <c r="J135" s="7">
        <f t="shared" si="156"/>
        <v>5</v>
      </c>
      <c r="K135" s="7">
        <f t="shared" si="159"/>
        <v>55.003500000000031</v>
      </c>
      <c r="L135" s="7">
        <f t="shared" si="157"/>
        <v>5</v>
      </c>
      <c r="M135" s="8">
        <f t="shared" si="158"/>
        <v>-5</v>
      </c>
      <c r="N135" s="31">
        <f t="shared" si="160"/>
        <v>185.00350000000003</v>
      </c>
      <c r="O135" s="31">
        <f>IF(AND($C135&gt;=Inputs!B$4,$C135&lt;Inputs!C$4),FORECAST($C135,Inputs!B$3:C$3,Inputs!B$4:C$4),0)</f>
        <v>0</v>
      </c>
      <c r="P135" s="31">
        <f>IF(AND($C135&gt;=Inputs!C$4,$C135&lt;Inputs!D$4),FORECAST($C135,Inputs!C$3:D$3,Inputs!C$4:D$4),0)</f>
        <v>0</v>
      </c>
      <c r="Q135" s="31">
        <f>IF(AND($C135&gt;=Inputs!D$4,$C135&lt;Inputs!E$4),FORECAST($C135,Inputs!D$3:E$3,Inputs!D$4:E$4),0)</f>
        <v>0</v>
      </c>
      <c r="R135" s="31">
        <f>IF(AND($C135&gt;=Inputs!E$4,$C135&lt;Inputs!F$4),FORECAST($C135,Inputs!E$3:F$3,Inputs!E$4:F$4),0)</f>
        <v>0</v>
      </c>
      <c r="S135" s="31">
        <f>IF(AND($C135&gt;=Inputs!F$4,$C135&lt;Inputs!G$4),FORECAST($C135,Inputs!F$3:G$3,Inputs!F$4:G$4),0)</f>
        <v>0</v>
      </c>
      <c r="T135" s="31">
        <f>IF(AND($C135&gt;=Inputs!G$4,$C135&lt;Inputs!H$4),FORECAST($C135,Inputs!G$3:H$3,Inputs!G$4:H$4),0)</f>
        <v>0</v>
      </c>
      <c r="U135" s="31">
        <f>IF(AND($C135&gt;=Inputs!H$4,$C135&lt;Inputs!I$4),FORECAST($C135,Inputs!H$3:I$3,Inputs!H$4:I$4),0)</f>
        <v>0</v>
      </c>
      <c r="V135" s="31">
        <f>IF(AND($C135&gt;=Inputs!I$4,$C135&lt;Inputs!J$4),FORECAST($C135,Inputs!I$3:J$3,Inputs!I$4:J$4),0)</f>
        <v>185.00350000000003</v>
      </c>
      <c r="W135" s="31">
        <f>IF(AND($C135&gt;=Inputs!J$4,$C135&lt;Inputs!K$4),FORECAST($C135,Inputs!J$3:K$3,Inputs!J$4:K$4),0)</f>
        <v>0</v>
      </c>
      <c r="X135" s="31">
        <f>IF(AND($C135&gt;=Inputs!K$4,Inputs!K$4&lt;&gt;""),F135,0)</f>
        <v>0</v>
      </c>
      <c r="Y135" s="36">
        <f>IF($I134&lt;Inputs!B$13,Inputs!B$14,0)</f>
        <v>1</v>
      </c>
      <c r="Z135" s="36">
        <f>IF(AND($I134&gt;=Inputs!B$13,$I134&lt;Inputs!C$13),Inputs!C$14,0)</f>
        <v>0</v>
      </c>
      <c r="AA135" s="36">
        <f>IF(AND($I134&gt;=Inputs!C$13,$I134&lt;Inputs!D$13),Inputs!D$14,0)</f>
        <v>0</v>
      </c>
      <c r="AB135" s="36">
        <f>IF(AND($I134&lt;Inputs!B$13),Inputs!B$13,0)</f>
        <v>185</v>
      </c>
      <c r="AC135" s="36">
        <f>IF(AND($I134&gt;=Inputs!B$13,$I134&lt;Inputs!C$13),Inputs!C$13,0)</f>
        <v>0</v>
      </c>
      <c r="AD135" s="36">
        <f>IF(AND($I134&gt;=Inputs!C$13,$I134&lt;Inputs!D$13),Inputs!D$13,0)</f>
        <v>0</v>
      </c>
      <c r="AE135" s="36">
        <f t="shared" si="164"/>
        <v>55</v>
      </c>
      <c r="AF135" s="36">
        <f t="shared" si="165"/>
        <v>0</v>
      </c>
      <c r="AG135" s="36">
        <f t="shared" si="166"/>
        <v>0</v>
      </c>
      <c r="AH135" s="36">
        <f t="shared" si="167"/>
        <v>55</v>
      </c>
      <c r="AI135" s="36" t="str">
        <f t="shared" si="149"/>
        <v>No</v>
      </c>
      <c r="AJ135" s="36">
        <f t="shared" si="168"/>
        <v>5</v>
      </c>
      <c r="AK135" s="36">
        <f t="shared" si="169"/>
        <v>0</v>
      </c>
      <c r="AL135" s="36">
        <f t="shared" si="170"/>
        <v>0</v>
      </c>
      <c r="AM135" s="36">
        <f t="shared" si="171"/>
        <v>5</v>
      </c>
      <c r="AN135" s="36">
        <f t="shared" si="172"/>
        <v>0</v>
      </c>
      <c r="AO135" s="36">
        <f t="shared" si="173"/>
        <v>0</v>
      </c>
      <c r="AP135" s="36">
        <f t="shared" si="174"/>
        <v>5</v>
      </c>
      <c r="AQ135" s="36">
        <f t="shared" si="161"/>
        <v>135</v>
      </c>
      <c r="AR135" s="36">
        <f>IF(AND($AQ135&gt;=Inputs!B$13,$AQ135&lt;Inputs!C$13),Inputs!C$14,0)</f>
        <v>0</v>
      </c>
      <c r="AS135" s="36">
        <f>IF(AND($AQ135&gt;=Inputs!C$13,$AQ135&lt;Inputs!D$13),Inputs!D$14,0)</f>
        <v>0</v>
      </c>
      <c r="AT135" s="36">
        <f>IF(AND($AQ135&gt;=Inputs!B$13,$AQ135&lt;Inputs!C$13),Inputs!C$13,0)</f>
        <v>0</v>
      </c>
      <c r="AU135" s="36">
        <f>IF(AND($AQ135&gt;=Inputs!C$13,$AQ135&lt;Inputs!D$13),Inputs!D$13,0)</f>
        <v>0</v>
      </c>
      <c r="AV135" s="36">
        <f t="shared" si="175"/>
        <v>0</v>
      </c>
      <c r="AW135" s="36">
        <f>IFERROR((AU135-#REF!)/AS135,0)</f>
        <v>0</v>
      </c>
      <c r="AX135" s="36">
        <f t="shared" si="176"/>
        <v>0</v>
      </c>
      <c r="AY135" s="36" t="str">
        <f t="shared" si="150"/>
        <v>No</v>
      </c>
      <c r="AZ135" s="36">
        <f t="shared" si="177"/>
        <v>0</v>
      </c>
      <c r="BA135" s="36">
        <f t="shared" si="178"/>
        <v>0</v>
      </c>
      <c r="BB135" s="36">
        <f t="shared" si="179"/>
        <v>0</v>
      </c>
      <c r="BC135" s="36">
        <f t="shared" si="180"/>
        <v>0</v>
      </c>
      <c r="BD135" s="36">
        <f t="shared" si="181"/>
        <v>0</v>
      </c>
      <c r="BE135" s="37">
        <f t="shared" si="182"/>
        <v>5</v>
      </c>
      <c r="BF135" s="43">
        <f>IF($I134&lt;=Inputs!B$13,Inputs!B$14,0)</f>
        <v>1</v>
      </c>
      <c r="BG135" s="43">
        <f>IF(AND($I134&gt;Inputs!B$13,$I134&lt;=Inputs!C$13),Inputs!C$14,0)</f>
        <v>0</v>
      </c>
      <c r="BH135" s="43">
        <f>IF(AND($I134&gt;Inputs!C$13,$I134&lt;=Inputs!D$13),Inputs!D$14,0)</f>
        <v>0</v>
      </c>
      <c r="BI135" s="43">
        <f>IF(AND($I134&lt;Inputs!B$13),0,0)</f>
        <v>0</v>
      </c>
      <c r="BJ135" s="43">
        <f>IF(AND($I134&gt;=Inputs!B$13,$I134&lt;Inputs!C$13),Inputs!B$13,0)</f>
        <v>0</v>
      </c>
      <c r="BK135" s="43">
        <f>IF(AND($I134&gt;=Inputs!C$13,$I134&lt;Inputs!D$13),Inputs!C$13,0)</f>
        <v>0</v>
      </c>
      <c r="BL135" s="43">
        <f t="shared" si="183"/>
        <v>130</v>
      </c>
      <c r="BM135" s="43">
        <f t="shared" si="184"/>
        <v>0</v>
      </c>
      <c r="BN135" s="43">
        <f t="shared" si="185"/>
        <v>0</v>
      </c>
      <c r="BO135" s="43">
        <f t="shared" si="186"/>
        <v>130</v>
      </c>
      <c r="BP135" s="43" t="str">
        <f t="shared" si="151"/>
        <v>No</v>
      </c>
      <c r="BQ135" s="43">
        <f t="shared" si="187"/>
        <v>5</v>
      </c>
      <c r="BR135" s="43">
        <f t="shared" si="188"/>
        <v>0</v>
      </c>
      <c r="BS135" s="43">
        <f t="shared" si="189"/>
        <v>0</v>
      </c>
      <c r="BT135" s="43">
        <f t="shared" si="190"/>
        <v>-5</v>
      </c>
      <c r="BU135" s="43">
        <f t="shared" si="191"/>
        <v>0</v>
      </c>
      <c r="BV135" s="43">
        <f t="shared" si="192"/>
        <v>0</v>
      </c>
      <c r="BW135" s="43">
        <f t="shared" si="193"/>
        <v>-5</v>
      </c>
      <c r="BX135" s="43">
        <f t="shared" si="162"/>
        <v>125</v>
      </c>
      <c r="BY135" s="43">
        <f>IF(AND($BX135&gt;Inputs!B$13,$BX135&lt;=Inputs!C$13),Inputs!C$14,0)</f>
        <v>0</v>
      </c>
      <c r="BZ135" s="43">
        <f>IF(AND($BX135&gt;Inputs!C$13,$BX135&lt;=Inputs!D$13),Inputs!D$14,0)</f>
        <v>0</v>
      </c>
      <c r="CA135" s="43">
        <f>IF(AND($BX135&gt;Inputs!B$13,$BX135&lt;=Inputs!C$13),Inputs!B$13,0)</f>
        <v>0</v>
      </c>
      <c r="CB135" s="43">
        <f>IF(AND($BX135&gt;Inputs!C$13,$BX135&lt;=Inputs!D$13),Inputs!C$13,0)</f>
        <v>0</v>
      </c>
      <c r="CC135" s="43">
        <f t="shared" si="194"/>
        <v>0</v>
      </c>
      <c r="CD135" s="43">
        <f t="shared" si="195"/>
        <v>0</v>
      </c>
      <c r="CE135" s="43">
        <f t="shared" si="196"/>
        <v>0</v>
      </c>
      <c r="CF135" s="43" t="str">
        <f t="shared" si="152"/>
        <v>No</v>
      </c>
      <c r="CG135" s="43">
        <f t="shared" si="197"/>
        <v>0</v>
      </c>
      <c r="CH135" s="43">
        <f t="shared" si="198"/>
        <v>0</v>
      </c>
      <c r="CI135" s="43">
        <f t="shared" si="199"/>
        <v>0</v>
      </c>
      <c r="CJ135" s="43">
        <f t="shared" si="200"/>
        <v>0</v>
      </c>
      <c r="CK135" s="43">
        <f t="shared" si="201"/>
        <v>0</v>
      </c>
      <c r="CL135" s="44">
        <f t="shared" si="202"/>
        <v>-5</v>
      </c>
      <c r="CM135" s="9">
        <f>IF(AND($F135&gt;=Inputs!B$3,$F135&lt;Inputs!C$3),FORECAST($F135,Inputs!B$4:C$4,Inputs!B$3:C$3),9999)</f>
        <v>9999</v>
      </c>
      <c r="CN135" s="9">
        <f>IF(AND($F135&gt;=Inputs!C$3,$F135&lt;Inputs!D$3),FORECAST($F135,Inputs!C$4:D$4,Inputs!C$3:D$3),9999)</f>
        <v>9999</v>
      </c>
      <c r="CO135" s="9">
        <f>IF(AND($F135&gt;=Inputs!D$3,$F135&lt;Inputs!E$3),FORECAST($F135,Inputs!D$4:E$4,Inputs!D$3:E$3),9999)</f>
        <v>9999</v>
      </c>
      <c r="CP135" s="9">
        <f>IF(AND($F135&gt;=Inputs!E$3,$F135&lt;Inputs!F$3),FORECAST($F135,Inputs!E$4:F$4,Inputs!E$3:F$3),9999)</f>
        <v>9999</v>
      </c>
      <c r="CQ135" s="9">
        <f>IF(AND($F135&gt;=Inputs!F$3,$F135&lt;Inputs!G$3),FORECAST($F135,Inputs!F$4:G$4,Inputs!F$3:G$3),9999)</f>
        <v>9999</v>
      </c>
      <c r="CR135" s="9">
        <f>IF(AND($F135&gt;=Inputs!G$3,$F135&lt;Inputs!H$3),FORECAST($F135,Inputs!G$4:H$4,Inputs!G$3:H$3),9999)</f>
        <v>9999</v>
      </c>
      <c r="CS135" s="9">
        <f>IF(AND($F135&gt;=Inputs!H$3,$F135&lt;Inputs!I$3),FORECAST($F135,Inputs!H$4:I$4,Inputs!H$3:I$3),9999)</f>
        <v>9999</v>
      </c>
      <c r="CT135" s="9">
        <f>IF(AND($F135&gt;=Inputs!I$3,$F135&lt;Inputs!J$3),FORECAST($F135,Inputs!I$4:J$4,Inputs!I$3:J$3),9999)</f>
        <v>9999</v>
      </c>
      <c r="CU135" s="9">
        <f>IF(AND($F135&gt;=Inputs!J$3,$F135&lt;Inputs!K$3),FORECAST($F135,Inputs!J$4:K$4,Inputs!J$3:K$3),9999)</f>
        <v>9999</v>
      </c>
      <c r="CV135" s="9">
        <f>IF(AND($F135&gt;=Inputs!K$3,$F135&lt;Inputs!L$3),FORECAST($F135,Inputs!K$4:L$4,Inputs!K$3:L$3),9999)</f>
        <v>9999</v>
      </c>
      <c r="CW135" s="9">
        <f>IF(AND($G135&gt;=Inputs!B$3,$G135&lt;Inputs!C$3),FORECAST($G135,Inputs!B$4:C$4,Inputs!B$3:C$3),-9999)</f>
        <v>-9999</v>
      </c>
      <c r="CX135" s="9">
        <f>IF(AND($G135&gt;=Inputs!C$3,$G135&lt;Inputs!D$3),FORECAST($G135,Inputs!C$4:D$4,Inputs!C$3:D$3),-9999)</f>
        <v>-9999</v>
      </c>
      <c r="CY135" s="9">
        <f>IF(AND($G135&gt;=Inputs!D$3,$G135&lt;Inputs!E$3),FORECAST($G135,Inputs!D$4:E$4,Inputs!D$3:E$3),-9999)</f>
        <v>-9999</v>
      </c>
      <c r="CZ135" s="9">
        <f>IF(AND($G135&gt;=Inputs!E$3,$G135&lt;Inputs!F$3),FORECAST($G135,Inputs!E$4:F$4,Inputs!E$3:F$3),-9999)</f>
        <v>-9999</v>
      </c>
      <c r="DA135" s="9">
        <f>IF(AND($G135&gt;=Inputs!F$3,$G135&lt;Inputs!G$3),FORECAST($G135,Inputs!F$4:G$4,Inputs!F$3:G$3),-9999)</f>
        <v>-9999</v>
      </c>
      <c r="DB135" s="9">
        <f>IF(AND($G135&gt;=Inputs!G$3,$G135&lt;Inputs!H$3),FORECAST($G135,Inputs!G$4:H$4,Inputs!G$3:H$3),-9999)</f>
        <v>25.2</v>
      </c>
      <c r="DC135" s="9">
        <f>IF(AND($G135&gt;=Inputs!H$3,$G135&lt;Inputs!I$3),FORECAST($G135,Inputs!H$4:I$4,Inputs!H$3:I$3),-9999)</f>
        <v>-9999</v>
      </c>
      <c r="DD135" s="9">
        <f>IF(AND($G135&gt;=Inputs!I$3,$G135&lt;Inputs!J$3),FORECAST($G135,Inputs!I$4:J$4,Inputs!I$3:J$3),-9999)</f>
        <v>-9999</v>
      </c>
      <c r="DE135" s="9">
        <f>IF(AND($G135&gt;=Inputs!J$3,$G135&lt;Inputs!K$3),FORECAST($G135,Inputs!J$4:K$4,Inputs!J$3:K$3),-9999)</f>
        <v>-9999</v>
      </c>
      <c r="DF135" s="9">
        <f>IF(AND($G135&gt;=Inputs!K$3,$G135&lt;Inputs!L$3),FORECAST($G135,Inputs!K$4:L$4,Inputs!K$3:L$3),-9999)</f>
        <v>-9999</v>
      </c>
    </row>
    <row r="136" spans="1:110" x14ac:dyDescent="0.25">
      <c r="A136" s="2">
        <f t="shared" si="203"/>
        <v>45474.461805555125</v>
      </c>
      <c r="B136" s="3" t="str">
        <f>IF(ROUND(A136,6)&lt;ROUND(Inputs!$B$7,6),"Pre t0",IF(ROUND(A136,6)=ROUND(Inputs!$B$7,6),"t0",IF(AND(A136&gt;Inputs!$B$7,A136&lt;Inputs!$B$8),"TRLD","Post t0")))</f>
        <v>TRLD</v>
      </c>
      <c r="C136" s="17">
        <v>32.03</v>
      </c>
      <c r="D136" s="19">
        <v>186.10024999999999</v>
      </c>
      <c r="E136" s="19"/>
      <c r="F136" s="19">
        <v>200</v>
      </c>
      <c r="G136" s="19">
        <v>130</v>
      </c>
      <c r="H136" s="7">
        <f t="shared" si="163"/>
        <v>142.5</v>
      </c>
      <c r="I136" s="7">
        <f>IF(B136="Pre t0",0,IF(B136="t0",MAX(MIN(TRLD!N136,E136),G136),IF(B136="TRLD",I135+J136,IF(B136="Post t0",MAX(I135+M136,G136)))))</f>
        <v>140</v>
      </c>
      <c r="J136" s="7">
        <f t="shared" si="156"/>
        <v>5</v>
      </c>
      <c r="K136" s="7">
        <f t="shared" si="159"/>
        <v>50.033833333333348</v>
      </c>
      <c r="L136" s="7">
        <f t="shared" si="157"/>
        <v>5</v>
      </c>
      <c r="M136" s="8">
        <f t="shared" si="158"/>
        <v>-5</v>
      </c>
      <c r="N136" s="31">
        <f t="shared" si="160"/>
        <v>185.03383333333335</v>
      </c>
      <c r="O136" s="31">
        <f>IF(AND($C136&gt;=Inputs!B$4,$C136&lt;Inputs!C$4),FORECAST($C136,Inputs!B$3:C$3,Inputs!B$4:C$4),0)</f>
        <v>0</v>
      </c>
      <c r="P136" s="31">
        <f>IF(AND($C136&gt;=Inputs!C$4,$C136&lt;Inputs!D$4),FORECAST($C136,Inputs!C$3:D$3,Inputs!C$4:D$4),0)</f>
        <v>0</v>
      </c>
      <c r="Q136" s="31">
        <f>IF(AND($C136&gt;=Inputs!D$4,$C136&lt;Inputs!E$4),FORECAST($C136,Inputs!D$3:E$3,Inputs!D$4:E$4),0)</f>
        <v>0</v>
      </c>
      <c r="R136" s="31">
        <f>IF(AND($C136&gt;=Inputs!E$4,$C136&lt;Inputs!F$4),FORECAST($C136,Inputs!E$3:F$3,Inputs!E$4:F$4),0)</f>
        <v>0</v>
      </c>
      <c r="S136" s="31">
        <f>IF(AND($C136&gt;=Inputs!F$4,$C136&lt;Inputs!G$4),FORECAST($C136,Inputs!F$3:G$3,Inputs!F$4:G$4),0)</f>
        <v>0</v>
      </c>
      <c r="T136" s="31">
        <f>IF(AND($C136&gt;=Inputs!G$4,$C136&lt;Inputs!H$4),FORECAST($C136,Inputs!G$3:H$3,Inputs!G$4:H$4),0)</f>
        <v>0</v>
      </c>
      <c r="U136" s="31">
        <f>IF(AND($C136&gt;=Inputs!H$4,$C136&lt;Inputs!I$4),FORECAST($C136,Inputs!H$3:I$3,Inputs!H$4:I$4),0)</f>
        <v>0</v>
      </c>
      <c r="V136" s="31">
        <f>IF(AND($C136&gt;=Inputs!I$4,$C136&lt;Inputs!J$4),FORECAST($C136,Inputs!I$3:J$3,Inputs!I$4:J$4),0)</f>
        <v>185.03383333333335</v>
      </c>
      <c r="W136" s="31">
        <f>IF(AND($C136&gt;=Inputs!J$4,$C136&lt;Inputs!K$4),FORECAST($C136,Inputs!J$3:K$3,Inputs!J$4:K$4),0)</f>
        <v>0</v>
      </c>
      <c r="X136" s="31">
        <f>IF(AND($C136&gt;=Inputs!K$4,Inputs!K$4&lt;&gt;""),F136,0)</f>
        <v>0</v>
      </c>
      <c r="Y136" s="36">
        <f>IF($I135&lt;Inputs!B$13,Inputs!B$14,0)</f>
        <v>1</v>
      </c>
      <c r="Z136" s="36">
        <f>IF(AND($I135&gt;=Inputs!B$13,$I135&lt;Inputs!C$13),Inputs!C$14,0)</f>
        <v>0</v>
      </c>
      <c r="AA136" s="36">
        <f>IF(AND($I135&gt;=Inputs!C$13,$I135&lt;Inputs!D$13),Inputs!D$14,0)</f>
        <v>0</v>
      </c>
      <c r="AB136" s="36">
        <f>IF(AND($I135&lt;Inputs!B$13),Inputs!B$13,0)</f>
        <v>185</v>
      </c>
      <c r="AC136" s="36">
        <f>IF(AND($I135&gt;=Inputs!B$13,$I135&lt;Inputs!C$13),Inputs!C$13,0)</f>
        <v>0</v>
      </c>
      <c r="AD136" s="36">
        <f>IF(AND($I135&gt;=Inputs!C$13,$I135&lt;Inputs!D$13),Inputs!D$13,0)</f>
        <v>0</v>
      </c>
      <c r="AE136" s="36">
        <f t="shared" si="164"/>
        <v>50</v>
      </c>
      <c r="AF136" s="36">
        <f t="shared" si="165"/>
        <v>0</v>
      </c>
      <c r="AG136" s="36">
        <f t="shared" si="166"/>
        <v>0</v>
      </c>
      <c r="AH136" s="36">
        <f t="shared" si="167"/>
        <v>50</v>
      </c>
      <c r="AI136" s="36" t="str">
        <f t="shared" si="149"/>
        <v>No</v>
      </c>
      <c r="AJ136" s="36">
        <f t="shared" si="168"/>
        <v>5</v>
      </c>
      <c r="AK136" s="36">
        <f t="shared" si="169"/>
        <v>0</v>
      </c>
      <c r="AL136" s="36">
        <f t="shared" si="170"/>
        <v>0</v>
      </c>
      <c r="AM136" s="36">
        <f t="shared" si="171"/>
        <v>5</v>
      </c>
      <c r="AN136" s="36">
        <f t="shared" si="172"/>
        <v>0</v>
      </c>
      <c r="AO136" s="36">
        <f t="shared" si="173"/>
        <v>0</v>
      </c>
      <c r="AP136" s="36">
        <f t="shared" si="174"/>
        <v>5</v>
      </c>
      <c r="AQ136" s="36">
        <f t="shared" si="161"/>
        <v>140</v>
      </c>
      <c r="AR136" s="36">
        <f>IF(AND($AQ136&gt;=Inputs!B$13,$AQ136&lt;Inputs!C$13),Inputs!C$14,0)</f>
        <v>0</v>
      </c>
      <c r="AS136" s="36">
        <f>IF(AND($AQ136&gt;=Inputs!C$13,$AQ136&lt;Inputs!D$13),Inputs!D$14,0)</f>
        <v>0</v>
      </c>
      <c r="AT136" s="36">
        <f>IF(AND($AQ136&gt;=Inputs!B$13,$AQ136&lt;Inputs!C$13),Inputs!C$13,0)</f>
        <v>0</v>
      </c>
      <c r="AU136" s="36">
        <f>IF(AND($AQ136&gt;=Inputs!C$13,$AQ136&lt;Inputs!D$13),Inputs!D$13,0)</f>
        <v>0</v>
      </c>
      <c r="AV136" s="36">
        <f t="shared" si="175"/>
        <v>0</v>
      </c>
      <c r="AW136" s="36">
        <f>IFERROR((AU136-#REF!)/AS136,0)</f>
        <v>0</v>
      </c>
      <c r="AX136" s="36">
        <f t="shared" si="176"/>
        <v>0</v>
      </c>
      <c r="AY136" s="36" t="str">
        <f t="shared" si="150"/>
        <v>No</v>
      </c>
      <c r="AZ136" s="36">
        <f t="shared" si="177"/>
        <v>0</v>
      </c>
      <c r="BA136" s="36">
        <f t="shared" si="178"/>
        <v>0</v>
      </c>
      <c r="BB136" s="36">
        <f t="shared" si="179"/>
        <v>0</v>
      </c>
      <c r="BC136" s="36">
        <f t="shared" si="180"/>
        <v>0</v>
      </c>
      <c r="BD136" s="36">
        <f t="shared" si="181"/>
        <v>0</v>
      </c>
      <c r="BE136" s="37">
        <f t="shared" si="182"/>
        <v>5</v>
      </c>
      <c r="BF136" s="43">
        <f>IF($I135&lt;=Inputs!B$13,Inputs!B$14,0)</f>
        <v>1</v>
      </c>
      <c r="BG136" s="43">
        <f>IF(AND($I135&gt;Inputs!B$13,$I135&lt;=Inputs!C$13),Inputs!C$14,0)</f>
        <v>0</v>
      </c>
      <c r="BH136" s="43">
        <f>IF(AND($I135&gt;Inputs!C$13,$I135&lt;=Inputs!D$13),Inputs!D$14,0)</f>
        <v>0</v>
      </c>
      <c r="BI136" s="43">
        <f>IF(AND($I135&lt;Inputs!B$13),0,0)</f>
        <v>0</v>
      </c>
      <c r="BJ136" s="43">
        <f>IF(AND($I135&gt;=Inputs!B$13,$I135&lt;Inputs!C$13),Inputs!B$13,0)</f>
        <v>0</v>
      </c>
      <c r="BK136" s="43">
        <f>IF(AND($I135&gt;=Inputs!C$13,$I135&lt;Inputs!D$13),Inputs!C$13,0)</f>
        <v>0</v>
      </c>
      <c r="BL136" s="43">
        <f t="shared" si="183"/>
        <v>135</v>
      </c>
      <c r="BM136" s="43">
        <f t="shared" si="184"/>
        <v>0</v>
      </c>
      <c r="BN136" s="43">
        <f t="shared" si="185"/>
        <v>0</v>
      </c>
      <c r="BO136" s="43">
        <f t="shared" si="186"/>
        <v>135</v>
      </c>
      <c r="BP136" s="43" t="str">
        <f t="shared" si="151"/>
        <v>No</v>
      </c>
      <c r="BQ136" s="43">
        <f t="shared" si="187"/>
        <v>5</v>
      </c>
      <c r="BR136" s="43">
        <f t="shared" si="188"/>
        <v>0</v>
      </c>
      <c r="BS136" s="43">
        <f t="shared" si="189"/>
        <v>0</v>
      </c>
      <c r="BT136" s="43">
        <f t="shared" si="190"/>
        <v>-5</v>
      </c>
      <c r="BU136" s="43">
        <f t="shared" si="191"/>
        <v>0</v>
      </c>
      <c r="BV136" s="43">
        <f t="shared" si="192"/>
        <v>0</v>
      </c>
      <c r="BW136" s="43">
        <f t="shared" si="193"/>
        <v>-5</v>
      </c>
      <c r="BX136" s="43">
        <f t="shared" si="162"/>
        <v>130</v>
      </c>
      <c r="BY136" s="43">
        <f>IF(AND($BX136&gt;Inputs!B$13,$BX136&lt;=Inputs!C$13),Inputs!C$14,0)</f>
        <v>0</v>
      </c>
      <c r="BZ136" s="43">
        <f>IF(AND($BX136&gt;Inputs!C$13,$BX136&lt;=Inputs!D$13),Inputs!D$14,0)</f>
        <v>0</v>
      </c>
      <c r="CA136" s="43">
        <f>IF(AND($BX136&gt;Inputs!B$13,$BX136&lt;=Inputs!C$13),Inputs!B$13,0)</f>
        <v>0</v>
      </c>
      <c r="CB136" s="43">
        <f>IF(AND($BX136&gt;Inputs!C$13,$BX136&lt;=Inputs!D$13),Inputs!C$13,0)</f>
        <v>0</v>
      </c>
      <c r="CC136" s="43">
        <f t="shared" si="194"/>
        <v>0</v>
      </c>
      <c r="CD136" s="43">
        <f t="shared" si="195"/>
        <v>0</v>
      </c>
      <c r="CE136" s="43">
        <f t="shared" si="196"/>
        <v>0</v>
      </c>
      <c r="CF136" s="43" t="str">
        <f t="shared" si="152"/>
        <v>No</v>
      </c>
      <c r="CG136" s="43">
        <f t="shared" si="197"/>
        <v>0</v>
      </c>
      <c r="CH136" s="43">
        <f t="shared" si="198"/>
        <v>0</v>
      </c>
      <c r="CI136" s="43">
        <f t="shared" si="199"/>
        <v>0</v>
      </c>
      <c r="CJ136" s="43">
        <f t="shared" si="200"/>
        <v>0</v>
      </c>
      <c r="CK136" s="43">
        <f t="shared" si="201"/>
        <v>0</v>
      </c>
      <c r="CL136" s="44">
        <f t="shared" si="202"/>
        <v>-5</v>
      </c>
      <c r="CM136" s="9">
        <f>IF(AND($F136&gt;=Inputs!B$3,$F136&lt;Inputs!C$3),FORECAST($F136,Inputs!B$4:C$4,Inputs!B$3:C$3),9999)</f>
        <v>9999</v>
      </c>
      <c r="CN136" s="9">
        <f>IF(AND($F136&gt;=Inputs!C$3,$F136&lt;Inputs!D$3),FORECAST($F136,Inputs!C$4:D$4,Inputs!C$3:D$3),9999)</f>
        <v>9999</v>
      </c>
      <c r="CO136" s="9">
        <f>IF(AND($F136&gt;=Inputs!D$3,$F136&lt;Inputs!E$3),FORECAST($F136,Inputs!D$4:E$4,Inputs!D$3:E$3),9999)</f>
        <v>9999</v>
      </c>
      <c r="CP136" s="9">
        <f>IF(AND($F136&gt;=Inputs!E$3,$F136&lt;Inputs!F$3),FORECAST($F136,Inputs!E$4:F$4,Inputs!E$3:F$3),9999)</f>
        <v>9999</v>
      </c>
      <c r="CQ136" s="9">
        <f>IF(AND($F136&gt;=Inputs!F$3,$F136&lt;Inputs!G$3),FORECAST($F136,Inputs!F$4:G$4,Inputs!F$3:G$3),9999)</f>
        <v>9999</v>
      </c>
      <c r="CR136" s="9">
        <f>IF(AND($F136&gt;=Inputs!G$3,$F136&lt;Inputs!H$3),FORECAST($F136,Inputs!G$4:H$4,Inputs!G$3:H$3),9999)</f>
        <v>9999</v>
      </c>
      <c r="CS136" s="9">
        <f>IF(AND($F136&gt;=Inputs!H$3,$F136&lt;Inputs!I$3),FORECAST($F136,Inputs!H$4:I$4,Inputs!H$3:I$3),9999)</f>
        <v>9999</v>
      </c>
      <c r="CT136" s="9">
        <f>IF(AND($F136&gt;=Inputs!I$3,$F136&lt;Inputs!J$3),FORECAST($F136,Inputs!I$4:J$4,Inputs!I$3:J$3),9999)</f>
        <v>9999</v>
      </c>
      <c r="CU136" s="9">
        <f>IF(AND($F136&gt;=Inputs!J$3,$F136&lt;Inputs!K$3),FORECAST($F136,Inputs!J$4:K$4,Inputs!J$3:K$3),9999)</f>
        <v>9999</v>
      </c>
      <c r="CV136" s="9">
        <f>IF(AND($F136&gt;=Inputs!K$3,$F136&lt;Inputs!L$3),FORECAST($F136,Inputs!K$4:L$4,Inputs!K$3:L$3),9999)</f>
        <v>9999</v>
      </c>
      <c r="CW136" s="9">
        <f>IF(AND($G136&gt;=Inputs!B$3,$G136&lt;Inputs!C$3),FORECAST($G136,Inputs!B$4:C$4,Inputs!B$3:C$3),-9999)</f>
        <v>-9999</v>
      </c>
      <c r="CX136" s="9">
        <f>IF(AND($G136&gt;=Inputs!C$3,$G136&lt;Inputs!D$3),FORECAST($G136,Inputs!C$4:D$4,Inputs!C$3:D$3),-9999)</f>
        <v>-9999</v>
      </c>
      <c r="CY136" s="9">
        <f>IF(AND($G136&gt;=Inputs!D$3,$G136&lt;Inputs!E$3),FORECAST($G136,Inputs!D$4:E$4,Inputs!D$3:E$3),-9999)</f>
        <v>-9999</v>
      </c>
      <c r="CZ136" s="9">
        <f>IF(AND($G136&gt;=Inputs!E$3,$G136&lt;Inputs!F$3),FORECAST($G136,Inputs!E$4:F$4,Inputs!E$3:F$3),-9999)</f>
        <v>-9999</v>
      </c>
      <c r="DA136" s="9">
        <f>IF(AND($G136&gt;=Inputs!F$3,$G136&lt;Inputs!G$3),FORECAST($G136,Inputs!F$4:G$4,Inputs!F$3:G$3),-9999)</f>
        <v>-9999</v>
      </c>
      <c r="DB136" s="9">
        <f>IF(AND($G136&gt;=Inputs!G$3,$G136&lt;Inputs!H$3),FORECAST($G136,Inputs!G$4:H$4,Inputs!G$3:H$3),-9999)</f>
        <v>25.2</v>
      </c>
      <c r="DC136" s="9">
        <f>IF(AND($G136&gt;=Inputs!H$3,$G136&lt;Inputs!I$3),FORECAST($G136,Inputs!H$4:I$4,Inputs!H$3:I$3),-9999)</f>
        <v>-9999</v>
      </c>
      <c r="DD136" s="9">
        <f>IF(AND($G136&gt;=Inputs!I$3,$G136&lt;Inputs!J$3),FORECAST($G136,Inputs!I$4:J$4,Inputs!I$3:J$3),-9999)</f>
        <v>-9999</v>
      </c>
      <c r="DE136" s="9">
        <f>IF(AND($G136&gt;=Inputs!J$3,$G136&lt;Inputs!K$3),FORECAST($G136,Inputs!J$4:K$4,Inputs!J$3:K$3),-9999)</f>
        <v>-9999</v>
      </c>
      <c r="DF136" s="9">
        <f>IF(AND($G136&gt;=Inputs!K$3,$G136&lt;Inputs!L$3),FORECAST($G136,Inputs!K$4:L$4,Inputs!K$3:L$3),-9999)</f>
        <v>-9999</v>
      </c>
    </row>
    <row r="137" spans="1:110" x14ac:dyDescent="0.25">
      <c r="A137" s="2">
        <f t="shared" si="203"/>
        <v>45474.465277777344</v>
      </c>
      <c r="B137" s="3" t="str">
        <f>IF(ROUND(A137,6)&lt;ROUND(Inputs!$B$7,6),"Pre t0",IF(ROUND(A137,6)=ROUND(Inputs!$B$7,6),"t0",IF(AND(A137&gt;Inputs!$B$7,A137&lt;Inputs!$B$8),"TRLD","Post t0")))</f>
        <v>TRLD</v>
      </c>
      <c r="C137" s="17">
        <v>75</v>
      </c>
      <c r="D137" s="19">
        <v>186.39605</v>
      </c>
      <c r="E137" s="19"/>
      <c r="F137" s="19">
        <v>200</v>
      </c>
      <c r="G137" s="19">
        <v>130</v>
      </c>
      <c r="H137" s="7">
        <f t="shared" si="163"/>
        <v>142.5</v>
      </c>
      <c r="I137" s="7">
        <f>IF(B137="Pre t0",0,IF(B137="t0",MAX(MIN(TRLD!N137,E137),G137),IF(B137="TRLD",I136+J137,IF(B137="Post t0",MAX(I136+M137,G137)))))</f>
        <v>145</v>
      </c>
      <c r="J137" s="7">
        <f t="shared" si="156"/>
        <v>5</v>
      </c>
      <c r="K137" s="7">
        <f t="shared" si="159"/>
        <v>60</v>
      </c>
      <c r="L137" s="7">
        <f t="shared" si="157"/>
        <v>5</v>
      </c>
      <c r="M137" s="8">
        <f t="shared" si="158"/>
        <v>-5</v>
      </c>
      <c r="N137" s="31">
        <f t="shared" si="160"/>
        <v>200</v>
      </c>
      <c r="O137" s="31">
        <f>IF(AND($C137&gt;=Inputs!B$4,$C137&lt;Inputs!C$4),FORECAST($C137,Inputs!B$3:C$3,Inputs!B$4:C$4),0)</f>
        <v>0</v>
      </c>
      <c r="P137" s="31">
        <f>IF(AND($C137&gt;=Inputs!C$4,$C137&lt;Inputs!D$4),FORECAST($C137,Inputs!C$3:D$3,Inputs!C$4:D$4),0)</f>
        <v>0</v>
      </c>
      <c r="Q137" s="31">
        <f>IF(AND($C137&gt;=Inputs!D$4,$C137&lt;Inputs!E$4),FORECAST($C137,Inputs!D$3:E$3,Inputs!D$4:E$4),0)</f>
        <v>0</v>
      </c>
      <c r="R137" s="31">
        <f>IF(AND($C137&gt;=Inputs!E$4,$C137&lt;Inputs!F$4),FORECAST($C137,Inputs!E$3:F$3,Inputs!E$4:F$4),0)</f>
        <v>0</v>
      </c>
      <c r="S137" s="31">
        <f>IF(AND($C137&gt;=Inputs!F$4,$C137&lt;Inputs!G$4),FORECAST($C137,Inputs!F$3:G$3,Inputs!F$4:G$4),0)</f>
        <v>0</v>
      </c>
      <c r="T137" s="31">
        <f>IF(AND($C137&gt;=Inputs!G$4,$C137&lt;Inputs!H$4),FORECAST($C137,Inputs!G$3:H$3,Inputs!G$4:H$4),0)</f>
        <v>0</v>
      </c>
      <c r="U137" s="31">
        <f>IF(AND($C137&gt;=Inputs!H$4,$C137&lt;Inputs!I$4),FORECAST($C137,Inputs!H$3:I$3,Inputs!H$4:I$4),0)</f>
        <v>0</v>
      </c>
      <c r="V137" s="31">
        <f>IF(AND($C137&gt;=Inputs!I$4,$C137&lt;Inputs!J$4),FORECAST($C137,Inputs!I$3:J$3,Inputs!I$4:J$4),0)</f>
        <v>0</v>
      </c>
      <c r="W137" s="31">
        <f>IF(AND($C137&gt;=Inputs!J$4,$C137&lt;Inputs!K$4),FORECAST($C137,Inputs!J$3:K$3,Inputs!J$4:K$4),0)</f>
        <v>0</v>
      </c>
      <c r="X137" s="31">
        <f>IF(AND($C137&gt;=Inputs!K$4,Inputs!K$4&lt;&gt;""),F137,0)</f>
        <v>200</v>
      </c>
      <c r="Y137" s="36">
        <f>IF($I136&lt;Inputs!B$13,Inputs!B$14,0)</f>
        <v>1</v>
      </c>
      <c r="Z137" s="36">
        <f>IF(AND($I136&gt;=Inputs!B$13,$I136&lt;Inputs!C$13),Inputs!C$14,0)</f>
        <v>0</v>
      </c>
      <c r="AA137" s="36">
        <f>IF(AND($I136&gt;=Inputs!C$13,$I136&lt;Inputs!D$13),Inputs!D$14,0)</f>
        <v>0</v>
      </c>
      <c r="AB137" s="36">
        <f>IF(AND($I136&lt;Inputs!B$13),Inputs!B$13,0)</f>
        <v>185</v>
      </c>
      <c r="AC137" s="36">
        <f>IF(AND($I136&gt;=Inputs!B$13,$I136&lt;Inputs!C$13),Inputs!C$13,0)</f>
        <v>0</v>
      </c>
      <c r="AD137" s="36">
        <f>IF(AND($I136&gt;=Inputs!C$13,$I136&lt;Inputs!D$13),Inputs!D$13,0)</f>
        <v>0</v>
      </c>
      <c r="AE137" s="36">
        <f t="shared" si="164"/>
        <v>45</v>
      </c>
      <c r="AF137" s="36">
        <f t="shared" si="165"/>
        <v>0</v>
      </c>
      <c r="AG137" s="36">
        <f t="shared" si="166"/>
        <v>0</v>
      </c>
      <c r="AH137" s="36">
        <f t="shared" si="167"/>
        <v>45</v>
      </c>
      <c r="AI137" s="36" t="str">
        <f t="shared" si="149"/>
        <v>No</v>
      </c>
      <c r="AJ137" s="36">
        <f t="shared" si="168"/>
        <v>5</v>
      </c>
      <c r="AK137" s="36">
        <f t="shared" si="169"/>
        <v>0</v>
      </c>
      <c r="AL137" s="36">
        <f t="shared" si="170"/>
        <v>0</v>
      </c>
      <c r="AM137" s="36">
        <f t="shared" si="171"/>
        <v>5</v>
      </c>
      <c r="AN137" s="36">
        <f t="shared" si="172"/>
        <v>0</v>
      </c>
      <c r="AO137" s="36">
        <f t="shared" si="173"/>
        <v>0</v>
      </c>
      <c r="AP137" s="36">
        <f t="shared" si="174"/>
        <v>5</v>
      </c>
      <c r="AQ137" s="36">
        <f t="shared" si="161"/>
        <v>145</v>
      </c>
      <c r="AR137" s="36">
        <f>IF(AND($AQ137&gt;=Inputs!B$13,$AQ137&lt;Inputs!C$13),Inputs!C$14,0)</f>
        <v>0</v>
      </c>
      <c r="AS137" s="36">
        <f>IF(AND($AQ137&gt;=Inputs!C$13,$AQ137&lt;Inputs!D$13),Inputs!D$14,0)</f>
        <v>0</v>
      </c>
      <c r="AT137" s="36">
        <f>IF(AND($AQ137&gt;=Inputs!B$13,$AQ137&lt;Inputs!C$13),Inputs!C$13,0)</f>
        <v>0</v>
      </c>
      <c r="AU137" s="36">
        <f>IF(AND($AQ137&gt;=Inputs!C$13,$AQ137&lt;Inputs!D$13),Inputs!D$13,0)</f>
        <v>0</v>
      </c>
      <c r="AV137" s="36">
        <f t="shared" si="175"/>
        <v>0</v>
      </c>
      <c r="AW137" s="36">
        <f>IFERROR((AU137-#REF!)/AS137,0)</f>
        <v>0</v>
      </c>
      <c r="AX137" s="36">
        <f t="shared" si="176"/>
        <v>0</v>
      </c>
      <c r="AY137" s="36" t="str">
        <f t="shared" si="150"/>
        <v>No</v>
      </c>
      <c r="AZ137" s="36">
        <f t="shared" si="177"/>
        <v>0</v>
      </c>
      <c r="BA137" s="36">
        <f t="shared" si="178"/>
        <v>0</v>
      </c>
      <c r="BB137" s="36">
        <f t="shared" si="179"/>
        <v>0</v>
      </c>
      <c r="BC137" s="36">
        <f t="shared" si="180"/>
        <v>0</v>
      </c>
      <c r="BD137" s="36">
        <f t="shared" si="181"/>
        <v>0</v>
      </c>
      <c r="BE137" s="37">
        <f t="shared" si="182"/>
        <v>5</v>
      </c>
      <c r="BF137" s="43">
        <f>IF($I136&lt;=Inputs!B$13,Inputs!B$14,0)</f>
        <v>1</v>
      </c>
      <c r="BG137" s="43">
        <f>IF(AND($I136&gt;Inputs!B$13,$I136&lt;=Inputs!C$13),Inputs!C$14,0)</f>
        <v>0</v>
      </c>
      <c r="BH137" s="43">
        <f>IF(AND($I136&gt;Inputs!C$13,$I136&lt;=Inputs!D$13),Inputs!D$14,0)</f>
        <v>0</v>
      </c>
      <c r="BI137" s="43">
        <f>IF(AND($I136&lt;Inputs!B$13),0,0)</f>
        <v>0</v>
      </c>
      <c r="BJ137" s="43">
        <f>IF(AND($I136&gt;=Inputs!B$13,$I136&lt;Inputs!C$13),Inputs!B$13,0)</f>
        <v>0</v>
      </c>
      <c r="BK137" s="43">
        <f>IF(AND($I136&gt;=Inputs!C$13,$I136&lt;Inputs!D$13),Inputs!C$13,0)</f>
        <v>0</v>
      </c>
      <c r="BL137" s="43">
        <f t="shared" si="183"/>
        <v>140</v>
      </c>
      <c r="BM137" s="43">
        <f t="shared" si="184"/>
        <v>0</v>
      </c>
      <c r="BN137" s="43">
        <f t="shared" si="185"/>
        <v>0</v>
      </c>
      <c r="BO137" s="43">
        <f t="shared" si="186"/>
        <v>140</v>
      </c>
      <c r="BP137" s="43" t="str">
        <f t="shared" si="151"/>
        <v>No</v>
      </c>
      <c r="BQ137" s="43">
        <f t="shared" si="187"/>
        <v>5</v>
      </c>
      <c r="BR137" s="43">
        <f t="shared" si="188"/>
        <v>0</v>
      </c>
      <c r="BS137" s="43">
        <f t="shared" si="189"/>
        <v>0</v>
      </c>
      <c r="BT137" s="43">
        <f t="shared" si="190"/>
        <v>-5</v>
      </c>
      <c r="BU137" s="43">
        <f t="shared" si="191"/>
        <v>0</v>
      </c>
      <c r="BV137" s="43">
        <f t="shared" si="192"/>
        <v>0</v>
      </c>
      <c r="BW137" s="43">
        <f t="shared" si="193"/>
        <v>-5</v>
      </c>
      <c r="BX137" s="43">
        <f t="shared" si="162"/>
        <v>135</v>
      </c>
      <c r="BY137" s="43">
        <f>IF(AND($BX137&gt;Inputs!B$13,$BX137&lt;=Inputs!C$13),Inputs!C$14,0)</f>
        <v>0</v>
      </c>
      <c r="BZ137" s="43">
        <f>IF(AND($BX137&gt;Inputs!C$13,$BX137&lt;=Inputs!D$13),Inputs!D$14,0)</f>
        <v>0</v>
      </c>
      <c r="CA137" s="43">
        <f>IF(AND($BX137&gt;Inputs!B$13,$BX137&lt;=Inputs!C$13),Inputs!B$13,0)</f>
        <v>0</v>
      </c>
      <c r="CB137" s="43">
        <f>IF(AND($BX137&gt;Inputs!C$13,$BX137&lt;=Inputs!D$13),Inputs!C$13,0)</f>
        <v>0</v>
      </c>
      <c r="CC137" s="43">
        <f t="shared" si="194"/>
        <v>0</v>
      </c>
      <c r="CD137" s="43">
        <f t="shared" si="195"/>
        <v>0</v>
      </c>
      <c r="CE137" s="43">
        <f t="shared" si="196"/>
        <v>0</v>
      </c>
      <c r="CF137" s="43" t="str">
        <f t="shared" si="152"/>
        <v>No</v>
      </c>
      <c r="CG137" s="43">
        <f t="shared" si="197"/>
        <v>0</v>
      </c>
      <c r="CH137" s="43">
        <f t="shared" si="198"/>
        <v>0</v>
      </c>
      <c r="CI137" s="43">
        <f t="shared" si="199"/>
        <v>0</v>
      </c>
      <c r="CJ137" s="43">
        <f t="shared" si="200"/>
        <v>0</v>
      </c>
      <c r="CK137" s="43">
        <f t="shared" si="201"/>
        <v>0</v>
      </c>
      <c r="CL137" s="44">
        <f t="shared" si="202"/>
        <v>-5</v>
      </c>
      <c r="CM137" s="9">
        <f>IF(AND($F137&gt;=Inputs!B$3,$F137&lt;Inputs!C$3),FORECAST($F137,Inputs!B$4:C$4,Inputs!B$3:C$3),9999)</f>
        <v>9999</v>
      </c>
      <c r="CN137" s="9">
        <f>IF(AND($F137&gt;=Inputs!C$3,$F137&lt;Inputs!D$3),FORECAST($F137,Inputs!C$4:D$4,Inputs!C$3:D$3),9999)</f>
        <v>9999</v>
      </c>
      <c r="CO137" s="9">
        <f>IF(AND($F137&gt;=Inputs!D$3,$F137&lt;Inputs!E$3),FORECAST($F137,Inputs!D$4:E$4,Inputs!D$3:E$3),9999)</f>
        <v>9999</v>
      </c>
      <c r="CP137" s="9">
        <f>IF(AND($F137&gt;=Inputs!E$3,$F137&lt;Inputs!F$3),FORECAST($F137,Inputs!E$4:F$4,Inputs!E$3:F$3),9999)</f>
        <v>9999</v>
      </c>
      <c r="CQ137" s="9">
        <f>IF(AND($F137&gt;=Inputs!F$3,$F137&lt;Inputs!G$3),FORECAST($F137,Inputs!F$4:G$4,Inputs!F$3:G$3),9999)</f>
        <v>9999</v>
      </c>
      <c r="CR137" s="9">
        <f>IF(AND($F137&gt;=Inputs!G$3,$F137&lt;Inputs!H$3),FORECAST($F137,Inputs!G$4:H$4,Inputs!G$3:H$3),9999)</f>
        <v>9999</v>
      </c>
      <c r="CS137" s="9">
        <f>IF(AND($F137&gt;=Inputs!H$3,$F137&lt;Inputs!I$3),FORECAST($F137,Inputs!H$4:I$4,Inputs!H$3:I$3),9999)</f>
        <v>9999</v>
      </c>
      <c r="CT137" s="9">
        <f>IF(AND($F137&gt;=Inputs!I$3,$F137&lt;Inputs!J$3),FORECAST($F137,Inputs!I$4:J$4,Inputs!I$3:J$3),9999)</f>
        <v>9999</v>
      </c>
      <c r="CU137" s="9">
        <f>IF(AND($F137&gt;=Inputs!J$3,$F137&lt;Inputs!K$3),FORECAST($F137,Inputs!J$4:K$4,Inputs!J$3:K$3),9999)</f>
        <v>9999</v>
      </c>
      <c r="CV137" s="9">
        <f>IF(AND($F137&gt;=Inputs!K$3,$F137&lt;Inputs!L$3),FORECAST($F137,Inputs!K$4:L$4,Inputs!K$3:L$3),9999)</f>
        <v>9999</v>
      </c>
      <c r="CW137" s="9">
        <f>IF(AND($G137&gt;=Inputs!B$3,$G137&lt;Inputs!C$3),FORECAST($G137,Inputs!B$4:C$4,Inputs!B$3:C$3),-9999)</f>
        <v>-9999</v>
      </c>
      <c r="CX137" s="9">
        <f>IF(AND($G137&gt;=Inputs!C$3,$G137&lt;Inputs!D$3),FORECAST($G137,Inputs!C$4:D$4,Inputs!C$3:D$3),-9999)</f>
        <v>-9999</v>
      </c>
      <c r="CY137" s="9">
        <f>IF(AND($G137&gt;=Inputs!D$3,$G137&lt;Inputs!E$3),FORECAST($G137,Inputs!D$4:E$4,Inputs!D$3:E$3),-9999)</f>
        <v>-9999</v>
      </c>
      <c r="CZ137" s="9">
        <f>IF(AND($G137&gt;=Inputs!E$3,$G137&lt;Inputs!F$3),FORECAST($G137,Inputs!E$4:F$4,Inputs!E$3:F$3),-9999)</f>
        <v>-9999</v>
      </c>
      <c r="DA137" s="9">
        <f>IF(AND($G137&gt;=Inputs!F$3,$G137&lt;Inputs!G$3),FORECAST($G137,Inputs!F$4:G$4,Inputs!F$3:G$3),-9999)</f>
        <v>-9999</v>
      </c>
      <c r="DB137" s="9">
        <f>IF(AND($G137&gt;=Inputs!G$3,$G137&lt;Inputs!H$3),FORECAST($G137,Inputs!G$4:H$4,Inputs!G$3:H$3),-9999)</f>
        <v>25.2</v>
      </c>
      <c r="DC137" s="9">
        <f>IF(AND($G137&gt;=Inputs!H$3,$G137&lt;Inputs!I$3),FORECAST($G137,Inputs!H$4:I$4,Inputs!H$3:I$3),-9999)</f>
        <v>-9999</v>
      </c>
      <c r="DD137" s="9">
        <f>IF(AND($G137&gt;=Inputs!I$3,$G137&lt;Inputs!J$3),FORECAST($G137,Inputs!I$4:J$4,Inputs!I$3:J$3),-9999)</f>
        <v>-9999</v>
      </c>
      <c r="DE137" s="9">
        <f>IF(AND($G137&gt;=Inputs!J$3,$G137&lt;Inputs!K$3),FORECAST($G137,Inputs!J$4:K$4,Inputs!J$3:K$3),-9999)</f>
        <v>-9999</v>
      </c>
      <c r="DF137" s="9">
        <f>IF(AND($G137&gt;=Inputs!K$3,$G137&lt;Inputs!L$3),FORECAST($G137,Inputs!K$4:L$4,Inputs!K$3:L$3),-9999)</f>
        <v>-9999</v>
      </c>
    </row>
    <row r="138" spans="1:110" x14ac:dyDescent="0.25">
      <c r="A138" s="2">
        <f t="shared" si="203"/>
        <v>45474.468749999563</v>
      </c>
      <c r="B138" s="3" t="str">
        <f>IF(ROUND(A138,6)&lt;ROUND(Inputs!$B$7,6),"Pre t0",IF(ROUND(A138,6)=ROUND(Inputs!$B$7,6),"t0",IF(AND(A138&gt;Inputs!$B$7,A138&lt;Inputs!$B$8),"TRLD","Post t0")))</f>
        <v>TRLD</v>
      </c>
      <c r="C138" s="17">
        <v>23.55</v>
      </c>
      <c r="D138" s="19">
        <v>185.97410000000002</v>
      </c>
      <c r="E138" s="19"/>
      <c r="F138" s="19">
        <v>200</v>
      </c>
      <c r="G138" s="19">
        <v>130</v>
      </c>
      <c r="H138" s="7">
        <f t="shared" si="163"/>
        <v>137.5</v>
      </c>
      <c r="I138" s="7">
        <f>IF(B138="Pre t0",0,IF(B138="t0",MAX(MIN(TRLD!N138,E138),G138),IF(B138="TRLD",I137+J138,IF(B138="Post t0",MAX(I137+M138,G138)))))</f>
        <v>140</v>
      </c>
      <c r="J138" s="7">
        <f t="shared" si="156"/>
        <v>-5</v>
      </c>
      <c r="K138" s="7">
        <f t="shared" si="159"/>
        <v>-15</v>
      </c>
      <c r="L138" s="7">
        <f t="shared" si="157"/>
        <v>5</v>
      </c>
      <c r="M138" s="8">
        <f t="shared" si="158"/>
        <v>-5</v>
      </c>
      <c r="N138" s="31">
        <f t="shared" si="160"/>
        <v>130</v>
      </c>
      <c r="O138" s="31">
        <f>IF(AND($C138&gt;=Inputs!B$4,$C138&lt;Inputs!C$4),FORECAST($C138,Inputs!B$3:C$3,Inputs!B$4:C$4),0)</f>
        <v>0</v>
      </c>
      <c r="P138" s="31">
        <f>IF(AND($C138&gt;=Inputs!C$4,$C138&lt;Inputs!D$4),FORECAST($C138,Inputs!C$3:D$3,Inputs!C$4:D$4),0)</f>
        <v>0</v>
      </c>
      <c r="Q138" s="31">
        <f>IF(AND($C138&gt;=Inputs!D$4,$C138&lt;Inputs!E$4),FORECAST($C138,Inputs!D$3:E$3,Inputs!D$4:E$4),0)</f>
        <v>0</v>
      </c>
      <c r="R138" s="31">
        <f>IF(AND($C138&gt;=Inputs!E$4,$C138&lt;Inputs!F$4),FORECAST($C138,Inputs!E$3:F$3,Inputs!E$4:F$4),0)</f>
        <v>0</v>
      </c>
      <c r="S138" s="31">
        <f>IF(AND($C138&gt;=Inputs!F$4,$C138&lt;Inputs!G$4),FORECAST($C138,Inputs!F$3:G$3,Inputs!F$4:G$4),0)</f>
        <v>110.9375</v>
      </c>
      <c r="T138" s="31">
        <f>IF(AND($C138&gt;=Inputs!G$4,$C138&lt;Inputs!H$4),FORECAST($C138,Inputs!G$3:H$3,Inputs!G$4:H$4),0)</f>
        <v>0</v>
      </c>
      <c r="U138" s="31">
        <f>IF(AND($C138&gt;=Inputs!H$4,$C138&lt;Inputs!I$4),FORECAST($C138,Inputs!H$3:I$3,Inputs!H$4:I$4),0)</f>
        <v>0</v>
      </c>
      <c r="V138" s="31">
        <f>IF(AND($C138&gt;=Inputs!I$4,$C138&lt;Inputs!J$4),FORECAST($C138,Inputs!I$3:J$3,Inputs!I$4:J$4),0)</f>
        <v>0</v>
      </c>
      <c r="W138" s="31">
        <f>IF(AND($C138&gt;=Inputs!J$4,$C138&lt;Inputs!K$4),FORECAST($C138,Inputs!J$3:K$3,Inputs!J$4:K$4),0)</f>
        <v>0</v>
      </c>
      <c r="X138" s="31">
        <f>IF(AND($C138&gt;=Inputs!K$4,Inputs!K$4&lt;&gt;""),F138,0)</f>
        <v>0</v>
      </c>
      <c r="Y138" s="36">
        <f>IF($I137&lt;Inputs!B$13,Inputs!B$14,0)</f>
        <v>1</v>
      </c>
      <c r="Z138" s="36">
        <f>IF(AND($I137&gt;=Inputs!B$13,$I137&lt;Inputs!C$13),Inputs!C$14,0)</f>
        <v>0</v>
      </c>
      <c r="AA138" s="36">
        <f>IF(AND($I137&gt;=Inputs!C$13,$I137&lt;Inputs!D$13),Inputs!D$14,0)</f>
        <v>0</v>
      </c>
      <c r="AB138" s="36">
        <f>IF(AND($I137&lt;Inputs!B$13),Inputs!B$13,0)</f>
        <v>185</v>
      </c>
      <c r="AC138" s="36">
        <f>IF(AND($I137&gt;=Inputs!B$13,$I137&lt;Inputs!C$13),Inputs!C$13,0)</f>
        <v>0</v>
      </c>
      <c r="AD138" s="36">
        <f>IF(AND($I137&gt;=Inputs!C$13,$I137&lt;Inputs!D$13),Inputs!D$13,0)</f>
        <v>0</v>
      </c>
      <c r="AE138" s="36">
        <f t="shared" si="164"/>
        <v>40</v>
      </c>
      <c r="AF138" s="36">
        <f t="shared" si="165"/>
        <v>0</v>
      </c>
      <c r="AG138" s="36">
        <f t="shared" si="166"/>
        <v>0</v>
      </c>
      <c r="AH138" s="36">
        <f t="shared" si="167"/>
        <v>40</v>
      </c>
      <c r="AI138" s="36" t="str">
        <f t="shared" si="149"/>
        <v>No</v>
      </c>
      <c r="AJ138" s="36">
        <f t="shared" si="168"/>
        <v>5</v>
      </c>
      <c r="AK138" s="36">
        <f t="shared" si="169"/>
        <v>0</v>
      </c>
      <c r="AL138" s="36">
        <f t="shared" si="170"/>
        <v>0</v>
      </c>
      <c r="AM138" s="36">
        <f t="shared" si="171"/>
        <v>5</v>
      </c>
      <c r="AN138" s="36">
        <f t="shared" si="172"/>
        <v>0</v>
      </c>
      <c r="AO138" s="36">
        <f t="shared" si="173"/>
        <v>0</v>
      </c>
      <c r="AP138" s="36">
        <f t="shared" si="174"/>
        <v>5</v>
      </c>
      <c r="AQ138" s="36">
        <f t="shared" si="161"/>
        <v>150</v>
      </c>
      <c r="AR138" s="36">
        <f>IF(AND($AQ138&gt;=Inputs!B$13,$AQ138&lt;Inputs!C$13),Inputs!C$14,0)</f>
        <v>0</v>
      </c>
      <c r="AS138" s="36">
        <f>IF(AND($AQ138&gt;=Inputs!C$13,$AQ138&lt;Inputs!D$13),Inputs!D$14,0)</f>
        <v>0</v>
      </c>
      <c r="AT138" s="36">
        <f>IF(AND($AQ138&gt;=Inputs!B$13,$AQ138&lt;Inputs!C$13),Inputs!C$13,0)</f>
        <v>0</v>
      </c>
      <c r="AU138" s="36">
        <f>IF(AND($AQ138&gt;=Inputs!C$13,$AQ138&lt;Inputs!D$13),Inputs!D$13,0)</f>
        <v>0</v>
      </c>
      <c r="AV138" s="36">
        <f t="shared" si="175"/>
        <v>0</v>
      </c>
      <c r="AW138" s="36">
        <f>IFERROR((AU138-#REF!)/AS138,0)</f>
        <v>0</v>
      </c>
      <c r="AX138" s="36">
        <f t="shared" si="176"/>
        <v>0</v>
      </c>
      <c r="AY138" s="36" t="str">
        <f t="shared" si="150"/>
        <v>No</v>
      </c>
      <c r="AZ138" s="36">
        <f t="shared" si="177"/>
        <v>0</v>
      </c>
      <c r="BA138" s="36">
        <f t="shared" si="178"/>
        <v>0</v>
      </c>
      <c r="BB138" s="36">
        <f t="shared" si="179"/>
        <v>0</v>
      </c>
      <c r="BC138" s="36">
        <f t="shared" si="180"/>
        <v>0</v>
      </c>
      <c r="BD138" s="36">
        <f t="shared" si="181"/>
        <v>0</v>
      </c>
      <c r="BE138" s="37">
        <f t="shared" si="182"/>
        <v>5</v>
      </c>
      <c r="BF138" s="43">
        <f>IF($I137&lt;=Inputs!B$13,Inputs!B$14,0)</f>
        <v>1</v>
      </c>
      <c r="BG138" s="43">
        <f>IF(AND($I137&gt;Inputs!B$13,$I137&lt;=Inputs!C$13),Inputs!C$14,0)</f>
        <v>0</v>
      </c>
      <c r="BH138" s="43">
        <f>IF(AND($I137&gt;Inputs!C$13,$I137&lt;=Inputs!D$13),Inputs!D$14,0)</f>
        <v>0</v>
      </c>
      <c r="BI138" s="43">
        <f>IF(AND($I137&lt;Inputs!B$13),0,0)</f>
        <v>0</v>
      </c>
      <c r="BJ138" s="43">
        <f>IF(AND($I137&gt;=Inputs!B$13,$I137&lt;Inputs!C$13),Inputs!B$13,0)</f>
        <v>0</v>
      </c>
      <c r="BK138" s="43">
        <f>IF(AND($I137&gt;=Inputs!C$13,$I137&lt;Inputs!D$13),Inputs!C$13,0)</f>
        <v>0</v>
      </c>
      <c r="BL138" s="43">
        <f t="shared" si="183"/>
        <v>145</v>
      </c>
      <c r="BM138" s="43">
        <f t="shared" si="184"/>
        <v>0</v>
      </c>
      <c r="BN138" s="43">
        <f t="shared" si="185"/>
        <v>0</v>
      </c>
      <c r="BO138" s="43">
        <f t="shared" si="186"/>
        <v>145</v>
      </c>
      <c r="BP138" s="43" t="str">
        <f t="shared" si="151"/>
        <v>No</v>
      </c>
      <c r="BQ138" s="43">
        <f t="shared" si="187"/>
        <v>5</v>
      </c>
      <c r="BR138" s="43">
        <f t="shared" si="188"/>
        <v>0</v>
      </c>
      <c r="BS138" s="43">
        <f t="shared" si="189"/>
        <v>0</v>
      </c>
      <c r="BT138" s="43">
        <f t="shared" si="190"/>
        <v>-5</v>
      </c>
      <c r="BU138" s="43">
        <f t="shared" si="191"/>
        <v>0</v>
      </c>
      <c r="BV138" s="43">
        <f t="shared" si="192"/>
        <v>0</v>
      </c>
      <c r="BW138" s="43">
        <f t="shared" si="193"/>
        <v>-5</v>
      </c>
      <c r="BX138" s="43">
        <f t="shared" si="162"/>
        <v>140</v>
      </c>
      <c r="BY138" s="43">
        <f>IF(AND($BX138&gt;Inputs!B$13,$BX138&lt;=Inputs!C$13),Inputs!C$14,0)</f>
        <v>0</v>
      </c>
      <c r="BZ138" s="43">
        <f>IF(AND($BX138&gt;Inputs!C$13,$BX138&lt;=Inputs!D$13),Inputs!D$14,0)</f>
        <v>0</v>
      </c>
      <c r="CA138" s="43">
        <f>IF(AND($BX138&gt;Inputs!B$13,$BX138&lt;=Inputs!C$13),Inputs!B$13,0)</f>
        <v>0</v>
      </c>
      <c r="CB138" s="43">
        <f>IF(AND($BX138&gt;Inputs!C$13,$BX138&lt;=Inputs!D$13),Inputs!C$13,0)</f>
        <v>0</v>
      </c>
      <c r="CC138" s="43">
        <f t="shared" si="194"/>
        <v>0</v>
      </c>
      <c r="CD138" s="43">
        <f t="shared" si="195"/>
        <v>0</v>
      </c>
      <c r="CE138" s="43">
        <f t="shared" si="196"/>
        <v>0</v>
      </c>
      <c r="CF138" s="43" t="str">
        <f t="shared" si="152"/>
        <v>No</v>
      </c>
      <c r="CG138" s="43">
        <f t="shared" si="197"/>
        <v>0</v>
      </c>
      <c r="CH138" s="43">
        <f t="shared" si="198"/>
        <v>0</v>
      </c>
      <c r="CI138" s="43">
        <f t="shared" si="199"/>
        <v>0</v>
      </c>
      <c r="CJ138" s="43">
        <f t="shared" si="200"/>
        <v>0</v>
      </c>
      <c r="CK138" s="43">
        <f t="shared" si="201"/>
        <v>0</v>
      </c>
      <c r="CL138" s="44">
        <f t="shared" si="202"/>
        <v>-5</v>
      </c>
      <c r="CM138" s="9">
        <f>IF(AND($F138&gt;=Inputs!B$3,$F138&lt;Inputs!C$3),FORECAST($F138,Inputs!B$4:C$4,Inputs!B$3:C$3),9999)</f>
        <v>9999</v>
      </c>
      <c r="CN138" s="9">
        <f>IF(AND($F138&gt;=Inputs!C$3,$F138&lt;Inputs!D$3),FORECAST($F138,Inputs!C$4:D$4,Inputs!C$3:D$3),9999)</f>
        <v>9999</v>
      </c>
      <c r="CO138" s="9">
        <f>IF(AND($F138&gt;=Inputs!D$3,$F138&lt;Inputs!E$3),FORECAST($F138,Inputs!D$4:E$4,Inputs!D$3:E$3),9999)</f>
        <v>9999</v>
      </c>
      <c r="CP138" s="9">
        <f>IF(AND($F138&gt;=Inputs!E$3,$F138&lt;Inputs!F$3),FORECAST($F138,Inputs!E$4:F$4,Inputs!E$3:F$3),9999)</f>
        <v>9999</v>
      </c>
      <c r="CQ138" s="9">
        <f>IF(AND($F138&gt;=Inputs!F$3,$F138&lt;Inputs!G$3),FORECAST($F138,Inputs!F$4:G$4,Inputs!F$3:G$3),9999)</f>
        <v>9999</v>
      </c>
      <c r="CR138" s="9">
        <f>IF(AND($F138&gt;=Inputs!G$3,$F138&lt;Inputs!H$3),FORECAST($F138,Inputs!G$4:H$4,Inputs!G$3:H$3),9999)</f>
        <v>9999</v>
      </c>
      <c r="CS138" s="9">
        <f>IF(AND($F138&gt;=Inputs!H$3,$F138&lt;Inputs!I$3),FORECAST($F138,Inputs!H$4:I$4,Inputs!H$3:I$3),9999)</f>
        <v>9999</v>
      </c>
      <c r="CT138" s="9">
        <f>IF(AND($F138&gt;=Inputs!I$3,$F138&lt;Inputs!J$3),FORECAST($F138,Inputs!I$4:J$4,Inputs!I$3:J$3),9999)</f>
        <v>9999</v>
      </c>
      <c r="CU138" s="9">
        <f>IF(AND($F138&gt;=Inputs!J$3,$F138&lt;Inputs!K$3),FORECAST($F138,Inputs!J$4:K$4,Inputs!J$3:K$3),9999)</f>
        <v>9999</v>
      </c>
      <c r="CV138" s="9">
        <f>IF(AND($F138&gt;=Inputs!K$3,$F138&lt;Inputs!L$3),FORECAST($F138,Inputs!K$4:L$4,Inputs!K$3:L$3),9999)</f>
        <v>9999</v>
      </c>
      <c r="CW138" s="9">
        <f>IF(AND($G138&gt;=Inputs!B$3,$G138&lt;Inputs!C$3),FORECAST($G138,Inputs!B$4:C$4,Inputs!B$3:C$3),-9999)</f>
        <v>-9999</v>
      </c>
      <c r="CX138" s="9">
        <f>IF(AND($G138&gt;=Inputs!C$3,$G138&lt;Inputs!D$3),FORECAST($G138,Inputs!C$4:D$4,Inputs!C$3:D$3),-9999)</f>
        <v>-9999</v>
      </c>
      <c r="CY138" s="9">
        <f>IF(AND($G138&gt;=Inputs!D$3,$G138&lt;Inputs!E$3),FORECAST($G138,Inputs!D$4:E$4,Inputs!D$3:E$3),-9999)</f>
        <v>-9999</v>
      </c>
      <c r="CZ138" s="9">
        <f>IF(AND($G138&gt;=Inputs!E$3,$G138&lt;Inputs!F$3),FORECAST($G138,Inputs!E$4:F$4,Inputs!E$3:F$3),-9999)</f>
        <v>-9999</v>
      </c>
      <c r="DA138" s="9">
        <f>IF(AND($G138&gt;=Inputs!F$3,$G138&lt;Inputs!G$3),FORECAST($G138,Inputs!F$4:G$4,Inputs!F$3:G$3),-9999)</f>
        <v>-9999</v>
      </c>
      <c r="DB138" s="9">
        <f>IF(AND($G138&gt;=Inputs!G$3,$G138&lt;Inputs!H$3),FORECAST($G138,Inputs!G$4:H$4,Inputs!G$3:H$3),-9999)</f>
        <v>25.2</v>
      </c>
      <c r="DC138" s="9">
        <f>IF(AND($G138&gt;=Inputs!H$3,$G138&lt;Inputs!I$3),FORECAST($G138,Inputs!H$4:I$4,Inputs!H$3:I$3),-9999)</f>
        <v>-9999</v>
      </c>
      <c r="DD138" s="9">
        <f>IF(AND($G138&gt;=Inputs!I$3,$G138&lt;Inputs!J$3),FORECAST($G138,Inputs!I$4:J$4,Inputs!I$3:J$3),-9999)</f>
        <v>-9999</v>
      </c>
      <c r="DE138" s="9">
        <f>IF(AND($G138&gt;=Inputs!J$3,$G138&lt;Inputs!K$3),FORECAST($G138,Inputs!J$4:K$4,Inputs!J$3:K$3),-9999)</f>
        <v>-9999</v>
      </c>
      <c r="DF138" s="9">
        <f>IF(AND($G138&gt;=Inputs!K$3,$G138&lt;Inputs!L$3),FORECAST($G138,Inputs!K$4:L$4,Inputs!K$3:L$3),-9999)</f>
        <v>-9999</v>
      </c>
    </row>
    <row r="139" spans="1:110" x14ac:dyDescent="0.25">
      <c r="A139" s="2">
        <f t="shared" si="203"/>
        <v>45474.472222221782</v>
      </c>
      <c r="B139" s="3" t="str">
        <f>IF(ROUND(A139,6)&lt;ROUND(Inputs!$B$7,6),"Pre t0",IF(ROUND(A139,6)=ROUND(Inputs!$B$7,6),"t0",IF(AND(A139&gt;Inputs!$B$7,A139&lt;Inputs!$B$8),"TRLD","Post t0")))</f>
        <v>TRLD</v>
      </c>
      <c r="C139" s="17">
        <v>23.11</v>
      </c>
      <c r="D139" s="19">
        <v>186.25539999999998</v>
      </c>
      <c r="E139" s="19"/>
      <c r="F139" s="19">
        <v>200</v>
      </c>
      <c r="G139" s="19">
        <v>130</v>
      </c>
      <c r="H139" s="7">
        <f t="shared" si="163"/>
        <v>132.5</v>
      </c>
      <c r="I139" s="7">
        <f>IF(B139="Pre t0",0,IF(B139="t0",MAX(MIN(TRLD!N139,E139),G139),IF(B139="TRLD",I138+J139,IF(B139="Post t0",MAX(I138+M139,G139)))))</f>
        <v>135</v>
      </c>
      <c r="J139" s="7">
        <f t="shared" si="156"/>
        <v>-5</v>
      </c>
      <c r="K139" s="7">
        <f t="shared" si="159"/>
        <v>-10</v>
      </c>
      <c r="L139" s="7">
        <f t="shared" si="157"/>
        <v>5</v>
      </c>
      <c r="M139" s="8">
        <f t="shared" si="158"/>
        <v>-5</v>
      </c>
      <c r="N139" s="31">
        <f t="shared" si="160"/>
        <v>130</v>
      </c>
      <c r="O139" s="31">
        <f>IF(AND($C139&gt;=Inputs!B$4,$C139&lt;Inputs!C$4),FORECAST($C139,Inputs!B$3:C$3,Inputs!B$4:C$4),0)</f>
        <v>0</v>
      </c>
      <c r="P139" s="31">
        <f>IF(AND($C139&gt;=Inputs!C$4,$C139&lt;Inputs!D$4),FORECAST($C139,Inputs!C$3:D$3,Inputs!C$4:D$4),0)</f>
        <v>0</v>
      </c>
      <c r="Q139" s="31">
        <f>IF(AND($C139&gt;=Inputs!D$4,$C139&lt;Inputs!E$4),FORECAST($C139,Inputs!D$3:E$3,Inputs!D$4:E$4),0)</f>
        <v>0</v>
      </c>
      <c r="R139" s="31">
        <f>IF(AND($C139&gt;=Inputs!E$4,$C139&lt;Inputs!F$4),FORECAST($C139,Inputs!E$3:F$3,Inputs!E$4:F$4),0)</f>
        <v>97.1875</v>
      </c>
      <c r="S139" s="31">
        <f>IF(AND($C139&gt;=Inputs!F$4,$C139&lt;Inputs!G$4),FORECAST($C139,Inputs!F$3:G$3,Inputs!F$4:G$4),0)</f>
        <v>0</v>
      </c>
      <c r="T139" s="31">
        <f>IF(AND($C139&gt;=Inputs!G$4,$C139&lt;Inputs!H$4),FORECAST($C139,Inputs!G$3:H$3,Inputs!G$4:H$4),0)</f>
        <v>0</v>
      </c>
      <c r="U139" s="31">
        <f>IF(AND($C139&gt;=Inputs!H$4,$C139&lt;Inputs!I$4),FORECAST($C139,Inputs!H$3:I$3,Inputs!H$4:I$4),0)</f>
        <v>0</v>
      </c>
      <c r="V139" s="31">
        <f>IF(AND($C139&gt;=Inputs!I$4,$C139&lt;Inputs!J$4),FORECAST($C139,Inputs!I$3:J$3,Inputs!I$4:J$4),0)</f>
        <v>0</v>
      </c>
      <c r="W139" s="31">
        <f>IF(AND($C139&gt;=Inputs!J$4,$C139&lt;Inputs!K$4),FORECAST($C139,Inputs!J$3:K$3,Inputs!J$4:K$4),0)</f>
        <v>0</v>
      </c>
      <c r="X139" s="31">
        <f>IF(AND($C139&gt;=Inputs!K$4,Inputs!K$4&lt;&gt;""),F139,0)</f>
        <v>0</v>
      </c>
      <c r="Y139" s="36">
        <f>IF($I138&lt;Inputs!B$13,Inputs!B$14,0)</f>
        <v>1</v>
      </c>
      <c r="Z139" s="36">
        <f>IF(AND($I138&gt;=Inputs!B$13,$I138&lt;Inputs!C$13),Inputs!C$14,0)</f>
        <v>0</v>
      </c>
      <c r="AA139" s="36">
        <f>IF(AND($I138&gt;=Inputs!C$13,$I138&lt;Inputs!D$13),Inputs!D$14,0)</f>
        <v>0</v>
      </c>
      <c r="AB139" s="36">
        <f>IF(AND($I138&lt;Inputs!B$13),Inputs!B$13,0)</f>
        <v>185</v>
      </c>
      <c r="AC139" s="36">
        <f>IF(AND($I138&gt;=Inputs!B$13,$I138&lt;Inputs!C$13),Inputs!C$13,0)</f>
        <v>0</v>
      </c>
      <c r="AD139" s="36">
        <f>IF(AND($I138&gt;=Inputs!C$13,$I138&lt;Inputs!D$13),Inputs!D$13,0)</f>
        <v>0</v>
      </c>
      <c r="AE139" s="36">
        <f t="shared" si="164"/>
        <v>45</v>
      </c>
      <c r="AF139" s="36">
        <f t="shared" si="165"/>
        <v>0</v>
      </c>
      <c r="AG139" s="36">
        <f t="shared" si="166"/>
        <v>0</v>
      </c>
      <c r="AH139" s="36">
        <f t="shared" si="167"/>
        <v>45</v>
      </c>
      <c r="AI139" s="36" t="str">
        <f t="shared" si="149"/>
        <v>No</v>
      </c>
      <c r="AJ139" s="36">
        <f t="shared" si="168"/>
        <v>5</v>
      </c>
      <c r="AK139" s="36">
        <f t="shared" si="169"/>
        <v>0</v>
      </c>
      <c r="AL139" s="36">
        <f t="shared" si="170"/>
        <v>0</v>
      </c>
      <c r="AM139" s="36">
        <f t="shared" si="171"/>
        <v>5</v>
      </c>
      <c r="AN139" s="36">
        <f t="shared" si="172"/>
        <v>0</v>
      </c>
      <c r="AO139" s="36">
        <f t="shared" si="173"/>
        <v>0</v>
      </c>
      <c r="AP139" s="36">
        <f t="shared" si="174"/>
        <v>5</v>
      </c>
      <c r="AQ139" s="36">
        <f t="shared" si="161"/>
        <v>145</v>
      </c>
      <c r="AR139" s="36">
        <f>IF(AND($AQ139&gt;=Inputs!B$13,$AQ139&lt;Inputs!C$13),Inputs!C$14,0)</f>
        <v>0</v>
      </c>
      <c r="AS139" s="36">
        <f>IF(AND($AQ139&gt;=Inputs!C$13,$AQ139&lt;Inputs!D$13),Inputs!D$14,0)</f>
        <v>0</v>
      </c>
      <c r="AT139" s="36">
        <f>IF(AND($AQ139&gt;=Inputs!B$13,$AQ139&lt;Inputs!C$13),Inputs!C$13,0)</f>
        <v>0</v>
      </c>
      <c r="AU139" s="36">
        <f>IF(AND($AQ139&gt;=Inputs!C$13,$AQ139&lt;Inputs!D$13),Inputs!D$13,0)</f>
        <v>0</v>
      </c>
      <c r="AV139" s="36">
        <f t="shared" si="175"/>
        <v>0</v>
      </c>
      <c r="AW139" s="36">
        <f>IFERROR((AU139-#REF!)/AS139,0)</f>
        <v>0</v>
      </c>
      <c r="AX139" s="36">
        <f t="shared" si="176"/>
        <v>0</v>
      </c>
      <c r="AY139" s="36" t="str">
        <f t="shared" si="150"/>
        <v>No</v>
      </c>
      <c r="AZ139" s="36">
        <f t="shared" si="177"/>
        <v>0</v>
      </c>
      <c r="BA139" s="36">
        <f t="shared" si="178"/>
        <v>0</v>
      </c>
      <c r="BB139" s="36">
        <f t="shared" si="179"/>
        <v>0</v>
      </c>
      <c r="BC139" s="36">
        <f t="shared" si="180"/>
        <v>0</v>
      </c>
      <c r="BD139" s="36">
        <f t="shared" si="181"/>
        <v>0</v>
      </c>
      <c r="BE139" s="37">
        <f t="shared" si="182"/>
        <v>5</v>
      </c>
      <c r="BF139" s="43">
        <f>IF($I138&lt;=Inputs!B$13,Inputs!B$14,0)</f>
        <v>1</v>
      </c>
      <c r="BG139" s="43">
        <f>IF(AND($I138&gt;Inputs!B$13,$I138&lt;=Inputs!C$13),Inputs!C$14,0)</f>
        <v>0</v>
      </c>
      <c r="BH139" s="43">
        <f>IF(AND($I138&gt;Inputs!C$13,$I138&lt;=Inputs!D$13),Inputs!D$14,0)</f>
        <v>0</v>
      </c>
      <c r="BI139" s="43">
        <f>IF(AND($I138&lt;Inputs!B$13),0,0)</f>
        <v>0</v>
      </c>
      <c r="BJ139" s="43">
        <f>IF(AND($I138&gt;=Inputs!B$13,$I138&lt;Inputs!C$13),Inputs!B$13,0)</f>
        <v>0</v>
      </c>
      <c r="BK139" s="43">
        <f>IF(AND($I138&gt;=Inputs!C$13,$I138&lt;Inputs!D$13),Inputs!C$13,0)</f>
        <v>0</v>
      </c>
      <c r="BL139" s="43">
        <f t="shared" si="183"/>
        <v>140</v>
      </c>
      <c r="BM139" s="43">
        <f t="shared" si="184"/>
        <v>0</v>
      </c>
      <c r="BN139" s="43">
        <f t="shared" si="185"/>
        <v>0</v>
      </c>
      <c r="BO139" s="43">
        <f t="shared" si="186"/>
        <v>140</v>
      </c>
      <c r="BP139" s="43" t="str">
        <f t="shared" si="151"/>
        <v>No</v>
      </c>
      <c r="BQ139" s="43">
        <f t="shared" si="187"/>
        <v>5</v>
      </c>
      <c r="BR139" s="43">
        <f t="shared" si="188"/>
        <v>0</v>
      </c>
      <c r="BS139" s="43">
        <f t="shared" si="189"/>
        <v>0</v>
      </c>
      <c r="BT139" s="43">
        <f t="shared" si="190"/>
        <v>-5</v>
      </c>
      <c r="BU139" s="43">
        <f t="shared" si="191"/>
        <v>0</v>
      </c>
      <c r="BV139" s="43">
        <f t="shared" si="192"/>
        <v>0</v>
      </c>
      <c r="BW139" s="43">
        <f t="shared" si="193"/>
        <v>-5</v>
      </c>
      <c r="BX139" s="43">
        <f t="shared" si="162"/>
        <v>135</v>
      </c>
      <c r="BY139" s="43">
        <f>IF(AND($BX139&gt;Inputs!B$13,$BX139&lt;=Inputs!C$13),Inputs!C$14,0)</f>
        <v>0</v>
      </c>
      <c r="BZ139" s="43">
        <f>IF(AND($BX139&gt;Inputs!C$13,$BX139&lt;=Inputs!D$13),Inputs!D$14,0)</f>
        <v>0</v>
      </c>
      <c r="CA139" s="43">
        <f>IF(AND($BX139&gt;Inputs!B$13,$BX139&lt;=Inputs!C$13),Inputs!B$13,0)</f>
        <v>0</v>
      </c>
      <c r="CB139" s="43">
        <f>IF(AND($BX139&gt;Inputs!C$13,$BX139&lt;=Inputs!D$13),Inputs!C$13,0)</f>
        <v>0</v>
      </c>
      <c r="CC139" s="43">
        <f t="shared" si="194"/>
        <v>0</v>
      </c>
      <c r="CD139" s="43">
        <f t="shared" si="195"/>
        <v>0</v>
      </c>
      <c r="CE139" s="43">
        <f t="shared" si="196"/>
        <v>0</v>
      </c>
      <c r="CF139" s="43" t="str">
        <f t="shared" si="152"/>
        <v>No</v>
      </c>
      <c r="CG139" s="43">
        <f t="shared" si="197"/>
        <v>0</v>
      </c>
      <c r="CH139" s="43">
        <f t="shared" si="198"/>
        <v>0</v>
      </c>
      <c r="CI139" s="43">
        <f t="shared" si="199"/>
        <v>0</v>
      </c>
      <c r="CJ139" s="43">
        <f t="shared" si="200"/>
        <v>0</v>
      </c>
      <c r="CK139" s="43">
        <f t="shared" si="201"/>
        <v>0</v>
      </c>
      <c r="CL139" s="44">
        <f t="shared" si="202"/>
        <v>-5</v>
      </c>
      <c r="CM139" s="9">
        <f>IF(AND($F139&gt;=Inputs!B$3,$F139&lt;Inputs!C$3),FORECAST($F139,Inputs!B$4:C$4,Inputs!B$3:C$3),9999)</f>
        <v>9999</v>
      </c>
      <c r="CN139" s="9">
        <f>IF(AND($F139&gt;=Inputs!C$3,$F139&lt;Inputs!D$3),FORECAST($F139,Inputs!C$4:D$4,Inputs!C$3:D$3),9999)</f>
        <v>9999</v>
      </c>
      <c r="CO139" s="9">
        <f>IF(AND($F139&gt;=Inputs!D$3,$F139&lt;Inputs!E$3),FORECAST($F139,Inputs!D$4:E$4,Inputs!D$3:E$3),9999)</f>
        <v>9999</v>
      </c>
      <c r="CP139" s="9">
        <f>IF(AND($F139&gt;=Inputs!E$3,$F139&lt;Inputs!F$3),FORECAST($F139,Inputs!E$4:F$4,Inputs!E$3:F$3),9999)</f>
        <v>9999</v>
      </c>
      <c r="CQ139" s="9">
        <f>IF(AND($F139&gt;=Inputs!F$3,$F139&lt;Inputs!G$3),FORECAST($F139,Inputs!F$4:G$4,Inputs!F$3:G$3),9999)</f>
        <v>9999</v>
      </c>
      <c r="CR139" s="9">
        <f>IF(AND($F139&gt;=Inputs!G$3,$F139&lt;Inputs!H$3),FORECAST($F139,Inputs!G$4:H$4,Inputs!G$3:H$3),9999)</f>
        <v>9999</v>
      </c>
      <c r="CS139" s="9">
        <f>IF(AND($F139&gt;=Inputs!H$3,$F139&lt;Inputs!I$3),FORECAST($F139,Inputs!H$4:I$4,Inputs!H$3:I$3),9999)</f>
        <v>9999</v>
      </c>
      <c r="CT139" s="9">
        <f>IF(AND($F139&gt;=Inputs!I$3,$F139&lt;Inputs!J$3),FORECAST($F139,Inputs!I$4:J$4,Inputs!I$3:J$3),9999)</f>
        <v>9999</v>
      </c>
      <c r="CU139" s="9">
        <f>IF(AND($F139&gt;=Inputs!J$3,$F139&lt;Inputs!K$3),FORECAST($F139,Inputs!J$4:K$4,Inputs!J$3:K$3),9999)</f>
        <v>9999</v>
      </c>
      <c r="CV139" s="9">
        <f>IF(AND($F139&gt;=Inputs!K$3,$F139&lt;Inputs!L$3),FORECAST($F139,Inputs!K$4:L$4,Inputs!K$3:L$3),9999)</f>
        <v>9999</v>
      </c>
      <c r="CW139" s="9">
        <f>IF(AND($G139&gt;=Inputs!B$3,$G139&lt;Inputs!C$3),FORECAST($G139,Inputs!B$4:C$4,Inputs!B$3:C$3),-9999)</f>
        <v>-9999</v>
      </c>
      <c r="CX139" s="9">
        <f>IF(AND($G139&gt;=Inputs!C$3,$G139&lt;Inputs!D$3),FORECAST($G139,Inputs!C$4:D$4,Inputs!C$3:D$3),-9999)</f>
        <v>-9999</v>
      </c>
      <c r="CY139" s="9">
        <f>IF(AND($G139&gt;=Inputs!D$3,$G139&lt;Inputs!E$3),FORECAST($G139,Inputs!D$4:E$4,Inputs!D$3:E$3),-9999)</f>
        <v>-9999</v>
      </c>
      <c r="CZ139" s="9">
        <f>IF(AND($G139&gt;=Inputs!E$3,$G139&lt;Inputs!F$3),FORECAST($G139,Inputs!E$4:F$4,Inputs!E$3:F$3),-9999)</f>
        <v>-9999</v>
      </c>
      <c r="DA139" s="9">
        <f>IF(AND($G139&gt;=Inputs!F$3,$G139&lt;Inputs!G$3),FORECAST($G139,Inputs!F$4:G$4,Inputs!F$3:G$3),-9999)</f>
        <v>-9999</v>
      </c>
      <c r="DB139" s="9">
        <f>IF(AND($G139&gt;=Inputs!G$3,$G139&lt;Inputs!H$3),FORECAST($G139,Inputs!G$4:H$4,Inputs!G$3:H$3),-9999)</f>
        <v>25.2</v>
      </c>
      <c r="DC139" s="9">
        <f>IF(AND($G139&gt;=Inputs!H$3,$G139&lt;Inputs!I$3),FORECAST($G139,Inputs!H$4:I$4,Inputs!H$3:I$3),-9999)</f>
        <v>-9999</v>
      </c>
      <c r="DD139" s="9">
        <f>IF(AND($G139&gt;=Inputs!I$3,$G139&lt;Inputs!J$3),FORECAST($G139,Inputs!I$4:J$4,Inputs!I$3:J$3),-9999)</f>
        <v>-9999</v>
      </c>
      <c r="DE139" s="9">
        <f>IF(AND($G139&gt;=Inputs!J$3,$G139&lt;Inputs!K$3),FORECAST($G139,Inputs!J$4:K$4,Inputs!J$3:K$3),-9999)</f>
        <v>-9999</v>
      </c>
      <c r="DF139" s="9">
        <f>IF(AND($G139&gt;=Inputs!K$3,$G139&lt;Inputs!L$3),FORECAST($G139,Inputs!K$4:L$4,Inputs!K$3:L$3),-9999)</f>
        <v>-9999</v>
      </c>
    </row>
    <row r="140" spans="1:110" x14ac:dyDescent="0.25">
      <c r="A140" s="2">
        <f t="shared" si="203"/>
        <v>45474.475694444001</v>
      </c>
      <c r="B140" s="3" t="str">
        <f>IF(ROUND(A140,6)&lt;ROUND(Inputs!$B$7,6),"Pre t0",IF(ROUND(A140,6)=ROUND(Inputs!$B$7,6),"t0",IF(AND(A140&gt;Inputs!$B$7,A140&lt;Inputs!$B$8),"TRLD","Post t0")))</f>
        <v>TRLD</v>
      </c>
      <c r="C140" s="17">
        <v>22.65</v>
      </c>
      <c r="D140" s="19">
        <v>186.22639999999998</v>
      </c>
      <c r="E140" s="19"/>
      <c r="F140" s="19">
        <v>200</v>
      </c>
      <c r="G140" s="19">
        <v>130</v>
      </c>
      <c r="H140" s="7">
        <f t="shared" si="163"/>
        <v>130</v>
      </c>
      <c r="I140" s="7">
        <f>IF(B140="Pre t0",0,IF(B140="t0",MAX(MIN(TRLD!N140,E140),G140),IF(B140="TRLD",I139+J140,IF(B140="Post t0",MAX(I139+M140,G140)))))</f>
        <v>130</v>
      </c>
      <c r="J140" s="7">
        <f t="shared" si="156"/>
        <v>-5</v>
      </c>
      <c r="K140" s="7">
        <f t="shared" si="159"/>
        <v>-5</v>
      </c>
      <c r="L140" s="7">
        <f t="shared" si="157"/>
        <v>5</v>
      </c>
      <c r="M140" s="8">
        <f t="shared" si="158"/>
        <v>-5</v>
      </c>
      <c r="N140" s="31">
        <f t="shared" si="160"/>
        <v>130</v>
      </c>
      <c r="O140" s="31">
        <f>IF(AND($C140&gt;=Inputs!B$4,$C140&lt;Inputs!C$4),FORECAST($C140,Inputs!B$3:C$3,Inputs!B$4:C$4),0)</f>
        <v>0</v>
      </c>
      <c r="P140" s="31">
        <f>IF(AND($C140&gt;=Inputs!C$4,$C140&lt;Inputs!D$4),FORECAST($C140,Inputs!C$3:D$3,Inputs!C$4:D$4),0)</f>
        <v>0</v>
      </c>
      <c r="Q140" s="31">
        <f>IF(AND($C140&gt;=Inputs!D$4,$C140&lt;Inputs!E$4),FORECAST($C140,Inputs!D$3:E$3,Inputs!D$4:E$4),0)</f>
        <v>0</v>
      </c>
      <c r="R140" s="31">
        <f>IF(AND($C140&gt;=Inputs!E$4,$C140&lt;Inputs!F$4),FORECAST($C140,Inputs!E$3:F$3,Inputs!E$4:F$4),0)</f>
        <v>82.8125</v>
      </c>
      <c r="S140" s="31">
        <f>IF(AND($C140&gt;=Inputs!F$4,$C140&lt;Inputs!G$4),FORECAST($C140,Inputs!F$3:G$3,Inputs!F$4:G$4),0)</f>
        <v>0</v>
      </c>
      <c r="T140" s="31">
        <f>IF(AND($C140&gt;=Inputs!G$4,$C140&lt;Inputs!H$4),FORECAST($C140,Inputs!G$3:H$3,Inputs!G$4:H$4),0)</f>
        <v>0</v>
      </c>
      <c r="U140" s="31">
        <f>IF(AND($C140&gt;=Inputs!H$4,$C140&lt;Inputs!I$4),FORECAST($C140,Inputs!H$3:I$3,Inputs!H$4:I$4),0)</f>
        <v>0</v>
      </c>
      <c r="V140" s="31">
        <f>IF(AND($C140&gt;=Inputs!I$4,$C140&lt;Inputs!J$4),FORECAST($C140,Inputs!I$3:J$3,Inputs!I$4:J$4),0)</f>
        <v>0</v>
      </c>
      <c r="W140" s="31">
        <f>IF(AND($C140&gt;=Inputs!J$4,$C140&lt;Inputs!K$4),FORECAST($C140,Inputs!J$3:K$3,Inputs!J$4:K$4),0)</f>
        <v>0</v>
      </c>
      <c r="X140" s="31">
        <f>IF(AND($C140&gt;=Inputs!K$4,Inputs!K$4&lt;&gt;""),F140,0)</f>
        <v>0</v>
      </c>
      <c r="Y140" s="36">
        <f>IF($I139&lt;Inputs!B$13,Inputs!B$14,0)</f>
        <v>1</v>
      </c>
      <c r="Z140" s="36">
        <f>IF(AND($I139&gt;=Inputs!B$13,$I139&lt;Inputs!C$13),Inputs!C$14,0)</f>
        <v>0</v>
      </c>
      <c r="AA140" s="36">
        <f>IF(AND($I139&gt;=Inputs!C$13,$I139&lt;Inputs!D$13),Inputs!D$14,0)</f>
        <v>0</v>
      </c>
      <c r="AB140" s="36">
        <f>IF(AND($I139&lt;Inputs!B$13),Inputs!B$13,0)</f>
        <v>185</v>
      </c>
      <c r="AC140" s="36">
        <f>IF(AND($I139&gt;=Inputs!B$13,$I139&lt;Inputs!C$13),Inputs!C$13,0)</f>
        <v>0</v>
      </c>
      <c r="AD140" s="36">
        <f>IF(AND($I139&gt;=Inputs!C$13,$I139&lt;Inputs!D$13),Inputs!D$13,0)</f>
        <v>0</v>
      </c>
      <c r="AE140" s="36">
        <f t="shared" si="164"/>
        <v>50</v>
      </c>
      <c r="AF140" s="36">
        <f t="shared" si="165"/>
        <v>0</v>
      </c>
      <c r="AG140" s="36">
        <f t="shared" si="166"/>
        <v>0</v>
      </c>
      <c r="AH140" s="36">
        <f t="shared" si="167"/>
        <v>50</v>
      </c>
      <c r="AI140" s="36" t="str">
        <f t="shared" si="149"/>
        <v>No</v>
      </c>
      <c r="AJ140" s="36">
        <f t="shared" si="168"/>
        <v>5</v>
      </c>
      <c r="AK140" s="36">
        <f t="shared" si="169"/>
        <v>0</v>
      </c>
      <c r="AL140" s="36">
        <f t="shared" si="170"/>
        <v>0</v>
      </c>
      <c r="AM140" s="36">
        <f t="shared" si="171"/>
        <v>5</v>
      </c>
      <c r="AN140" s="36">
        <f t="shared" si="172"/>
        <v>0</v>
      </c>
      <c r="AO140" s="36">
        <f t="shared" si="173"/>
        <v>0</v>
      </c>
      <c r="AP140" s="36">
        <f t="shared" si="174"/>
        <v>5</v>
      </c>
      <c r="AQ140" s="36">
        <f t="shared" si="161"/>
        <v>140</v>
      </c>
      <c r="AR140" s="36">
        <f>IF(AND($AQ140&gt;=Inputs!B$13,$AQ140&lt;Inputs!C$13),Inputs!C$14,0)</f>
        <v>0</v>
      </c>
      <c r="AS140" s="36">
        <f>IF(AND($AQ140&gt;=Inputs!C$13,$AQ140&lt;Inputs!D$13),Inputs!D$14,0)</f>
        <v>0</v>
      </c>
      <c r="AT140" s="36">
        <f>IF(AND($AQ140&gt;=Inputs!B$13,$AQ140&lt;Inputs!C$13),Inputs!C$13,0)</f>
        <v>0</v>
      </c>
      <c r="AU140" s="36">
        <f>IF(AND($AQ140&gt;=Inputs!C$13,$AQ140&lt;Inputs!D$13),Inputs!D$13,0)</f>
        <v>0</v>
      </c>
      <c r="AV140" s="36">
        <f t="shared" si="175"/>
        <v>0</v>
      </c>
      <c r="AW140" s="36">
        <f>IFERROR((AU140-#REF!)/AS140,0)</f>
        <v>0</v>
      </c>
      <c r="AX140" s="36">
        <f t="shared" si="176"/>
        <v>0</v>
      </c>
      <c r="AY140" s="36" t="str">
        <f t="shared" si="150"/>
        <v>No</v>
      </c>
      <c r="AZ140" s="36">
        <f t="shared" si="177"/>
        <v>0</v>
      </c>
      <c r="BA140" s="36">
        <f t="shared" si="178"/>
        <v>0</v>
      </c>
      <c r="BB140" s="36">
        <f t="shared" si="179"/>
        <v>0</v>
      </c>
      <c r="BC140" s="36">
        <f t="shared" si="180"/>
        <v>0</v>
      </c>
      <c r="BD140" s="36">
        <f t="shared" si="181"/>
        <v>0</v>
      </c>
      <c r="BE140" s="37">
        <f t="shared" si="182"/>
        <v>5</v>
      </c>
      <c r="BF140" s="43">
        <f>IF($I139&lt;=Inputs!B$13,Inputs!B$14,0)</f>
        <v>1</v>
      </c>
      <c r="BG140" s="43">
        <f>IF(AND($I139&gt;Inputs!B$13,$I139&lt;=Inputs!C$13),Inputs!C$14,0)</f>
        <v>0</v>
      </c>
      <c r="BH140" s="43">
        <f>IF(AND($I139&gt;Inputs!C$13,$I139&lt;=Inputs!D$13),Inputs!D$14,0)</f>
        <v>0</v>
      </c>
      <c r="BI140" s="43">
        <f>IF(AND($I139&lt;Inputs!B$13),0,0)</f>
        <v>0</v>
      </c>
      <c r="BJ140" s="43">
        <f>IF(AND($I139&gt;=Inputs!B$13,$I139&lt;Inputs!C$13),Inputs!B$13,0)</f>
        <v>0</v>
      </c>
      <c r="BK140" s="43">
        <f>IF(AND($I139&gt;=Inputs!C$13,$I139&lt;Inputs!D$13),Inputs!C$13,0)</f>
        <v>0</v>
      </c>
      <c r="BL140" s="43">
        <f t="shared" si="183"/>
        <v>135</v>
      </c>
      <c r="BM140" s="43">
        <f t="shared" si="184"/>
        <v>0</v>
      </c>
      <c r="BN140" s="43">
        <f t="shared" si="185"/>
        <v>0</v>
      </c>
      <c r="BO140" s="43">
        <f t="shared" si="186"/>
        <v>135</v>
      </c>
      <c r="BP140" s="43" t="str">
        <f t="shared" si="151"/>
        <v>No</v>
      </c>
      <c r="BQ140" s="43">
        <f t="shared" si="187"/>
        <v>5</v>
      </c>
      <c r="BR140" s="43">
        <f t="shared" si="188"/>
        <v>0</v>
      </c>
      <c r="BS140" s="43">
        <f t="shared" si="189"/>
        <v>0</v>
      </c>
      <c r="BT140" s="43">
        <f t="shared" si="190"/>
        <v>-5</v>
      </c>
      <c r="BU140" s="43">
        <f t="shared" si="191"/>
        <v>0</v>
      </c>
      <c r="BV140" s="43">
        <f t="shared" si="192"/>
        <v>0</v>
      </c>
      <c r="BW140" s="43">
        <f t="shared" si="193"/>
        <v>-5</v>
      </c>
      <c r="BX140" s="43">
        <f t="shared" si="162"/>
        <v>130</v>
      </c>
      <c r="BY140" s="43">
        <f>IF(AND($BX140&gt;Inputs!B$13,$BX140&lt;=Inputs!C$13),Inputs!C$14,0)</f>
        <v>0</v>
      </c>
      <c r="BZ140" s="43">
        <f>IF(AND($BX140&gt;Inputs!C$13,$BX140&lt;=Inputs!D$13),Inputs!D$14,0)</f>
        <v>0</v>
      </c>
      <c r="CA140" s="43">
        <f>IF(AND($BX140&gt;Inputs!B$13,$BX140&lt;=Inputs!C$13),Inputs!B$13,0)</f>
        <v>0</v>
      </c>
      <c r="CB140" s="43">
        <f>IF(AND($BX140&gt;Inputs!C$13,$BX140&lt;=Inputs!D$13),Inputs!C$13,0)</f>
        <v>0</v>
      </c>
      <c r="CC140" s="43">
        <f t="shared" si="194"/>
        <v>0</v>
      </c>
      <c r="CD140" s="43">
        <f t="shared" si="195"/>
        <v>0</v>
      </c>
      <c r="CE140" s="43">
        <f t="shared" si="196"/>
        <v>0</v>
      </c>
      <c r="CF140" s="43" t="str">
        <f t="shared" si="152"/>
        <v>No</v>
      </c>
      <c r="CG140" s="43">
        <f t="shared" si="197"/>
        <v>0</v>
      </c>
      <c r="CH140" s="43">
        <f t="shared" si="198"/>
        <v>0</v>
      </c>
      <c r="CI140" s="43">
        <f t="shared" si="199"/>
        <v>0</v>
      </c>
      <c r="CJ140" s="43">
        <f t="shared" si="200"/>
        <v>0</v>
      </c>
      <c r="CK140" s="43">
        <f t="shared" si="201"/>
        <v>0</v>
      </c>
      <c r="CL140" s="44">
        <f t="shared" si="202"/>
        <v>-5</v>
      </c>
      <c r="CM140" s="9">
        <f>IF(AND($F140&gt;=Inputs!B$3,$F140&lt;Inputs!C$3),FORECAST($F140,Inputs!B$4:C$4,Inputs!B$3:C$3),9999)</f>
        <v>9999</v>
      </c>
      <c r="CN140" s="9">
        <f>IF(AND($F140&gt;=Inputs!C$3,$F140&lt;Inputs!D$3),FORECAST($F140,Inputs!C$4:D$4,Inputs!C$3:D$3),9999)</f>
        <v>9999</v>
      </c>
      <c r="CO140" s="9">
        <f>IF(AND($F140&gt;=Inputs!D$3,$F140&lt;Inputs!E$3),FORECAST($F140,Inputs!D$4:E$4,Inputs!D$3:E$3),9999)</f>
        <v>9999</v>
      </c>
      <c r="CP140" s="9">
        <f>IF(AND($F140&gt;=Inputs!E$3,$F140&lt;Inputs!F$3),FORECAST($F140,Inputs!E$4:F$4,Inputs!E$3:F$3),9999)</f>
        <v>9999</v>
      </c>
      <c r="CQ140" s="9">
        <f>IF(AND($F140&gt;=Inputs!F$3,$F140&lt;Inputs!G$3),FORECAST($F140,Inputs!F$4:G$4,Inputs!F$3:G$3),9999)</f>
        <v>9999</v>
      </c>
      <c r="CR140" s="9">
        <f>IF(AND($F140&gt;=Inputs!G$3,$F140&lt;Inputs!H$3),FORECAST($F140,Inputs!G$4:H$4,Inputs!G$3:H$3),9999)</f>
        <v>9999</v>
      </c>
      <c r="CS140" s="9">
        <f>IF(AND($F140&gt;=Inputs!H$3,$F140&lt;Inputs!I$3),FORECAST($F140,Inputs!H$4:I$4,Inputs!H$3:I$3),9999)</f>
        <v>9999</v>
      </c>
      <c r="CT140" s="9">
        <f>IF(AND($F140&gt;=Inputs!I$3,$F140&lt;Inputs!J$3),FORECAST($F140,Inputs!I$4:J$4,Inputs!I$3:J$3),9999)</f>
        <v>9999</v>
      </c>
      <c r="CU140" s="9">
        <f>IF(AND($F140&gt;=Inputs!J$3,$F140&lt;Inputs!K$3),FORECAST($F140,Inputs!J$4:K$4,Inputs!J$3:K$3),9999)</f>
        <v>9999</v>
      </c>
      <c r="CV140" s="9">
        <f>IF(AND($F140&gt;=Inputs!K$3,$F140&lt;Inputs!L$3),FORECAST($F140,Inputs!K$4:L$4,Inputs!K$3:L$3),9999)</f>
        <v>9999</v>
      </c>
      <c r="CW140" s="9">
        <f>IF(AND($G140&gt;=Inputs!B$3,$G140&lt;Inputs!C$3),FORECAST($G140,Inputs!B$4:C$4,Inputs!B$3:C$3),-9999)</f>
        <v>-9999</v>
      </c>
      <c r="CX140" s="9">
        <f>IF(AND($G140&gt;=Inputs!C$3,$G140&lt;Inputs!D$3),FORECAST($G140,Inputs!C$4:D$4,Inputs!C$3:D$3),-9999)</f>
        <v>-9999</v>
      </c>
      <c r="CY140" s="9">
        <f>IF(AND($G140&gt;=Inputs!D$3,$G140&lt;Inputs!E$3),FORECAST($G140,Inputs!D$4:E$4,Inputs!D$3:E$3),-9999)</f>
        <v>-9999</v>
      </c>
      <c r="CZ140" s="9">
        <f>IF(AND($G140&gt;=Inputs!E$3,$G140&lt;Inputs!F$3),FORECAST($G140,Inputs!E$4:F$4,Inputs!E$3:F$3),-9999)</f>
        <v>-9999</v>
      </c>
      <c r="DA140" s="9">
        <f>IF(AND($G140&gt;=Inputs!F$3,$G140&lt;Inputs!G$3),FORECAST($G140,Inputs!F$4:G$4,Inputs!F$3:G$3),-9999)</f>
        <v>-9999</v>
      </c>
      <c r="DB140" s="9">
        <f>IF(AND($G140&gt;=Inputs!G$3,$G140&lt;Inputs!H$3),FORECAST($G140,Inputs!G$4:H$4,Inputs!G$3:H$3),-9999)</f>
        <v>25.2</v>
      </c>
      <c r="DC140" s="9">
        <f>IF(AND($G140&gt;=Inputs!H$3,$G140&lt;Inputs!I$3),FORECAST($G140,Inputs!H$4:I$4,Inputs!H$3:I$3),-9999)</f>
        <v>-9999</v>
      </c>
      <c r="DD140" s="9">
        <f>IF(AND($G140&gt;=Inputs!I$3,$G140&lt;Inputs!J$3),FORECAST($G140,Inputs!I$4:J$4,Inputs!I$3:J$3),-9999)</f>
        <v>-9999</v>
      </c>
      <c r="DE140" s="9">
        <f>IF(AND($G140&gt;=Inputs!J$3,$G140&lt;Inputs!K$3),FORECAST($G140,Inputs!J$4:K$4,Inputs!J$3:K$3),-9999)</f>
        <v>-9999</v>
      </c>
      <c r="DF140" s="9">
        <f>IF(AND($G140&gt;=Inputs!K$3,$G140&lt;Inputs!L$3),FORECAST($G140,Inputs!K$4:L$4,Inputs!K$3:L$3),-9999)</f>
        <v>-9999</v>
      </c>
    </row>
    <row r="141" spans="1:110" x14ac:dyDescent="0.25">
      <c r="A141" s="2">
        <f t="shared" si="203"/>
        <v>45474.47916666622</v>
      </c>
      <c r="B141" s="3" t="str">
        <f>IF(ROUND(A141,6)&lt;ROUND(Inputs!$B$7,6),"Pre t0",IF(ROUND(A141,6)=ROUND(Inputs!$B$7,6),"t0",IF(AND(A141&gt;Inputs!$B$7,A141&lt;Inputs!$B$8),"TRLD","Post t0")))</f>
        <v>TRLD</v>
      </c>
      <c r="C141" s="17">
        <v>24.22</v>
      </c>
      <c r="D141" s="19">
        <v>186.73245</v>
      </c>
      <c r="E141" s="19"/>
      <c r="F141" s="19">
        <v>200</v>
      </c>
      <c r="G141" s="19">
        <v>130</v>
      </c>
      <c r="H141" s="7">
        <f t="shared" si="163"/>
        <v>130</v>
      </c>
      <c r="I141" s="7">
        <f>IF(B141="Pre t0",0,IF(B141="t0",MAX(MIN(TRLD!N141,E141),G141),IF(B141="TRLD",I140+J141,IF(B141="Post t0",MAX(I140+M141,G141)))))</f>
        <v>130</v>
      </c>
      <c r="J141" s="7">
        <f t="shared" si="156"/>
        <v>0</v>
      </c>
      <c r="K141" s="7">
        <f t="shared" si="159"/>
        <v>0</v>
      </c>
      <c r="L141" s="7">
        <f t="shared" si="157"/>
        <v>5</v>
      </c>
      <c r="M141" s="8">
        <f t="shared" si="158"/>
        <v>-5</v>
      </c>
      <c r="N141" s="31">
        <f t="shared" si="160"/>
        <v>130</v>
      </c>
      <c r="O141" s="31">
        <f>IF(AND($C141&gt;=Inputs!B$4,$C141&lt;Inputs!C$4),FORECAST($C141,Inputs!B$3:C$3,Inputs!B$4:C$4),0)</f>
        <v>0</v>
      </c>
      <c r="P141" s="31">
        <f>IF(AND($C141&gt;=Inputs!C$4,$C141&lt;Inputs!D$4),FORECAST($C141,Inputs!C$3:D$3,Inputs!C$4:D$4),0)</f>
        <v>0</v>
      </c>
      <c r="Q141" s="31">
        <f>IF(AND($C141&gt;=Inputs!D$4,$C141&lt;Inputs!E$4),FORECAST($C141,Inputs!D$3:E$3,Inputs!D$4:E$4),0)</f>
        <v>0</v>
      </c>
      <c r="R141" s="31">
        <f>IF(AND($C141&gt;=Inputs!E$4,$C141&lt;Inputs!F$4),FORECAST($C141,Inputs!E$3:F$3,Inputs!E$4:F$4),0)</f>
        <v>0</v>
      </c>
      <c r="S141" s="31">
        <f>IF(AND($C141&gt;=Inputs!F$4,$C141&lt;Inputs!G$4),FORECAST($C141,Inputs!F$3:G$3,Inputs!F$4:G$4),0)</f>
        <v>0</v>
      </c>
      <c r="T141" s="31">
        <f>IF(AND($C141&gt;=Inputs!G$4,$C141&lt;Inputs!H$4),FORECAST($C141,Inputs!G$3:H$3,Inputs!G$4:H$4),0)</f>
        <v>125.91666666666666</v>
      </c>
      <c r="U141" s="31">
        <f>IF(AND($C141&gt;=Inputs!H$4,$C141&lt;Inputs!I$4),FORECAST($C141,Inputs!H$3:I$3,Inputs!H$4:I$4),0)</f>
        <v>0</v>
      </c>
      <c r="V141" s="31">
        <f>IF(AND($C141&gt;=Inputs!I$4,$C141&lt;Inputs!J$4),FORECAST($C141,Inputs!I$3:J$3,Inputs!I$4:J$4),0)</f>
        <v>0</v>
      </c>
      <c r="W141" s="31">
        <f>IF(AND($C141&gt;=Inputs!J$4,$C141&lt;Inputs!K$4),FORECAST($C141,Inputs!J$3:K$3,Inputs!J$4:K$4),0)</f>
        <v>0</v>
      </c>
      <c r="X141" s="31">
        <f>IF(AND($C141&gt;=Inputs!K$4,Inputs!K$4&lt;&gt;""),F141,0)</f>
        <v>0</v>
      </c>
      <c r="Y141" s="36">
        <f>IF($I140&lt;Inputs!B$13,Inputs!B$14,0)</f>
        <v>1</v>
      </c>
      <c r="Z141" s="36">
        <f>IF(AND($I140&gt;=Inputs!B$13,$I140&lt;Inputs!C$13),Inputs!C$14,0)</f>
        <v>0</v>
      </c>
      <c r="AA141" s="36">
        <f>IF(AND($I140&gt;=Inputs!C$13,$I140&lt;Inputs!D$13),Inputs!D$14,0)</f>
        <v>0</v>
      </c>
      <c r="AB141" s="36">
        <f>IF(AND($I140&lt;Inputs!B$13),Inputs!B$13,0)</f>
        <v>185</v>
      </c>
      <c r="AC141" s="36">
        <f>IF(AND($I140&gt;=Inputs!B$13,$I140&lt;Inputs!C$13),Inputs!C$13,0)</f>
        <v>0</v>
      </c>
      <c r="AD141" s="36">
        <f>IF(AND($I140&gt;=Inputs!C$13,$I140&lt;Inputs!D$13),Inputs!D$13,0)</f>
        <v>0</v>
      </c>
      <c r="AE141" s="36">
        <f t="shared" si="164"/>
        <v>55</v>
      </c>
      <c r="AF141" s="36">
        <f t="shared" si="165"/>
        <v>0</v>
      </c>
      <c r="AG141" s="36">
        <f t="shared" si="166"/>
        <v>0</v>
      </c>
      <c r="AH141" s="36">
        <f t="shared" si="167"/>
        <v>55</v>
      </c>
      <c r="AI141" s="36" t="str">
        <f t="shared" si="149"/>
        <v>No</v>
      </c>
      <c r="AJ141" s="36">
        <f t="shared" si="168"/>
        <v>5</v>
      </c>
      <c r="AK141" s="36">
        <f t="shared" si="169"/>
        <v>0</v>
      </c>
      <c r="AL141" s="36">
        <f t="shared" si="170"/>
        <v>0</v>
      </c>
      <c r="AM141" s="36">
        <f t="shared" si="171"/>
        <v>5</v>
      </c>
      <c r="AN141" s="36">
        <f t="shared" si="172"/>
        <v>0</v>
      </c>
      <c r="AO141" s="36">
        <f t="shared" si="173"/>
        <v>0</v>
      </c>
      <c r="AP141" s="36">
        <f t="shared" si="174"/>
        <v>5</v>
      </c>
      <c r="AQ141" s="36">
        <f t="shared" si="161"/>
        <v>135</v>
      </c>
      <c r="AR141" s="36">
        <f>IF(AND($AQ141&gt;=Inputs!B$13,$AQ141&lt;Inputs!C$13),Inputs!C$14,0)</f>
        <v>0</v>
      </c>
      <c r="AS141" s="36">
        <f>IF(AND($AQ141&gt;=Inputs!C$13,$AQ141&lt;Inputs!D$13),Inputs!D$14,0)</f>
        <v>0</v>
      </c>
      <c r="AT141" s="36">
        <f>IF(AND($AQ141&gt;=Inputs!B$13,$AQ141&lt;Inputs!C$13),Inputs!C$13,0)</f>
        <v>0</v>
      </c>
      <c r="AU141" s="36">
        <f>IF(AND($AQ141&gt;=Inputs!C$13,$AQ141&lt;Inputs!D$13),Inputs!D$13,0)</f>
        <v>0</v>
      </c>
      <c r="AV141" s="36">
        <f t="shared" si="175"/>
        <v>0</v>
      </c>
      <c r="AW141" s="36">
        <f>IFERROR((AU141-#REF!)/AS141,0)</f>
        <v>0</v>
      </c>
      <c r="AX141" s="36">
        <f t="shared" si="176"/>
        <v>0</v>
      </c>
      <c r="AY141" s="36" t="str">
        <f t="shared" si="150"/>
        <v>No</v>
      </c>
      <c r="AZ141" s="36">
        <f t="shared" si="177"/>
        <v>0</v>
      </c>
      <c r="BA141" s="36">
        <f t="shared" si="178"/>
        <v>0</v>
      </c>
      <c r="BB141" s="36">
        <f t="shared" si="179"/>
        <v>0</v>
      </c>
      <c r="BC141" s="36">
        <f t="shared" si="180"/>
        <v>0</v>
      </c>
      <c r="BD141" s="36">
        <f t="shared" si="181"/>
        <v>0</v>
      </c>
      <c r="BE141" s="37">
        <f t="shared" si="182"/>
        <v>5</v>
      </c>
      <c r="BF141" s="43">
        <f>IF($I140&lt;=Inputs!B$13,Inputs!B$14,0)</f>
        <v>1</v>
      </c>
      <c r="BG141" s="43">
        <f>IF(AND($I140&gt;Inputs!B$13,$I140&lt;=Inputs!C$13),Inputs!C$14,0)</f>
        <v>0</v>
      </c>
      <c r="BH141" s="43">
        <f>IF(AND($I140&gt;Inputs!C$13,$I140&lt;=Inputs!D$13),Inputs!D$14,0)</f>
        <v>0</v>
      </c>
      <c r="BI141" s="43">
        <f>IF(AND($I140&lt;Inputs!B$13),0,0)</f>
        <v>0</v>
      </c>
      <c r="BJ141" s="43">
        <f>IF(AND($I140&gt;=Inputs!B$13,$I140&lt;Inputs!C$13),Inputs!B$13,0)</f>
        <v>0</v>
      </c>
      <c r="BK141" s="43">
        <f>IF(AND($I140&gt;=Inputs!C$13,$I140&lt;Inputs!D$13),Inputs!C$13,0)</f>
        <v>0</v>
      </c>
      <c r="BL141" s="43">
        <f t="shared" si="183"/>
        <v>130</v>
      </c>
      <c r="BM141" s="43">
        <f t="shared" si="184"/>
        <v>0</v>
      </c>
      <c r="BN141" s="43">
        <f t="shared" si="185"/>
        <v>0</v>
      </c>
      <c r="BO141" s="43">
        <f t="shared" si="186"/>
        <v>130</v>
      </c>
      <c r="BP141" s="43" t="str">
        <f t="shared" si="151"/>
        <v>No</v>
      </c>
      <c r="BQ141" s="43">
        <f t="shared" si="187"/>
        <v>5</v>
      </c>
      <c r="BR141" s="43">
        <f t="shared" si="188"/>
        <v>0</v>
      </c>
      <c r="BS141" s="43">
        <f t="shared" si="189"/>
        <v>0</v>
      </c>
      <c r="BT141" s="43">
        <f t="shared" si="190"/>
        <v>-5</v>
      </c>
      <c r="BU141" s="43">
        <f t="shared" si="191"/>
        <v>0</v>
      </c>
      <c r="BV141" s="43">
        <f t="shared" si="192"/>
        <v>0</v>
      </c>
      <c r="BW141" s="43">
        <f t="shared" si="193"/>
        <v>-5</v>
      </c>
      <c r="BX141" s="43">
        <f t="shared" si="162"/>
        <v>125</v>
      </c>
      <c r="BY141" s="43">
        <f>IF(AND($BX141&gt;Inputs!B$13,$BX141&lt;=Inputs!C$13),Inputs!C$14,0)</f>
        <v>0</v>
      </c>
      <c r="BZ141" s="43">
        <f>IF(AND($BX141&gt;Inputs!C$13,$BX141&lt;=Inputs!D$13),Inputs!D$14,0)</f>
        <v>0</v>
      </c>
      <c r="CA141" s="43">
        <f>IF(AND($BX141&gt;Inputs!B$13,$BX141&lt;=Inputs!C$13),Inputs!B$13,0)</f>
        <v>0</v>
      </c>
      <c r="CB141" s="43">
        <f>IF(AND($BX141&gt;Inputs!C$13,$BX141&lt;=Inputs!D$13),Inputs!C$13,0)</f>
        <v>0</v>
      </c>
      <c r="CC141" s="43">
        <f t="shared" si="194"/>
        <v>0</v>
      </c>
      <c r="CD141" s="43">
        <f t="shared" si="195"/>
        <v>0</v>
      </c>
      <c r="CE141" s="43">
        <f t="shared" si="196"/>
        <v>0</v>
      </c>
      <c r="CF141" s="43" t="str">
        <f t="shared" si="152"/>
        <v>No</v>
      </c>
      <c r="CG141" s="43">
        <f t="shared" si="197"/>
        <v>0</v>
      </c>
      <c r="CH141" s="43">
        <f t="shared" si="198"/>
        <v>0</v>
      </c>
      <c r="CI141" s="43">
        <f t="shared" si="199"/>
        <v>0</v>
      </c>
      <c r="CJ141" s="43">
        <f t="shared" si="200"/>
        <v>0</v>
      </c>
      <c r="CK141" s="43">
        <f t="shared" si="201"/>
        <v>0</v>
      </c>
      <c r="CL141" s="44">
        <f t="shared" si="202"/>
        <v>-5</v>
      </c>
      <c r="CM141" s="9">
        <f>IF(AND($F141&gt;=Inputs!B$3,$F141&lt;Inputs!C$3),FORECAST($F141,Inputs!B$4:C$4,Inputs!B$3:C$3),9999)</f>
        <v>9999</v>
      </c>
      <c r="CN141" s="9">
        <f>IF(AND($F141&gt;=Inputs!C$3,$F141&lt;Inputs!D$3),FORECAST($F141,Inputs!C$4:D$4,Inputs!C$3:D$3),9999)</f>
        <v>9999</v>
      </c>
      <c r="CO141" s="9">
        <f>IF(AND($F141&gt;=Inputs!D$3,$F141&lt;Inputs!E$3),FORECAST($F141,Inputs!D$4:E$4,Inputs!D$3:E$3),9999)</f>
        <v>9999</v>
      </c>
      <c r="CP141" s="9">
        <f>IF(AND($F141&gt;=Inputs!E$3,$F141&lt;Inputs!F$3),FORECAST($F141,Inputs!E$4:F$4,Inputs!E$3:F$3),9999)</f>
        <v>9999</v>
      </c>
      <c r="CQ141" s="9">
        <f>IF(AND($F141&gt;=Inputs!F$3,$F141&lt;Inputs!G$3),FORECAST($F141,Inputs!F$4:G$4,Inputs!F$3:G$3),9999)</f>
        <v>9999</v>
      </c>
      <c r="CR141" s="9">
        <f>IF(AND($F141&gt;=Inputs!G$3,$F141&lt;Inputs!H$3),FORECAST($F141,Inputs!G$4:H$4,Inputs!G$3:H$3),9999)</f>
        <v>9999</v>
      </c>
      <c r="CS141" s="9">
        <f>IF(AND($F141&gt;=Inputs!H$3,$F141&lt;Inputs!I$3),FORECAST($F141,Inputs!H$4:I$4,Inputs!H$3:I$3),9999)</f>
        <v>9999</v>
      </c>
      <c r="CT141" s="9">
        <f>IF(AND($F141&gt;=Inputs!I$3,$F141&lt;Inputs!J$3),FORECAST($F141,Inputs!I$4:J$4,Inputs!I$3:J$3),9999)</f>
        <v>9999</v>
      </c>
      <c r="CU141" s="9">
        <f>IF(AND($F141&gt;=Inputs!J$3,$F141&lt;Inputs!K$3),FORECAST($F141,Inputs!J$4:K$4,Inputs!J$3:K$3),9999)</f>
        <v>9999</v>
      </c>
      <c r="CV141" s="9">
        <f>IF(AND($F141&gt;=Inputs!K$3,$F141&lt;Inputs!L$3),FORECAST($F141,Inputs!K$4:L$4,Inputs!K$3:L$3),9999)</f>
        <v>9999</v>
      </c>
      <c r="CW141" s="9">
        <f>IF(AND($G141&gt;=Inputs!B$3,$G141&lt;Inputs!C$3),FORECAST($G141,Inputs!B$4:C$4,Inputs!B$3:C$3),-9999)</f>
        <v>-9999</v>
      </c>
      <c r="CX141" s="9">
        <f>IF(AND($G141&gt;=Inputs!C$3,$G141&lt;Inputs!D$3),FORECAST($G141,Inputs!C$4:D$4,Inputs!C$3:D$3),-9999)</f>
        <v>-9999</v>
      </c>
      <c r="CY141" s="9">
        <f>IF(AND($G141&gt;=Inputs!D$3,$G141&lt;Inputs!E$3),FORECAST($G141,Inputs!D$4:E$4,Inputs!D$3:E$3),-9999)</f>
        <v>-9999</v>
      </c>
      <c r="CZ141" s="9">
        <f>IF(AND($G141&gt;=Inputs!E$3,$G141&lt;Inputs!F$3),FORECAST($G141,Inputs!E$4:F$4,Inputs!E$3:F$3),-9999)</f>
        <v>-9999</v>
      </c>
      <c r="DA141" s="9">
        <f>IF(AND($G141&gt;=Inputs!F$3,$G141&lt;Inputs!G$3),FORECAST($G141,Inputs!F$4:G$4,Inputs!F$3:G$3),-9999)</f>
        <v>-9999</v>
      </c>
      <c r="DB141" s="9">
        <f>IF(AND($G141&gt;=Inputs!G$3,$G141&lt;Inputs!H$3),FORECAST($G141,Inputs!G$4:H$4,Inputs!G$3:H$3),-9999)</f>
        <v>25.2</v>
      </c>
      <c r="DC141" s="9">
        <f>IF(AND($G141&gt;=Inputs!H$3,$G141&lt;Inputs!I$3),FORECAST($G141,Inputs!H$4:I$4,Inputs!H$3:I$3),-9999)</f>
        <v>-9999</v>
      </c>
      <c r="DD141" s="9">
        <f>IF(AND($G141&gt;=Inputs!I$3,$G141&lt;Inputs!J$3),FORECAST($G141,Inputs!I$4:J$4,Inputs!I$3:J$3),-9999)</f>
        <v>-9999</v>
      </c>
      <c r="DE141" s="9">
        <f>IF(AND($G141&gt;=Inputs!J$3,$G141&lt;Inputs!K$3),FORECAST($G141,Inputs!J$4:K$4,Inputs!J$3:K$3),-9999)</f>
        <v>-9999</v>
      </c>
      <c r="DF141" s="9">
        <f>IF(AND($G141&gt;=Inputs!K$3,$G141&lt;Inputs!L$3),FORECAST($G141,Inputs!K$4:L$4,Inputs!K$3:L$3),-9999)</f>
        <v>-9999</v>
      </c>
    </row>
    <row r="142" spans="1:110" x14ac:dyDescent="0.25">
      <c r="A142" s="2">
        <f t="shared" si="203"/>
        <v>45474.482638888439</v>
      </c>
      <c r="B142" s="3" t="str">
        <f>IF(ROUND(A142,6)&lt;ROUND(Inputs!$B$7,6),"Pre t0",IF(ROUND(A142,6)=ROUND(Inputs!$B$7,6),"t0",IF(AND(A142&gt;Inputs!$B$7,A142&lt;Inputs!$B$8),"TRLD","Post t0")))</f>
        <v>TRLD</v>
      </c>
      <c r="C142" s="17">
        <v>23.21</v>
      </c>
      <c r="D142" s="19">
        <v>186.53525000000002</v>
      </c>
      <c r="E142" s="19"/>
      <c r="F142" s="19">
        <v>200</v>
      </c>
      <c r="G142" s="19">
        <v>130</v>
      </c>
      <c r="H142" s="7">
        <f t="shared" si="163"/>
        <v>130</v>
      </c>
      <c r="I142" s="7">
        <f>IF(B142="Pre t0",0,IF(B142="t0",MAX(MIN(TRLD!N142,E142),G142),IF(B142="TRLD",I141+J142,IF(B142="Post t0",MAX(I141+M142,G142)))))</f>
        <v>130</v>
      </c>
      <c r="J142" s="7">
        <f t="shared" si="156"/>
        <v>0</v>
      </c>
      <c r="K142" s="7">
        <f t="shared" si="159"/>
        <v>0</v>
      </c>
      <c r="L142" s="7">
        <f t="shared" si="157"/>
        <v>5</v>
      </c>
      <c r="M142" s="8">
        <f t="shared" si="158"/>
        <v>-5</v>
      </c>
      <c r="N142" s="31">
        <f t="shared" si="160"/>
        <v>130</v>
      </c>
      <c r="O142" s="31">
        <f>IF(AND($C142&gt;=Inputs!B$4,$C142&lt;Inputs!C$4),FORECAST($C142,Inputs!B$3:C$3,Inputs!B$4:C$4),0)</f>
        <v>0</v>
      </c>
      <c r="P142" s="31">
        <f>IF(AND($C142&gt;=Inputs!C$4,$C142&lt;Inputs!D$4),FORECAST($C142,Inputs!C$3:D$3,Inputs!C$4:D$4),0)</f>
        <v>0</v>
      </c>
      <c r="Q142" s="31">
        <f>IF(AND($C142&gt;=Inputs!D$4,$C142&lt;Inputs!E$4),FORECAST($C142,Inputs!D$3:E$3,Inputs!D$4:E$4),0)</f>
        <v>0</v>
      </c>
      <c r="R142" s="31">
        <f>IF(AND($C142&gt;=Inputs!E$4,$C142&lt;Inputs!F$4),FORECAST($C142,Inputs!E$3:F$3,Inputs!E$4:F$4),0)</f>
        <v>0</v>
      </c>
      <c r="S142" s="31">
        <f>IF(AND($C142&gt;=Inputs!F$4,$C142&lt;Inputs!G$4),FORECAST($C142,Inputs!F$3:G$3,Inputs!F$4:G$4),0)</f>
        <v>100.3125</v>
      </c>
      <c r="T142" s="31">
        <f>IF(AND($C142&gt;=Inputs!G$4,$C142&lt;Inputs!H$4),FORECAST($C142,Inputs!G$3:H$3,Inputs!G$4:H$4),0)</f>
        <v>0</v>
      </c>
      <c r="U142" s="31">
        <f>IF(AND($C142&gt;=Inputs!H$4,$C142&lt;Inputs!I$4),FORECAST($C142,Inputs!H$3:I$3,Inputs!H$4:I$4),0)</f>
        <v>0</v>
      </c>
      <c r="V142" s="31">
        <f>IF(AND($C142&gt;=Inputs!I$4,$C142&lt;Inputs!J$4),FORECAST($C142,Inputs!I$3:J$3,Inputs!I$4:J$4),0)</f>
        <v>0</v>
      </c>
      <c r="W142" s="31">
        <f>IF(AND($C142&gt;=Inputs!J$4,$C142&lt;Inputs!K$4),FORECAST($C142,Inputs!J$3:K$3,Inputs!J$4:K$4),0)</f>
        <v>0</v>
      </c>
      <c r="X142" s="31">
        <f>IF(AND($C142&gt;=Inputs!K$4,Inputs!K$4&lt;&gt;""),F142,0)</f>
        <v>0</v>
      </c>
      <c r="Y142" s="36">
        <f>IF($I141&lt;Inputs!B$13,Inputs!B$14,0)</f>
        <v>1</v>
      </c>
      <c r="Z142" s="36">
        <f>IF(AND($I141&gt;=Inputs!B$13,$I141&lt;Inputs!C$13),Inputs!C$14,0)</f>
        <v>0</v>
      </c>
      <c r="AA142" s="36">
        <f>IF(AND($I141&gt;=Inputs!C$13,$I141&lt;Inputs!D$13),Inputs!D$14,0)</f>
        <v>0</v>
      </c>
      <c r="AB142" s="36">
        <f>IF(AND($I141&lt;Inputs!B$13),Inputs!B$13,0)</f>
        <v>185</v>
      </c>
      <c r="AC142" s="36">
        <f>IF(AND($I141&gt;=Inputs!B$13,$I141&lt;Inputs!C$13),Inputs!C$13,0)</f>
        <v>0</v>
      </c>
      <c r="AD142" s="36">
        <f>IF(AND($I141&gt;=Inputs!C$13,$I141&lt;Inputs!D$13),Inputs!D$13,0)</f>
        <v>0</v>
      </c>
      <c r="AE142" s="36">
        <f t="shared" si="164"/>
        <v>55</v>
      </c>
      <c r="AF142" s="36">
        <f t="shared" si="165"/>
        <v>0</v>
      </c>
      <c r="AG142" s="36">
        <f t="shared" si="166"/>
        <v>0</v>
      </c>
      <c r="AH142" s="36">
        <f t="shared" si="167"/>
        <v>55</v>
      </c>
      <c r="AI142" s="36" t="str">
        <f t="shared" si="149"/>
        <v>No</v>
      </c>
      <c r="AJ142" s="36">
        <f t="shared" si="168"/>
        <v>5</v>
      </c>
      <c r="AK142" s="36">
        <f t="shared" si="169"/>
        <v>0</v>
      </c>
      <c r="AL142" s="36">
        <f t="shared" si="170"/>
        <v>0</v>
      </c>
      <c r="AM142" s="36">
        <f t="shared" si="171"/>
        <v>5</v>
      </c>
      <c r="AN142" s="36">
        <f t="shared" si="172"/>
        <v>0</v>
      </c>
      <c r="AO142" s="36">
        <f t="shared" si="173"/>
        <v>0</v>
      </c>
      <c r="AP142" s="36">
        <f t="shared" si="174"/>
        <v>5</v>
      </c>
      <c r="AQ142" s="36">
        <f t="shared" si="161"/>
        <v>135</v>
      </c>
      <c r="AR142" s="36">
        <f>IF(AND($AQ142&gt;=Inputs!B$13,$AQ142&lt;Inputs!C$13),Inputs!C$14,0)</f>
        <v>0</v>
      </c>
      <c r="AS142" s="36">
        <f>IF(AND($AQ142&gt;=Inputs!C$13,$AQ142&lt;Inputs!D$13),Inputs!D$14,0)</f>
        <v>0</v>
      </c>
      <c r="AT142" s="36">
        <f>IF(AND($AQ142&gt;=Inputs!B$13,$AQ142&lt;Inputs!C$13),Inputs!C$13,0)</f>
        <v>0</v>
      </c>
      <c r="AU142" s="36">
        <f>IF(AND($AQ142&gt;=Inputs!C$13,$AQ142&lt;Inputs!D$13),Inputs!D$13,0)</f>
        <v>0</v>
      </c>
      <c r="AV142" s="36">
        <f t="shared" si="175"/>
        <v>0</v>
      </c>
      <c r="AW142" s="36">
        <f>IFERROR((AU142-#REF!)/AS142,0)</f>
        <v>0</v>
      </c>
      <c r="AX142" s="36">
        <f t="shared" si="176"/>
        <v>0</v>
      </c>
      <c r="AY142" s="36" t="str">
        <f t="shared" si="150"/>
        <v>No</v>
      </c>
      <c r="AZ142" s="36">
        <f t="shared" si="177"/>
        <v>0</v>
      </c>
      <c r="BA142" s="36">
        <f t="shared" si="178"/>
        <v>0</v>
      </c>
      <c r="BB142" s="36">
        <f t="shared" si="179"/>
        <v>0</v>
      </c>
      <c r="BC142" s="36">
        <f t="shared" si="180"/>
        <v>0</v>
      </c>
      <c r="BD142" s="36">
        <f t="shared" si="181"/>
        <v>0</v>
      </c>
      <c r="BE142" s="37">
        <f t="shared" si="182"/>
        <v>5</v>
      </c>
      <c r="BF142" s="43">
        <f>IF($I141&lt;=Inputs!B$13,Inputs!B$14,0)</f>
        <v>1</v>
      </c>
      <c r="BG142" s="43">
        <f>IF(AND($I141&gt;Inputs!B$13,$I141&lt;=Inputs!C$13),Inputs!C$14,0)</f>
        <v>0</v>
      </c>
      <c r="BH142" s="43">
        <f>IF(AND($I141&gt;Inputs!C$13,$I141&lt;=Inputs!D$13),Inputs!D$14,0)</f>
        <v>0</v>
      </c>
      <c r="BI142" s="43">
        <f>IF(AND($I141&lt;Inputs!B$13),0,0)</f>
        <v>0</v>
      </c>
      <c r="BJ142" s="43">
        <f>IF(AND($I141&gt;=Inputs!B$13,$I141&lt;Inputs!C$13),Inputs!B$13,0)</f>
        <v>0</v>
      </c>
      <c r="BK142" s="43">
        <f>IF(AND($I141&gt;=Inputs!C$13,$I141&lt;Inputs!D$13),Inputs!C$13,0)</f>
        <v>0</v>
      </c>
      <c r="BL142" s="43">
        <f t="shared" si="183"/>
        <v>130</v>
      </c>
      <c r="BM142" s="43">
        <f t="shared" si="184"/>
        <v>0</v>
      </c>
      <c r="BN142" s="43">
        <f t="shared" si="185"/>
        <v>0</v>
      </c>
      <c r="BO142" s="43">
        <f t="shared" si="186"/>
        <v>130</v>
      </c>
      <c r="BP142" s="43" t="str">
        <f t="shared" si="151"/>
        <v>No</v>
      </c>
      <c r="BQ142" s="43">
        <f t="shared" si="187"/>
        <v>5</v>
      </c>
      <c r="BR142" s="43">
        <f t="shared" si="188"/>
        <v>0</v>
      </c>
      <c r="BS142" s="43">
        <f t="shared" si="189"/>
        <v>0</v>
      </c>
      <c r="BT142" s="43">
        <f t="shared" si="190"/>
        <v>-5</v>
      </c>
      <c r="BU142" s="43">
        <f t="shared" si="191"/>
        <v>0</v>
      </c>
      <c r="BV142" s="43">
        <f t="shared" si="192"/>
        <v>0</v>
      </c>
      <c r="BW142" s="43">
        <f t="shared" si="193"/>
        <v>-5</v>
      </c>
      <c r="BX142" s="43">
        <f t="shared" si="162"/>
        <v>125</v>
      </c>
      <c r="BY142" s="43">
        <f>IF(AND($BX142&gt;Inputs!B$13,$BX142&lt;=Inputs!C$13),Inputs!C$14,0)</f>
        <v>0</v>
      </c>
      <c r="BZ142" s="43">
        <f>IF(AND($BX142&gt;Inputs!C$13,$BX142&lt;=Inputs!D$13),Inputs!D$14,0)</f>
        <v>0</v>
      </c>
      <c r="CA142" s="43">
        <f>IF(AND($BX142&gt;Inputs!B$13,$BX142&lt;=Inputs!C$13),Inputs!B$13,0)</f>
        <v>0</v>
      </c>
      <c r="CB142" s="43">
        <f>IF(AND($BX142&gt;Inputs!C$13,$BX142&lt;=Inputs!D$13),Inputs!C$13,0)</f>
        <v>0</v>
      </c>
      <c r="CC142" s="43">
        <f t="shared" si="194"/>
        <v>0</v>
      </c>
      <c r="CD142" s="43">
        <f t="shared" si="195"/>
        <v>0</v>
      </c>
      <c r="CE142" s="43">
        <f t="shared" si="196"/>
        <v>0</v>
      </c>
      <c r="CF142" s="43" t="str">
        <f t="shared" si="152"/>
        <v>No</v>
      </c>
      <c r="CG142" s="43">
        <f t="shared" si="197"/>
        <v>0</v>
      </c>
      <c r="CH142" s="43">
        <f t="shared" si="198"/>
        <v>0</v>
      </c>
      <c r="CI142" s="43">
        <f t="shared" si="199"/>
        <v>0</v>
      </c>
      <c r="CJ142" s="43">
        <f t="shared" si="200"/>
        <v>0</v>
      </c>
      <c r="CK142" s="43">
        <f t="shared" si="201"/>
        <v>0</v>
      </c>
      <c r="CL142" s="44">
        <f t="shared" si="202"/>
        <v>-5</v>
      </c>
      <c r="CM142" s="9">
        <f>IF(AND($F142&gt;=Inputs!B$3,$F142&lt;Inputs!C$3),FORECAST($F142,Inputs!B$4:C$4,Inputs!B$3:C$3),9999)</f>
        <v>9999</v>
      </c>
      <c r="CN142" s="9">
        <f>IF(AND($F142&gt;=Inputs!C$3,$F142&lt;Inputs!D$3),FORECAST($F142,Inputs!C$4:D$4,Inputs!C$3:D$3),9999)</f>
        <v>9999</v>
      </c>
      <c r="CO142" s="9">
        <f>IF(AND($F142&gt;=Inputs!D$3,$F142&lt;Inputs!E$3),FORECAST($F142,Inputs!D$4:E$4,Inputs!D$3:E$3),9999)</f>
        <v>9999</v>
      </c>
      <c r="CP142" s="9">
        <f>IF(AND($F142&gt;=Inputs!E$3,$F142&lt;Inputs!F$3),FORECAST($F142,Inputs!E$4:F$4,Inputs!E$3:F$3),9999)</f>
        <v>9999</v>
      </c>
      <c r="CQ142" s="9">
        <f>IF(AND($F142&gt;=Inputs!F$3,$F142&lt;Inputs!G$3),FORECAST($F142,Inputs!F$4:G$4,Inputs!F$3:G$3),9999)</f>
        <v>9999</v>
      </c>
      <c r="CR142" s="9">
        <f>IF(AND($F142&gt;=Inputs!G$3,$F142&lt;Inputs!H$3),FORECAST($F142,Inputs!G$4:H$4,Inputs!G$3:H$3),9999)</f>
        <v>9999</v>
      </c>
      <c r="CS142" s="9">
        <f>IF(AND($F142&gt;=Inputs!H$3,$F142&lt;Inputs!I$3),FORECAST($F142,Inputs!H$4:I$4,Inputs!H$3:I$3),9999)</f>
        <v>9999</v>
      </c>
      <c r="CT142" s="9">
        <f>IF(AND($F142&gt;=Inputs!I$3,$F142&lt;Inputs!J$3),FORECAST($F142,Inputs!I$4:J$4,Inputs!I$3:J$3),9999)</f>
        <v>9999</v>
      </c>
      <c r="CU142" s="9">
        <f>IF(AND($F142&gt;=Inputs!J$3,$F142&lt;Inputs!K$3),FORECAST($F142,Inputs!J$4:K$4,Inputs!J$3:K$3),9999)</f>
        <v>9999</v>
      </c>
      <c r="CV142" s="9">
        <f>IF(AND($F142&gt;=Inputs!K$3,$F142&lt;Inputs!L$3),FORECAST($F142,Inputs!K$4:L$4,Inputs!K$3:L$3),9999)</f>
        <v>9999</v>
      </c>
      <c r="CW142" s="9">
        <f>IF(AND($G142&gt;=Inputs!B$3,$G142&lt;Inputs!C$3),FORECAST($G142,Inputs!B$4:C$4,Inputs!B$3:C$3),-9999)</f>
        <v>-9999</v>
      </c>
      <c r="CX142" s="9">
        <f>IF(AND($G142&gt;=Inputs!C$3,$G142&lt;Inputs!D$3),FORECAST($G142,Inputs!C$4:D$4,Inputs!C$3:D$3),-9999)</f>
        <v>-9999</v>
      </c>
      <c r="CY142" s="9">
        <f>IF(AND($G142&gt;=Inputs!D$3,$G142&lt;Inputs!E$3),FORECAST($G142,Inputs!D$4:E$4,Inputs!D$3:E$3),-9999)</f>
        <v>-9999</v>
      </c>
      <c r="CZ142" s="9">
        <f>IF(AND($G142&gt;=Inputs!E$3,$G142&lt;Inputs!F$3),FORECAST($G142,Inputs!E$4:F$4,Inputs!E$3:F$3),-9999)</f>
        <v>-9999</v>
      </c>
      <c r="DA142" s="9">
        <f>IF(AND($G142&gt;=Inputs!F$3,$G142&lt;Inputs!G$3),FORECAST($G142,Inputs!F$4:G$4,Inputs!F$3:G$3),-9999)</f>
        <v>-9999</v>
      </c>
      <c r="DB142" s="9">
        <f>IF(AND($G142&gt;=Inputs!G$3,$G142&lt;Inputs!H$3),FORECAST($G142,Inputs!G$4:H$4,Inputs!G$3:H$3),-9999)</f>
        <v>25.2</v>
      </c>
      <c r="DC142" s="9">
        <f>IF(AND($G142&gt;=Inputs!H$3,$G142&lt;Inputs!I$3),FORECAST($G142,Inputs!H$4:I$4,Inputs!H$3:I$3),-9999)</f>
        <v>-9999</v>
      </c>
      <c r="DD142" s="9">
        <f>IF(AND($G142&gt;=Inputs!I$3,$G142&lt;Inputs!J$3),FORECAST($G142,Inputs!I$4:J$4,Inputs!I$3:J$3),-9999)</f>
        <v>-9999</v>
      </c>
      <c r="DE142" s="9">
        <f>IF(AND($G142&gt;=Inputs!J$3,$G142&lt;Inputs!K$3),FORECAST($G142,Inputs!J$4:K$4,Inputs!J$3:K$3),-9999)</f>
        <v>-9999</v>
      </c>
      <c r="DF142" s="9">
        <f>IF(AND($G142&gt;=Inputs!K$3,$G142&lt;Inputs!L$3),FORECAST($G142,Inputs!K$4:L$4,Inputs!K$3:L$3),-9999)</f>
        <v>-9999</v>
      </c>
    </row>
    <row r="143" spans="1:110" x14ac:dyDescent="0.25">
      <c r="A143" s="2">
        <f t="shared" si="203"/>
        <v>45474.486111110658</v>
      </c>
      <c r="B143" s="3" t="str">
        <f>IF(ROUND(A143,6)&lt;ROUND(Inputs!$B$7,6),"Pre t0",IF(ROUND(A143,6)=ROUND(Inputs!$B$7,6),"t0",IF(AND(A143&gt;Inputs!$B$7,A143&lt;Inputs!$B$8),"TRLD","Post t0")))</f>
        <v>TRLD</v>
      </c>
      <c r="C143" s="17">
        <v>23.48</v>
      </c>
      <c r="D143" s="19">
        <v>186.36704999999998</v>
      </c>
      <c r="E143" s="19"/>
      <c r="F143" s="19">
        <v>200</v>
      </c>
      <c r="G143" s="19">
        <v>130</v>
      </c>
      <c r="H143" s="7">
        <f t="shared" si="163"/>
        <v>130</v>
      </c>
      <c r="I143" s="7">
        <f>IF(B143="Pre t0",0,IF(B143="t0",MAX(MIN(TRLD!N143,E143),G143),IF(B143="TRLD",I142+J143,IF(B143="Post t0",MAX(I142+M143,G143)))))</f>
        <v>130</v>
      </c>
      <c r="J143" s="7">
        <f t="shared" si="156"/>
        <v>0</v>
      </c>
      <c r="K143" s="7">
        <f t="shared" si="159"/>
        <v>0</v>
      </c>
      <c r="L143" s="7">
        <f t="shared" si="157"/>
        <v>5</v>
      </c>
      <c r="M143" s="8">
        <f t="shared" si="158"/>
        <v>-5</v>
      </c>
      <c r="N143" s="31">
        <f t="shared" si="160"/>
        <v>130</v>
      </c>
      <c r="O143" s="31">
        <f>IF(AND($C143&gt;=Inputs!B$4,$C143&lt;Inputs!C$4),FORECAST($C143,Inputs!B$3:C$3,Inputs!B$4:C$4),0)</f>
        <v>0</v>
      </c>
      <c r="P143" s="31">
        <f>IF(AND($C143&gt;=Inputs!C$4,$C143&lt;Inputs!D$4),FORECAST($C143,Inputs!C$3:D$3,Inputs!C$4:D$4),0)</f>
        <v>0</v>
      </c>
      <c r="Q143" s="31">
        <f>IF(AND($C143&gt;=Inputs!D$4,$C143&lt;Inputs!E$4),FORECAST($C143,Inputs!D$3:E$3,Inputs!D$4:E$4),0)</f>
        <v>0</v>
      </c>
      <c r="R143" s="31">
        <f>IF(AND($C143&gt;=Inputs!E$4,$C143&lt;Inputs!F$4),FORECAST($C143,Inputs!E$3:F$3,Inputs!E$4:F$4),0)</f>
        <v>0</v>
      </c>
      <c r="S143" s="31">
        <f>IF(AND($C143&gt;=Inputs!F$4,$C143&lt;Inputs!G$4),FORECAST($C143,Inputs!F$3:G$3,Inputs!F$4:G$4),0)</f>
        <v>108.75</v>
      </c>
      <c r="T143" s="31">
        <f>IF(AND($C143&gt;=Inputs!G$4,$C143&lt;Inputs!H$4),FORECAST($C143,Inputs!G$3:H$3,Inputs!G$4:H$4),0)</f>
        <v>0</v>
      </c>
      <c r="U143" s="31">
        <f>IF(AND($C143&gt;=Inputs!H$4,$C143&lt;Inputs!I$4),FORECAST($C143,Inputs!H$3:I$3,Inputs!H$4:I$4),0)</f>
        <v>0</v>
      </c>
      <c r="V143" s="31">
        <f>IF(AND($C143&gt;=Inputs!I$4,$C143&lt;Inputs!J$4),FORECAST($C143,Inputs!I$3:J$3,Inputs!I$4:J$4),0)</f>
        <v>0</v>
      </c>
      <c r="W143" s="31">
        <f>IF(AND($C143&gt;=Inputs!J$4,$C143&lt;Inputs!K$4),FORECAST($C143,Inputs!J$3:K$3,Inputs!J$4:K$4),0)</f>
        <v>0</v>
      </c>
      <c r="X143" s="31">
        <f>IF(AND($C143&gt;=Inputs!K$4,Inputs!K$4&lt;&gt;""),F143,0)</f>
        <v>0</v>
      </c>
      <c r="Y143" s="36">
        <f>IF($I142&lt;Inputs!B$13,Inputs!B$14,0)</f>
        <v>1</v>
      </c>
      <c r="Z143" s="36">
        <f>IF(AND($I142&gt;=Inputs!B$13,$I142&lt;Inputs!C$13),Inputs!C$14,0)</f>
        <v>0</v>
      </c>
      <c r="AA143" s="36">
        <f>IF(AND($I142&gt;=Inputs!C$13,$I142&lt;Inputs!D$13),Inputs!D$14,0)</f>
        <v>0</v>
      </c>
      <c r="AB143" s="36">
        <f>IF(AND($I142&lt;Inputs!B$13),Inputs!B$13,0)</f>
        <v>185</v>
      </c>
      <c r="AC143" s="36">
        <f>IF(AND($I142&gt;=Inputs!B$13,$I142&lt;Inputs!C$13),Inputs!C$13,0)</f>
        <v>0</v>
      </c>
      <c r="AD143" s="36">
        <f>IF(AND($I142&gt;=Inputs!C$13,$I142&lt;Inputs!D$13),Inputs!D$13,0)</f>
        <v>0</v>
      </c>
      <c r="AE143" s="36">
        <f t="shared" si="164"/>
        <v>55</v>
      </c>
      <c r="AF143" s="36">
        <f t="shared" si="165"/>
        <v>0</v>
      </c>
      <c r="AG143" s="36">
        <f t="shared" si="166"/>
        <v>0</v>
      </c>
      <c r="AH143" s="36">
        <f t="shared" si="167"/>
        <v>55</v>
      </c>
      <c r="AI143" s="36" t="str">
        <f t="shared" si="149"/>
        <v>No</v>
      </c>
      <c r="AJ143" s="36">
        <f t="shared" si="168"/>
        <v>5</v>
      </c>
      <c r="AK143" s="36">
        <f t="shared" si="169"/>
        <v>0</v>
      </c>
      <c r="AL143" s="36">
        <f t="shared" si="170"/>
        <v>0</v>
      </c>
      <c r="AM143" s="36">
        <f t="shared" si="171"/>
        <v>5</v>
      </c>
      <c r="AN143" s="36">
        <f t="shared" si="172"/>
        <v>0</v>
      </c>
      <c r="AO143" s="36">
        <f t="shared" si="173"/>
        <v>0</v>
      </c>
      <c r="AP143" s="36">
        <f t="shared" si="174"/>
        <v>5</v>
      </c>
      <c r="AQ143" s="36">
        <f t="shared" si="161"/>
        <v>135</v>
      </c>
      <c r="AR143" s="36">
        <f>IF(AND($AQ143&gt;=Inputs!B$13,$AQ143&lt;Inputs!C$13),Inputs!C$14,0)</f>
        <v>0</v>
      </c>
      <c r="AS143" s="36">
        <f>IF(AND($AQ143&gt;=Inputs!C$13,$AQ143&lt;Inputs!D$13),Inputs!D$14,0)</f>
        <v>0</v>
      </c>
      <c r="AT143" s="36">
        <f>IF(AND($AQ143&gt;=Inputs!B$13,$AQ143&lt;Inputs!C$13),Inputs!C$13,0)</f>
        <v>0</v>
      </c>
      <c r="AU143" s="36">
        <f>IF(AND($AQ143&gt;=Inputs!C$13,$AQ143&lt;Inputs!D$13),Inputs!D$13,0)</f>
        <v>0</v>
      </c>
      <c r="AV143" s="36">
        <f t="shared" si="175"/>
        <v>0</v>
      </c>
      <c r="AW143" s="36">
        <f>IFERROR((AU143-#REF!)/AS143,0)</f>
        <v>0</v>
      </c>
      <c r="AX143" s="36">
        <f t="shared" si="176"/>
        <v>0</v>
      </c>
      <c r="AY143" s="36" t="str">
        <f t="shared" si="150"/>
        <v>No</v>
      </c>
      <c r="AZ143" s="36">
        <f t="shared" si="177"/>
        <v>0</v>
      </c>
      <c r="BA143" s="36">
        <f t="shared" si="178"/>
        <v>0</v>
      </c>
      <c r="BB143" s="36">
        <f t="shared" si="179"/>
        <v>0</v>
      </c>
      <c r="BC143" s="36">
        <f t="shared" si="180"/>
        <v>0</v>
      </c>
      <c r="BD143" s="36">
        <f t="shared" si="181"/>
        <v>0</v>
      </c>
      <c r="BE143" s="37">
        <f t="shared" si="182"/>
        <v>5</v>
      </c>
      <c r="BF143" s="43">
        <f>IF($I142&lt;=Inputs!B$13,Inputs!B$14,0)</f>
        <v>1</v>
      </c>
      <c r="BG143" s="43">
        <f>IF(AND($I142&gt;Inputs!B$13,$I142&lt;=Inputs!C$13),Inputs!C$14,0)</f>
        <v>0</v>
      </c>
      <c r="BH143" s="43">
        <f>IF(AND($I142&gt;Inputs!C$13,$I142&lt;=Inputs!D$13),Inputs!D$14,0)</f>
        <v>0</v>
      </c>
      <c r="BI143" s="43">
        <f>IF(AND($I142&lt;Inputs!B$13),0,0)</f>
        <v>0</v>
      </c>
      <c r="BJ143" s="43">
        <f>IF(AND($I142&gt;=Inputs!B$13,$I142&lt;Inputs!C$13),Inputs!B$13,0)</f>
        <v>0</v>
      </c>
      <c r="BK143" s="43">
        <f>IF(AND($I142&gt;=Inputs!C$13,$I142&lt;Inputs!D$13),Inputs!C$13,0)</f>
        <v>0</v>
      </c>
      <c r="BL143" s="43">
        <f t="shared" si="183"/>
        <v>130</v>
      </c>
      <c r="BM143" s="43">
        <f t="shared" si="184"/>
        <v>0</v>
      </c>
      <c r="BN143" s="43">
        <f t="shared" si="185"/>
        <v>0</v>
      </c>
      <c r="BO143" s="43">
        <f t="shared" si="186"/>
        <v>130</v>
      </c>
      <c r="BP143" s="43" t="str">
        <f t="shared" si="151"/>
        <v>No</v>
      </c>
      <c r="BQ143" s="43">
        <f t="shared" si="187"/>
        <v>5</v>
      </c>
      <c r="BR143" s="43">
        <f t="shared" si="188"/>
        <v>0</v>
      </c>
      <c r="BS143" s="43">
        <f t="shared" si="189"/>
        <v>0</v>
      </c>
      <c r="BT143" s="43">
        <f t="shared" si="190"/>
        <v>-5</v>
      </c>
      <c r="BU143" s="43">
        <f t="shared" si="191"/>
        <v>0</v>
      </c>
      <c r="BV143" s="43">
        <f t="shared" si="192"/>
        <v>0</v>
      </c>
      <c r="BW143" s="43">
        <f t="shared" si="193"/>
        <v>-5</v>
      </c>
      <c r="BX143" s="43">
        <f t="shared" si="162"/>
        <v>125</v>
      </c>
      <c r="BY143" s="43">
        <f>IF(AND($BX143&gt;Inputs!B$13,$BX143&lt;=Inputs!C$13),Inputs!C$14,0)</f>
        <v>0</v>
      </c>
      <c r="BZ143" s="43">
        <f>IF(AND($BX143&gt;Inputs!C$13,$BX143&lt;=Inputs!D$13),Inputs!D$14,0)</f>
        <v>0</v>
      </c>
      <c r="CA143" s="43">
        <f>IF(AND($BX143&gt;Inputs!B$13,$BX143&lt;=Inputs!C$13),Inputs!B$13,0)</f>
        <v>0</v>
      </c>
      <c r="CB143" s="43">
        <f>IF(AND($BX143&gt;Inputs!C$13,$BX143&lt;=Inputs!D$13),Inputs!C$13,0)</f>
        <v>0</v>
      </c>
      <c r="CC143" s="43">
        <f t="shared" si="194"/>
        <v>0</v>
      </c>
      <c r="CD143" s="43">
        <f t="shared" si="195"/>
        <v>0</v>
      </c>
      <c r="CE143" s="43">
        <f t="shared" si="196"/>
        <v>0</v>
      </c>
      <c r="CF143" s="43" t="str">
        <f t="shared" si="152"/>
        <v>No</v>
      </c>
      <c r="CG143" s="43">
        <f t="shared" si="197"/>
        <v>0</v>
      </c>
      <c r="CH143" s="43">
        <f t="shared" si="198"/>
        <v>0</v>
      </c>
      <c r="CI143" s="43">
        <f t="shared" si="199"/>
        <v>0</v>
      </c>
      <c r="CJ143" s="43">
        <f t="shared" si="200"/>
        <v>0</v>
      </c>
      <c r="CK143" s="43">
        <f t="shared" si="201"/>
        <v>0</v>
      </c>
      <c r="CL143" s="44">
        <f t="shared" si="202"/>
        <v>-5</v>
      </c>
      <c r="CM143" s="9">
        <f>IF(AND($F143&gt;=Inputs!B$3,$F143&lt;Inputs!C$3),FORECAST($F143,Inputs!B$4:C$4,Inputs!B$3:C$3),9999)</f>
        <v>9999</v>
      </c>
      <c r="CN143" s="9">
        <f>IF(AND($F143&gt;=Inputs!C$3,$F143&lt;Inputs!D$3),FORECAST($F143,Inputs!C$4:D$4,Inputs!C$3:D$3),9999)</f>
        <v>9999</v>
      </c>
      <c r="CO143" s="9">
        <f>IF(AND($F143&gt;=Inputs!D$3,$F143&lt;Inputs!E$3),FORECAST($F143,Inputs!D$4:E$4,Inputs!D$3:E$3),9999)</f>
        <v>9999</v>
      </c>
      <c r="CP143" s="9">
        <f>IF(AND($F143&gt;=Inputs!E$3,$F143&lt;Inputs!F$3),FORECAST($F143,Inputs!E$4:F$4,Inputs!E$3:F$3),9999)</f>
        <v>9999</v>
      </c>
      <c r="CQ143" s="9">
        <f>IF(AND($F143&gt;=Inputs!F$3,$F143&lt;Inputs!G$3),FORECAST($F143,Inputs!F$4:G$4,Inputs!F$3:G$3),9999)</f>
        <v>9999</v>
      </c>
      <c r="CR143" s="9">
        <f>IF(AND($F143&gt;=Inputs!G$3,$F143&lt;Inputs!H$3),FORECAST($F143,Inputs!G$4:H$4,Inputs!G$3:H$3),9999)</f>
        <v>9999</v>
      </c>
      <c r="CS143" s="9">
        <f>IF(AND($F143&gt;=Inputs!H$3,$F143&lt;Inputs!I$3),FORECAST($F143,Inputs!H$4:I$4,Inputs!H$3:I$3),9999)</f>
        <v>9999</v>
      </c>
      <c r="CT143" s="9">
        <f>IF(AND($F143&gt;=Inputs!I$3,$F143&lt;Inputs!J$3),FORECAST($F143,Inputs!I$4:J$4,Inputs!I$3:J$3),9999)</f>
        <v>9999</v>
      </c>
      <c r="CU143" s="9">
        <f>IF(AND($F143&gt;=Inputs!J$3,$F143&lt;Inputs!K$3),FORECAST($F143,Inputs!J$4:K$4,Inputs!J$3:K$3),9999)</f>
        <v>9999</v>
      </c>
      <c r="CV143" s="9">
        <f>IF(AND($F143&gt;=Inputs!K$3,$F143&lt;Inputs!L$3),FORECAST($F143,Inputs!K$4:L$4,Inputs!K$3:L$3),9999)</f>
        <v>9999</v>
      </c>
      <c r="CW143" s="9">
        <f>IF(AND($G143&gt;=Inputs!B$3,$G143&lt;Inputs!C$3),FORECAST($G143,Inputs!B$4:C$4,Inputs!B$3:C$3),-9999)</f>
        <v>-9999</v>
      </c>
      <c r="CX143" s="9">
        <f>IF(AND($G143&gt;=Inputs!C$3,$G143&lt;Inputs!D$3),FORECAST($G143,Inputs!C$4:D$4,Inputs!C$3:D$3),-9999)</f>
        <v>-9999</v>
      </c>
      <c r="CY143" s="9">
        <f>IF(AND($G143&gt;=Inputs!D$3,$G143&lt;Inputs!E$3),FORECAST($G143,Inputs!D$4:E$4,Inputs!D$3:E$3),-9999)</f>
        <v>-9999</v>
      </c>
      <c r="CZ143" s="9">
        <f>IF(AND($G143&gt;=Inputs!E$3,$G143&lt;Inputs!F$3),FORECAST($G143,Inputs!E$4:F$4,Inputs!E$3:F$3),-9999)</f>
        <v>-9999</v>
      </c>
      <c r="DA143" s="9">
        <f>IF(AND($G143&gt;=Inputs!F$3,$G143&lt;Inputs!G$3),FORECAST($G143,Inputs!F$4:G$4,Inputs!F$3:G$3),-9999)</f>
        <v>-9999</v>
      </c>
      <c r="DB143" s="9">
        <f>IF(AND($G143&gt;=Inputs!G$3,$G143&lt;Inputs!H$3),FORECAST($G143,Inputs!G$4:H$4,Inputs!G$3:H$3),-9999)</f>
        <v>25.2</v>
      </c>
      <c r="DC143" s="9">
        <f>IF(AND($G143&gt;=Inputs!H$3,$G143&lt;Inputs!I$3),FORECAST($G143,Inputs!H$4:I$4,Inputs!H$3:I$3),-9999)</f>
        <v>-9999</v>
      </c>
      <c r="DD143" s="9">
        <f>IF(AND($G143&gt;=Inputs!I$3,$G143&lt;Inputs!J$3),FORECAST($G143,Inputs!I$4:J$4,Inputs!I$3:J$3),-9999)</f>
        <v>-9999</v>
      </c>
      <c r="DE143" s="9">
        <f>IF(AND($G143&gt;=Inputs!J$3,$G143&lt;Inputs!K$3),FORECAST($G143,Inputs!J$4:K$4,Inputs!J$3:K$3),-9999)</f>
        <v>-9999</v>
      </c>
      <c r="DF143" s="9">
        <f>IF(AND($G143&gt;=Inputs!K$3,$G143&lt;Inputs!L$3),FORECAST($G143,Inputs!K$4:L$4,Inputs!K$3:L$3),-9999)</f>
        <v>-9999</v>
      </c>
    </row>
    <row r="144" spans="1:110" x14ac:dyDescent="0.25">
      <c r="A144" s="2">
        <f t="shared" si="203"/>
        <v>45474.489583332877</v>
      </c>
      <c r="B144" s="3" t="str">
        <f>IF(ROUND(A144,6)&lt;ROUND(Inputs!$B$7,6),"Pre t0",IF(ROUND(A144,6)=ROUND(Inputs!$B$7,6),"t0",IF(AND(A144&gt;Inputs!$B$7,A144&lt;Inputs!$B$8),"TRLD","Post t0")))</f>
        <v>TRLD</v>
      </c>
      <c r="C144" s="17">
        <v>24.78</v>
      </c>
      <c r="D144" s="19">
        <v>187.01374999999999</v>
      </c>
      <c r="E144" s="19"/>
      <c r="F144" s="19">
        <v>200</v>
      </c>
      <c r="G144" s="19">
        <v>130</v>
      </c>
      <c r="H144" s="7">
        <f t="shared" si="163"/>
        <v>132.5</v>
      </c>
      <c r="I144" s="7">
        <f>IF(B144="Pre t0",0,IF(B144="t0",MAX(MIN(TRLD!N144,E144),G144),IF(B144="TRLD",I143+J144,IF(B144="Post t0",MAX(I143+M144,G144)))))</f>
        <v>130</v>
      </c>
      <c r="J144" s="7">
        <f t="shared" si="156"/>
        <v>0</v>
      </c>
      <c r="K144" s="7">
        <f t="shared" si="159"/>
        <v>0</v>
      </c>
      <c r="L144" s="7">
        <f t="shared" si="157"/>
        <v>5</v>
      </c>
      <c r="M144" s="8">
        <f t="shared" si="158"/>
        <v>-5</v>
      </c>
      <c r="N144" s="31">
        <f t="shared" si="160"/>
        <v>130</v>
      </c>
      <c r="O144" s="31">
        <f>IF(AND($C144&gt;=Inputs!B$4,$C144&lt;Inputs!C$4),FORECAST($C144,Inputs!B$3:C$3,Inputs!B$4:C$4),0)</f>
        <v>0</v>
      </c>
      <c r="P144" s="31">
        <f>IF(AND($C144&gt;=Inputs!C$4,$C144&lt;Inputs!D$4),FORECAST($C144,Inputs!C$3:D$3,Inputs!C$4:D$4),0)</f>
        <v>0</v>
      </c>
      <c r="Q144" s="31">
        <f>IF(AND($C144&gt;=Inputs!D$4,$C144&lt;Inputs!E$4),FORECAST($C144,Inputs!D$3:E$3,Inputs!D$4:E$4),0)</f>
        <v>0</v>
      </c>
      <c r="R144" s="31">
        <f>IF(AND($C144&gt;=Inputs!E$4,$C144&lt;Inputs!F$4),FORECAST($C144,Inputs!E$3:F$3,Inputs!E$4:F$4),0)</f>
        <v>0</v>
      </c>
      <c r="S144" s="31">
        <f>IF(AND($C144&gt;=Inputs!F$4,$C144&lt;Inputs!G$4),FORECAST($C144,Inputs!F$3:G$3,Inputs!F$4:G$4),0)</f>
        <v>0</v>
      </c>
      <c r="T144" s="31">
        <f>IF(AND($C144&gt;=Inputs!G$4,$C144&lt;Inputs!H$4),FORECAST($C144,Inputs!G$3:H$3,Inputs!G$4:H$4),0)</f>
        <v>128.25</v>
      </c>
      <c r="U144" s="31">
        <f>IF(AND($C144&gt;=Inputs!H$4,$C144&lt;Inputs!I$4),FORECAST($C144,Inputs!H$3:I$3,Inputs!H$4:I$4),0)</f>
        <v>0</v>
      </c>
      <c r="V144" s="31">
        <f>IF(AND($C144&gt;=Inputs!I$4,$C144&lt;Inputs!J$4),FORECAST($C144,Inputs!I$3:J$3,Inputs!I$4:J$4),0)</f>
        <v>0</v>
      </c>
      <c r="W144" s="31">
        <f>IF(AND($C144&gt;=Inputs!J$4,$C144&lt;Inputs!K$4),FORECAST($C144,Inputs!J$3:K$3,Inputs!J$4:K$4),0)</f>
        <v>0</v>
      </c>
      <c r="X144" s="31">
        <f>IF(AND($C144&gt;=Inputs!K$4,Inputs!K$4&lt;&gt;""),F144,0)</f>
        <v>0</v>
      </c>
      <c r="Y144" s="36">
        <f>IF($I143&lt;Inputs!B$13,Inputs!B$14,0)</f>
        <v>1</v>
      </c>
      <c r="Z144" s="36">
        <f>IF(AND($I143&gt;=Inputs!B$13,$I143&lt;Inputs!C$13),Inputs!C$14,0)</f>
        <v>0</v>
      </c>
      <c r="AA144" s="36">
        <f>IF(AND($I143&gt;=Inputs!C$13,$I143&lt;Inputs!D$13),Inputs!D$14,0)</f>
        <v>0</v>
      </c>
      <c r="AB144" s="36">
        <f>IF(AND($I143&lt;Inputs!B$13),Inputs!B$13,0)</f>
        <v>185</v>
      </c>
      <c r="AC144" s="36">
        <f>IF(AND($I143&gt;=Inputs!B$13,$I143&lt;Inputs!C$13),Inputs!C$13,0)</f>
        <v>0</v>
      </c>
      <c r="AD144" s="36">
        <f>IF(AND($I143&gt;=Inputs!C$13,$I143&lt;Inputs!D$13),Inputs!D$13,0)</f>
        <v>0</v>
      </c>
      <c r="AE144" s="36">
        <f t="shared" si="164"/>
        <v>55</v>
      </c>
      <c r="AF144" s="36">
        <f t="shared" si="165"/>
        <v>0</v>
      </c>
      <c r="AG144" s="36">
        <f t="shared" si="166"/>
        <v>0</v>
      </c>
      <c r="AH144" s="36">
        <f t="shared" si="167"/>
        <v>55</v>
      </c>
      <c r="AI144" s="36" t="str">
        <f t="shared" si="149"/>
        <v>No</v>
      </c>
      <c r="AJ144" s="36">
        <f t="shared" si="168"/>
        <v>5</v>
      </c>
      <c r="AK144" s="36">
        <f t="shared" si="169"/>
        <v>0</v>
      </c>
      <c r="AL144" s="36">
        <f t="shared" si="170"/>
        <v>0</v>
      </c>
      <c r="AM144" s="36">
        <f t="shared" si="171"/>
        <v>5</v>
      </c>
      <c r="AN144" s="36">
        <f t="shared" si="172"/>
        <v>0</v>
      </c>
      <c r="AO144" s="36">
        <f t="shared" si="173"/>
        <v>0</v>
      </c>
      <c r="AP144" s="36">
        <f t="shared" si="174"/>
        <v>5</v>
      </c>
      <c r="AQ144" s="36">
        <f t="shared" si="161"/>
        <v>135</v>
      </c>
      <c r="AR144" s="36">
        <f>IF(AND($AQ144&gt;=Inputs!B$13,$AQ144&lt;Inputs!C$13),Inputs!C$14,0)</f>
        <v>0</v>
      </c>
      <c r="AS144" s="36">
        <f>IF(AND($AQ144&gt;=Inputs!C$13,$AQ144&lt;Inputs!D$13),Inputs!D$14,0)</f>
        <v>0</v>
      </c>
      <c r="AT144" s="36">
        <f>IF(AND($AQ144&gt;=Inputs!B$13,$AQ144&lt;Inputs!C$13),Inputs!C$13,0)</f>
        <v>0</v>
      </c>
      <c r="AU144" s="36">
        <f>IF(AND($AQ144&gt;=Inputs!C$13,$AQ144&lt;Inputs!D$13),Inputs!D$13,0)</f>
        <v>0</v>
      </c>
      <c r="AV144" s="36">
        <f t="shared" si="175"/>
        <v>0</v>
      </c>
      <c r="AW144" s="36">
        <f>IFERROR((AU144-#REF!)/AS144,0)</f>
        <v>0</v>
      </c>
      <c r="AX144" s="36">
        <f t="shared" si="176"/>
        <v>0</v>
      </c>
      <c r="AY144" s="36" t="str">
        <f t="shared" si="150"/>
        <v>No</v>
      </c>
      <c r="AZ144" s="36">
        <f t="shared" si="177"/>
        <v>0</v>
      </c>
      <c r="BA144" s="36">
        <f t="shared" si="178"/>
        <v>0</v>
      </c>
      <c r="BB144" s="36">
        <f t="shared" si="179"/>
        <v>0</v>
      </c>
      <c r="BC144" s="36">
        <f t="shared" si="180"/>
        <v>0</v>
      </c>
      <c r="BD144" s="36">
        <f t="shared" si="181"/>
        <v>0</v>
      </c>
      <c r="BE144" s="37">
        <f t="shared" si="182"/>
        <v>5</v>
      </c>
      <c r="BF144" s="43">
        <f>IF($I143&lt;=Inputs!B$13,Inputs!B$14,0)</f>
        <v>1</v>
      </c>
      <c r="BG144" s="43">
        <f>IF(AND($I143&gt;Inputs!B$13,$I143&lt;=Inputs!C$13),Inputs!C$14,0)</f>
        <v>0</v>
      </c>
      <c r="BH144" s="43">
        <f>IF(AND($I143&gt;Inputs!C$13,$I143&lt;=Inputs!D$13),Inputs!D$14,0)</f>
        <v>0</v>
      </c>
      <c r="BI144" s="43">
        <f>IF(AND($I143&lt;Inputs!B$13),0,0)</f>
        <v>0</v>
      </c>
      <c r="BJ144" s="43">
        <f>IF(AND($I143&gt;=Inputs!B$13,$I143&lt;Inputs!C$13),Inputs!B$13,0)</f>
        <v>0</v>
      </c>
      <c r="BK144" s="43">
        <f>IF(AND($I143&gt;=Inputs!C$13,$I143&lt;Inputs!D$13),Inputs!C$13,0)</f>
        <v>0</v>
      </c>
      <c r="BL144" s="43">
        <f t="shared" si="183"/>
        <v>130</v>
      </c>
      <c r="BM144" s="43">
        <f t="shared" si="184"/>
        <v>0</v>
      </c>
      <c r="BN144" s="43">
        <f t="shared" si="185"/>
        <v>0</v>
      </c>
      <c r="BO144" s="43">
        <f t="shared" si="186"/>
        <v>130</v>
      </c>
      <c r="BP144" s="43" t="str">
        <f t="shared" si="151"/>
        <v>No</v>
      </c>
      <c r="BQ144" s="43">
        <f t="shared" si="187"/>
        <v>5</v>
      </c>
      <c r="BR144" s="43">
        <f t="shared" si="188"/>
        <v>0</v>
      </c>
      <c r="BS144" s="43">
        <f t="shared" si="189"/>
        <v>0</v>
      </c>
      <c r="BT144" s="43">
        <f t="shared" si="190"/>
        <v>-5</v>
      </c>
      <c r="BU144" s="43">
        <f t="shared" si="191"/>
        <v>0</v>
      </c>
      <c r="BV144" s="43">
        <f t="shared" si="192"/>
        <v>0</v>
      </c>
      <c r="BW144" s="43">
        <f t="shared" si="193"/>
        <v>-5</v>
      </c>
      <c r="BX144" s="43">
        <f t="shared" si="162"/>
        <v>125</v>
      </c>
      <c r="BY144" s="43">
        <f>IF(AND($BX144&gt;Inputs!B$13,$BX144&lt;=Inputs!C$13),Inputs!C$14,0)</f>
        <v>0</v>
      </c>
      <c r="BZ144" s="43">
        <f>IF(AND($BX144&gt;Inputs!C$13,$BX144&lt;=Inputs!D$13),Inputs!D$14,0)</f>
        <v>0</v>
      </c>
      <c r="CA144" s="43">
        <f>IF(AND($BX144&gt;Inputs!B$13,$BX144&lt;=Inputs!C$13),Inputs!B$13,0)</f>
        <v>0</v>
      </c>
      <c r="CB144" s="43">
        <f>IF(AND($BX144&gt;Inputs!C$13,$BX144&lt;=Inputs!D$13),Inputs!C$13,0)</f>
        <v>0</v>
      </c>
      <c r="CC144" s="43">
        <f t="shared" si="194"/>
        <v>0</v>
      </c>
      <c r="CD144" s="43">
        <f t="shared" si="195"/>
        <v>0</v>
      </c>
      <c r="CE144" s="43">
        <f t="shared" si="196"/>
        <v>0</v>
      </c>
      <c r="CF144" s="43" t="str">
        <f t="shared" si="152"/>
        <v>No</v>
      </c>
      <c r="CG144" s="43">
        <f t="shared" si="197"/>
        <v>0</v>
      </c>
      <c r="CH144" s="43">
        <f t="shared" si="198"/>
        <v>0</v>
      </c>
      <c r="CI144" s="43">
        <f t="shared" si="199"/>
        <v>0</v>
      </c>
      <c r="CJ144" s="43">
        <f t="shared" si="200"/>
        <v>0</v>
      </c>
      <c r="CK144" s="43">
        <f t="shared" si="201"/>
        <v>0</v>
      </c>
      <c r="CL144" s="44">
        <f t="shared" si="202"/>
        <v>-5</v>
      </c>
      <c r="CM144" s="9">
        <f>IF(AND($F144&gt;=Inputs!B$3,$F144&lt;Inputs!C$3),FORECAST($F144,Inputs!B$4:C$4,Inputs!B$3:C$3),9999)</f>
        <v>9999</v>
      </c>
      <c r="CN144" s="9">
        <f>IF(AND($F144&gt;=Inputs!C$3,$F144&lt;Inputs!D$3),FORECAST($F144,Inputs!C$4:D$4,Inputs!C$3:D$3),9999)</f>
        <v>9999</v>
      </c>
      <c r="CO144" s="9">
        <f>IF(AND($F144&gt;=Inputs!D$3,$F144&lt;Inputs!E$3),FORECAST($F144,Inputs!D$4:E$4,Inputs!D$3:E$3),9999)</f>
        <v>9999</v>
      </c>
      <c r="CP144" s="9">
        <f>IF(AND($F144&gt;=Inputs!E$3,$F144&lt;Inputs!F$3),FORECAST($F144,Inputs!E$4:F$4,Inputs!E$3:F$3),9999)</f>
        <v>9999</v>
      </c>
      <c r="CQ144" s="9">
        <f>IF(AND($F144&gt;=Inputs!F$3,$F144&lt;Inputs!G$3),FORECAST($F144,Inputs!F$4:G$4,Inputs!F$3:G$3),9999)</f>
        <v>9999</v>
      </c>
      <c r="CR144" s="9">
        <f>IF(AND($F144&gt;=Inputs!G$3,$F144&lt;Inputs!H$3),FORECAST($F144,Inputs!G$4:H$4,Inputs!G$3:H$3),9999)</f>
        <v>9999</v>
      </c>
      <c r="CS144" s="9">
        <f>IF(AND($F144&gt;=Inputs!H$3,$F144&lt;Inputs!I$3),FORECAST($F144,Inputs!H$4:I$4,Inputs!H$3:I$3),9999)</f>
        <v>9999</v>
      </c>
      <c r="CT144" s="9">
        <f>IF(AND($F144&gt;=Inputs!I$3,$F144&lt;Inputs!J$3),FORECAST($F144,Inputs!I$4:J$4,Inputs!I$3:J$3),9999)</f>
        <v>9999</v>
      </c>
      <c r="CU144" s="9">
        <f>IF(AND($F144&gt;=Inputs!J$3,$F144&lt;Inputs!K$3),FORECAST($F144,Inputs!J$4:K$4,Inputs!J$3:K$3),9999)</f>
        <v>9999</v>
      </c>
      <c r="CV144" s="9">
        <f>IF(AND($F144&gt;=Inputs!K$3,$F144&lt;Inputs!L$3),FORECAST($F144,Inputs!K$4:L$4,Inputs!K$3:L$3),9999)</f>
        <v>9999</v>
      </c>
      <c r="CW144" s="9">
        <f>IF(AND($G144&gt;=Inputs!B$3,$G144&lt;Inputs!C$3),FORECAST($G144,Inputs!B$4:C$4,Inputs!B$3:C$3),-9999)</f>
        <v>-9999</v>
      </c>
      <c r="CX144" s="9">
        <f>IF(AND($G144&gt;=Inputs!C$3,$G144&lt;Inputs!D$3),FORECAST($G144,Inputs!C$4:D$4,Inputs!C$3:D$3),-9999)</f>
        <v>-9999</v>
      </c>
      <c r="CY144" s="9">
        <f>IF(AND($G144&gt;=Inputs!D$3,$G144&lt;Inputs!E$3),FORECAST($G144,Inputs!D$4:E$4,Inputs!D$3:E$3),-9999)</f>
        <v>-9999</v>
      </c>
      <c r="CZ144" s="9">
        <f>IF(AND($G144&gt;=Inputs!E$3,$G144&lt;Inputs!F$3),FORECAST($G144,Inputs!E$4:F$4,Inputs!E$3:F$3),-9999)</f>
        <v>-9999</v>
      </c>
      <c r="DA144" s="9">
        <f>IF(AND($G144&gt;=Inputs!F$3,$G144&lt;Inputs!G$3),FORECAST($G144,Inputs!F$4:G$4,Inputs!F$3:G$3),-9999)</f>
        <v>-9999</v>
      </c>
      <c r="DB144" s="9">
        <f>IF(AND($G144&gt;=Inputs!G$3,$G144&lt;Inputs!H$3),FORECAST($G144,Inputs!G$4:H$4,Inputs!G$3:H$3),-9999)</f>
        <v>25.2</v>
      </c>
      <c r="DC144" s="9">
        <f>IF(AND($G144&gt;=Inputs!H$3,$G144&lt;Inputs!I$3),FORECAST($G144,Inputs!H$4:I$4,Inputs!H$3:I$3),-9999)</f>
        <v>-9999</v>
      </c>
      <c r="DD144" s="9">
        <f>IF(AND($G144&gt;=Inputs!I$3,$G144&lt;Inputs!J$3),FORECAST($G144,Inputs!I$4:J$4,Inputs!I$3:J$3),-9999)</f>
        <v>-9999</v>
      </c>
      <c r="DE144" s="9">
        <f>IF(AND($G144&gt;=Inputs!J$3,$G144&lt;Inputs!K$3),FORECAST($G144,Inputs!J$4:K$4,Inputs!J$3:K$3),-9999)</f>
        <v>-9999</v>
      </c>
      <c r="DF144" s="9">
        <f>IF(AND($G144&gt;=Inputs!K$3,$G144&lt;Inputs!L$3),FORECAST($G144,Inputs!K$4:L$4,Inputs!K$3:L$3),-9999)</f>
        <v>-9999</v>
      </c>
    </row>
    <row r="145" spans="1:110" x14ac:dyDescent="0.25">
      <c r="A145" s="2">
        <f t="shared" si="203"/>
        <v>45474.493055555096</v>
      </c>
      <c r="B145" s="3" t="str">
        <f>IF(ROUND(A145,6)&lt;ROUND(Inputs!$B$7,6),"Pre t0",IF(ROUND(A145,6)=ROUND(Inputs!$B$7,6),"t0",IF(AND(A145&gt;Inputs!$B$7,A145&lt;Inputs!$B$8),"TRLD","Post t0")))</f>
        <v>TRLD</v>
      </c>
      <c r="C145" s="17">
        <v>26.83</v>
      </c>
      <c r="D145" s="19">
        <v>186.78899999999999</v>
      </c>
      <c r="E145" s="19"/>
      <c r="F145" s="19">
        <v>200</v>
      </c>
      <c r="G145" s="19">
        <v>130</v>
      </c>
      <c r="H145" s="7">
        <f t="shared" si="163"/>
        <v>135.97916666666666</v>
      </c>
      <c r="I145" s="7">
        <f>IF(B145="Pre t0",0,IF(B145="t0",MAX(MIN(TRLD!N145,E145),G145),IF(B145="TRLD",I144+J145,IF(B145="Post t0",MAX(I144+M145,G145)))))</f>
        <v>135</v>
      </c>
      <c r="J145" s="7">
        <f t="shared" si="156"/>
        <v>5</v>
      </c>
      <c r="K145" s="7">
        <f t="shared" si="159"/>
        <v>6.7916666666666572</v>
      </c>
      <c r="L145" s="7">
        <f t="shared" si="157"/>
        <v>5</v>
      </c>
      <c r="M145" s="8">
        <f t="shared" si="158"/>
        <v>-5</v>
      </c>
      <c r="N145" s="31">
        <f t="shared" si="160"/>
        <v>136.79166666666666</v>
      </c>
      <c r="O145" s="31">
        <f>IF(AND($C145&gt;=Inputs!B$4,$C145&lt;Inputs!C$4),FORECAST($C145,Inputs!B$3:C$3,Inputs!B$4:C$4),0)</f>
        <v>0</v>
      </c>
      <c r="P145" s="31">
        <f>IF(AND($C145&gt;=Inputs!C$4,$C145&lt;Inputs!D$4),FORECAST($C145,Inputs!C$3:D$3,Inputs!C$4:D$4),0)</f>
        <v>0</v>
      </c>
      <c r="Q145" s="31">
        <f>IF(AND($C145&gt;=Inputs!D$4,$C145&lt;Inputs!E$4),FORECAST($C145,Inputs!D$3:E$3,Inputs!D$4:E$4),0)</f>
        <v>0</v>
      </c>
      <c r="R145" s="31">
        <f>IF(AND($C145&gt;=Inputs!E$4,$C145&lt;Inputs!F$4),FORECAST($C145,Inputs!E$3:F$3,Inputs!E$4:F$4),0)</f>
        <v>0</v>
      </c>
      <c r="S145" s="31">
        <f>IF(AND($C145&gt;=Inputs!F$4,$C145&lt;Inputs!G$4),FORECAST($C145,Inputs!F$3:G$3,Inputs!F$4:G$4),0)</f>
        <v>0</v>
      </c>
      <c r="T145" s="31">
        <f>IF(AND($C145&gt;=Inputs!G$4,$C145&lt;Inputs!H$4),FORECAST($C145,Inputs!G$3:H$3,Inputs!G$4:H$4),0)</f>
        <v>136.79166666666666</v>
      </c>
      <c r="U145" s="31">
        <f>IF(AND($C145&gt;=Inputs!H$4,$C145&lt;Inputs!I$4),FORECAST($C145,Inputs!H$3:I$3,Inputs!H$4:I$4),0)</f>
        <v>0</v>
      </c>
      <c r="V145" s="31">
        <f>IF(AND($C145&gt;=Inputs!I$4,$C145&lt;Inputs!J$4),FORECAST($C145,Inputs!I$3:J$3,Inputs!I$4:J$4),0)</f>
        <v>0</v>
      </c>
      <c r="W145" s="31">
        <f>IF(AND($C145&gt;=Inputs!J$4,$C145&lt;Inputs!K$4),FORECAST($C145,Inputs!J$3:K$3,Inputs!J$4:K$4),0)</f>
        <v>0</v>
      </c>
      <c r="X145" s="31">
        <f>IF(AND($C145&gt;=Inputs!K$4,Inputs!K$4&lt;&gt;""),F145,0)</f>
        <v>0</v>
      </c>
      <c r="Y145" s="36">
        <f>IF($I144&lt;Inputs!B$13,Inputs!B$14,0)</f>
        <v>1</v>
      </c>
      <c r="Z145" s="36">
        <f>IF(AND($I144&gt;=Inputs!B$13,$I144&lt;Inputs!C$13),Inputs!C$14,0)</f>
        <v>0</v>
      </c>
      <c r="AA145" s="36">
        <f>IF(AND($I144&gt;=Inputs!C$13,$I144&lt;Inputs!D$13),Inputs!D$14,0)</f>
        <v>0</v>
      </c>
      <c r="AB145" s="36">
        <f>IF(AND($I144&lt;Inputs!B$13),Inputs!B$13,0)</f>
        <v>185</v>
      </c>
      <c r="AC145" s="36">
        <f>IF(AND($I144&gt;=Inputs!B$13,$I144&lt;Inputs!C$13),Inputs!C$13,0)</f>
        <v>0</v>
      </c>
      <c r="AD145" s="36">
        <f>IF(AND($I144&gt;=Inputs!C$13,$I144&lt;Inputs!D$13),Inputs!D$13,0)</f>
        <v>0</v>
      </c>
      <c r="AE145" s="36">
        <f t="shared" si="164"/>
        <v>55</v>
      </c>
      <c r="AF145" s="36">
        <f t="shared" si="165"/>
        <v>0</v>
      </c>
      <c r="AG145" s="36">
        <f t="shared" si="166"/>
        <v>0</v>
      </c>
      <c r="AH145" s="36">
        <f t="shared" si="167"/>
        <v>55</v>
      </c>
      <c r="AI145" s="36" t="str">
        <f t="shared" si="149"/>
        <v>No</v>
      </c>
      <c r="AJ145" s="36">
        <f t="shared" si="168"/>
        <v>5</v>
      </c>
      <c r="AK145" s="36">
        <f t="shared" si="169"/>
        <v>0</v>
      </c>
      <c r="AL145" s="36">
        <f t="shared" si="170"/>
        <v>0</v>
      </c>
      <c r="AM145" s="36">
        <f t="shared" si="171"/>
        <v>5</v>
      </c>
      <c r="AN145" s="36">
        <f t="shared" si="172"/>
        <v>0</v>
      </c>
      <c r="AO145" s="36">
        <f t="shared" si="173"/>
        <v>0</v>
      </c>
      <c r="AP145" s="36">
        <f t="shared" si="174"/>
        <v>5</v>
      </c>
      <c r="AQ145" s="36">
        <f t="shared" si="161"/>
        <v>135</v>
      </c>
      <c r="AR145" s="36">
        <f>IF(AND($AQ145&gt;=Inputs!B$13,$AQ145&lt;Inputs!C$13),Inputs!C$14,0)</f>
        <v>0</v>
      </c>
      <c r="AS145" s="36">
        <f>IF(AND($AQ145&gt;=Inputs!C$13,$AQ145&lt;Inputs!D$13),Inputs!D$14,0)</f>
        <v>0</v>
      </c>
      <c r="AT145" s="36">
        <f>IF(AND($AQ145&gt;=Inputs!B$13,$AQ145&lt;Inputs!C$13),Inputs!C$13,0)</f>
        <v>0</v>
      </c>
      <c r="AU145" s="36">
        <f>IF(AND($AQ145&gt;=Inputs!C$13,$AQ145&lt;Inputs!D$13),Inputs!D$13,0)</f>
        <v>0</v>
      </c>
      <c r="AV145" s="36">
        <f t="shared" si="175"/>
        <v>0</v>
      </c>
      <c r="AW145" s="36">
        <f>IFERROR((AU145-#REF!)/AS145,0)</f>
        <v>0</v>
      </c>
      <c r="AX145" s="36">
        <f t="shared" si="176"/>
        <v>0</v>
      </c>
      <c r="AY145" s="36" t="str">
        <f t="shared" si="150"/>
        <v>No</v>
      </c>
      <c r="AZ145" s="36">
        <f t="shared" si="177"/>
        <v>0</v>
      </c>
      <c r="BA145" s="36">
        <f t="shared" si="178"/>
        <v>0</v>
      </c>
      <c r="BB145" s="36">
        <f t="shared" si="179"/>
        <v>0</v>
      </c>
      <c r="BC145" s="36">
        <f t="shared" si="180"/>
        <v>0</v>
      </c>
      <c r="BD145" s="36">
        <f t="shared" si="181"/>
        <v>0</v>
      </c>
      <c r="BE145" s="37">
        <f t="shared" si="182"/>
        <v>5</v>
      </c>
      <c r="BF145" s="43">
        <f>IF($I144&lt;=Inputs!B$13,Inputs!B$14,0)</f>
        <v>1</v>
      </c>
      <c r="BG145" s="43">
        <f>IF(AND($I144&gt;Inputs!B$13,$I144&lt;=Inputs!C$13),Inputs!C$14,0)</f>
        <v>0</v>
      </c>
      <c r="BH145" s="43">
        <f>IF(AND($I144&gt;Inputs!C$13,$I144&lt;=Inputs!D$13),Inputs!D$14,0)</f>
        <v>0</v>
      </c>
      <c r="BI145" s="43">
        <f>IF(AND($I144&lt;Inputs!B$13),0,0)</f>
        <v>0</v>
      </c>
      <c r="BJ145" s="43">
        <f>IF(AND($I144&gt;=Inputs!B$13,$I144&lt;Inputs!C$13),Inputs!B$13,0)</f>
        <v>0</v>
      </c>
      <c r="BK145" s="43">
        <f>IF(AND($I144&gt;=Inputs!C$13,$I144&lt;Inputs!D$13),Inputs!C$13,0)</f>
        <v>0</v>
      </c>
      <c r="BL145" s="43">
        <f t="shared" si="183"/>
        <v>130</v>
      </c>
      <c r="BM145" s="43">
        <f t="shared" si="184"/>
        <v>0</v>
      </c>
      <c r="BN145" s="43">
        <f t="shared" si="185"/>
        <v>0</v>
      </c>
      <c r="BO145" s="43">
        <f t="shared" si="186"/>
        <v>130</v>
      </c>
      <c r="BP145" s="43" t="str">
        <f t="shared" si="151"/>
        <v>No</v>
      </c>
      <c r="BQ145" s="43">
        <f t="shared" si="187"/>
        <v>5</v>
      </c>
      <c r="BR145" s="43">
        <f t="shared" si="188"/>
        <v>0</v>
      </c>
      <c r="BS145" s="43">
        <f t="shared" si="189"/>
        <v>0</v>
      </c>
      <c r="BT145" s="43">
        <f t="shared" si="190"/>
        <v>-5</v>
      </c>
      <c r="BU145" s="43">
        <f t="shared" si="191"/>
        <v>0</v>
      </c>
      <c r="BV145" s="43">
        <f t="shared" si="192"/>
        <v>0</v>
      </c>
      <c r="BW145" s="43">
        <f t="shared" si="193"/>
        <v>-5</v>
      </c>
      <c r="BX145" s="43">
        <f t="shared" si="162"/>
        <v>125</v>
      </c>
      <c r="BY145" s="43">
        <f>IF(AND($BX145&gt;Inputs!B$13,$BX145&lt;=Inputs!C$13),Inputs!C$14,0)</f>
        <v>0</v>
      </c>
      <c r="BZ145" s="43">
        <f>IF(AND($BX145&gt;Inputs!C$13,$BX145&lt;=Inputs!D$13),Inputs!D$14,0)</f>
        <v>0</v>
      </c>
      <c r="CA145" s="43">
        <f>IF(AND($BX145&gt;Inputs!B$13,$BX145&lt;=Inputs!C$13),Inputs!B$13,0)</f>
        <v>0</v>
      </c>
      <c r="CB145" s="43">
        <f>IF(AND($BX145&gt;Inputs!C$13,$BX145&lt;=Inputs!D$13),Inputs!C$13,0)</f>
        <v>0</v>
      </c>
      <c r="CC145" s="43">
        <f t="shared" si="194"/>
        <v>0</v>
      </c>
      <c r="CD145" s="43">
        <f t="shared" si="195"/>
        <v>0</v>
      </c>
      <c r="CE145" s="43">
        <f t="shared" si="196"/>
        <v>0</v>
      </c>
      <c r="CF145" s="43" t="str">
        <f t="shared" si="152"/>
        <v>No</v>
      </c>
      <c r="CG145" s="43">
        <f t="shared" si="197"/>
        <v>0</v>
      </c>
      <c r="CH145" s="43">
        <f t="shared" si="198"/>
        <v>0</v>
      </c>
      <c r="CI145" s="43">
        <f t="shared" si="199"/>
        <v>0</v>
      </c>
      <c r="CJ145" s="43">
        <f t="shared" si="200"/>
        <v>0</v>
      </c>
      <c r="CK145" s="43">
        <f t="shared" si="201"/>
        <v>0</v>
      </c>
      <c r="CL145" s="44">
        <f t="shared" si="202"/>
        <v>-5</v>
      </c>
      <c r="CM145" s="9">
        <f>IF(AND($F145&gt;=Inputs!B$3,$F145&lt;Inputs!C$3),FORECAST($F145,Inputs!B$4:C$4,Inputs!B$3:C$3),9999)</f>
        <v>9999</v>
      </c>
      <c r="CN145" s="9">
        <f>IF(AND($F145&gt;=Inputs!C$3,$F145&lt;Inputs!D$3),FORECAST($F145,Inputs!C$4:D$4,Inputs!C$3:D$3),9999)</f>
        <v>9999</v>
      </c>
      <c r="CO145" s="9">
        <f>IF(AND($F145&gt;=Inputs!D$3,$F145&lt;Inputs!E$3),FORECAST($F145,Inputs!D$4:E$4,Inputs!D$3:E$3),9999)</f>
        <v>9999</v>
      </c>
      <c r="CP145" s="9">
        <f>IF(AND($F145&gt;=Inputs!E$3,$F145&lt;Inputs!F$3),FORECAST($F145,Inputs!E$4:F$4,Inputs!E$3:F$3),9999)</f>
        <v>9999</v>
      </c>
      <c r="CQ145" s="9">
        <f>IF(AND($F145&gt;=Inputs!F$3,$F145&lt;Inputs!G$3),FORECAST($F145,Inputs!F$4:G$4,Inputs!F$3:G$3),9999)</f>
        <v>9999</v>
      </c>
      <c r="CR145" s="9">
        <f>IF(AND($F145&gt;=Inputs!G$3,$F145&lt;Inputs!H$3),FORECAST($F145,Inputs!G$4:H$4,Inputs!G$3:H$3),9999)</f>
        <v>9999</v>
      </c>
      <c r="CS145" s="9">
        <f>IF(AND($F145&gt;=Inputs!H$3,$F145&lt;Inputs!I$3),FORECAST($F145,Inputs!H$4:I$4,Inputs!H$3:I$3),9999)</f>
        <v>9999</v>
      </c>
      <c r="CT145" s="9">
        <f>IF(AND($F145&gt;=Inputs!I$3,$F145&lt;Inputs!J$3),FORECAST($F145,Inputs!I$4:J$4,Inputs!I$3:J$3),9999)</f>
        <v>9999</v>
      </c>
      <c r="CU145" s="9">
        <f>IF(AND($F145&gt;=Inputs!J$3,$F145&lt;Inputs!K$3),FORECAST($F145,Inputs!J$4:K$4,Inputs!J$3:K$3),9999)</f>
        <v>9999</v>
      </c>
      <c r="CV145" s="9">
        <f>IF(AND($F145&gt;=Inputs!K$3,$F145&lt;Inputs!L$3),FORECAST($F145,Inputs!K$4:L$4,Inputs!K$3:L$3),9999)</f>
        <v>9999</v>
      </c>
      <c r="CW145" s="9">
        <f>IF(AND($G145&gt;=Inputs!B$3,$G145&lt;Inputs!C$3),FORECAST($G145,Inputs!B$4:C$4,Inputs!B$3:C$3),-9999)</f>
        <v>-9999</v>
      </c>
      <c r="CX145" s="9">
        <f>IF(AND($G145&gt;=Inputs!C$3,$G145&lt;Inputs!D$3),FORECAST($G145,Inputs!C$4:D$4,Inputs!C$3:D$3),-9999)</f>
        <v>-9999</v>
      </c>
      <c r="CY145" s="9">
        <f>IF(AND($G145&gt;=Inputs!D$3,$G145&lt;Inputs!E$3),FORECAST($G145,Inputs!D$4:E$4,Inputs!D$3:E$3),-9999)</f>
        <v>-9999</v>
      </c>
      <c r="CZ145" s="9">
        <f>IF(AND($G145&gt;=Inputs!E$3,$G145&lt;Inputs!F$3),FORECAST($G145,Inputs!E$4:F$4,Inputs!E$3:F$3),-9999)</f>
        <v>-9999</v>
      </c>
      <c r="DA145" s="9">
        <f>IF(AND($G145&gt;=Inputs!F$3,$G145&lt;Inputs!G$3),FORECAST($G145,Inputs!F$4:G$4,Inputs!F$3:G$3),-9999)</f>
        <v>-9999</v>
      </c>
      <c r="DB145" s="9">
        <f>IF(AND($G145&gt;=Inputs!G$3,$G145&lt;Inputs!H$3),FORECAST($G145,Inputs!G$4:H$4,Inputs!G$3:H$3),-9999)</f>
        <v>25.2</v>
      </c>
      <c r="DC145" s="9">
        <f>IF(AND($G145&gt;=Inputs!H$3,$G145&lt;Inputs!I$3),FORECAST($G145,Inputs!H$4:I$4,Inputs!H$3:I$3),-9999)</f>
        <v>-9999</v>
      </c>
      <c r="DD145" s="9">
        <f>IF(AND($G145&gt;=Inputs!I$3,$G145&lt;Inputs!J$3),FORECAST($G145,Inputs!I$4:J$4,Inputs!I$3:J$3),-9999)</f>
        <v>-9999</v>
      </c>
      <c r="DE145" s="9">
        <f>IF(AND($G145&gt;=Inputs!J$3,$G145&lt;Inputs!K$3),FORECAST($G145,Inputs!J$4:K$4,Inputs!J$3:K$3),-9999)</f>
        <v>-9999</v>
      </c>
      <c r="DF145" s="9">
        <f>IF(AND($G145&gt;=Inputs!K$3,$G145&lt;Inputs!L$3),FORECAST($G145,Inputs!K$4:L$4,Inputs!K$3:L$3),-9999)</f>
        <v>-9999</v>
      </c>
    </row>
    <row r="146" spans="1:110" x14ac:dyDescent="0.25">
      <c r="A146" s="2">
        <f t="shared" si="203"/>
        <v>45474.496527777315</v>
      </c>
      <c r="B146" s="3" t="str">
        <f>IF(ROUND(A146,6)&lt;ROUND(Inputs!$B$7,6),"Pre t0",IF(ROUND(A146,6)=ROUND(Inputs!$B$7,6),"t0",IF(AND(A146&gt;Inputs!$B$7,A146&lt;Inputs!$B$8),"TRLD","Post t0")))</f>
        <v>TRLD</v>
      </c>
      <c r="C146" s="17">
        <v>26.87</v>
      </c>
      <c r="D146" s="19">
        <v>186.53525000000002</v>
      </c>
      <c r="E146" s="19"/>
      <c r="F146" s="19">
        <v>200</v>
      </c>
      <c r="G146" s="19">
        <v>130</v>
      </c>
      <c r="H146" s="7">
        <f t="shared" si="163"/>
        <v>136.10416666666666</v>
      </c>
      <c r="I146" s="7">
        <f>IF(B146="Pre t0",0,IF(B146="t0",MAX(MIN(TRLD!N146,E146),G146),IF(B146="TRLD",I145+J146,IF(B146="Post t0",MAX(I145+M146,G146)))))</f>
        <v>136.95833333333331</v>
      </c>
      <c r="J146" s="7">
        <f t="shared" si="156"/>
        <v>1.9583333333333144</v>
      </c>
      <c r="K146" s="7">
        <f t="shared" si="159"/>
        <v>1.9583333333333144</v>
      </c>
      <c r="L146" s="7">
        <f t="shared" si="157"/>
        <v>5</v>
      </c>
      <c r="M146" s="8">
        <f t="shared" si="158"/>
        <v>-5</v>
      </c>
      <c r="N146" s="31">
        <f t="shared" si="160"/>
        <v>136.95833333333331</v>
      </c>
      <c r="O146" s="31">
        <f>IF(AND($C146&gt;=Inputs!B$4,$C146&lt;Inputs!C$4),FORECAST($C146,Inputs!B$3:C$3,Inputs!B$4:C$4),0)</f>
        <v>0</v>
      </c>
      <c r="P146" s="31">
        <f>IF(AND($C146&gt;=Inputs!C$4,$C146&lt;Inputs!D$4),FORECAST($C146,Inputs!C$3:D$3,Inputs!C$4:D$4),0)</f>
        <v>0</v>
      </c>
      <c r="Q146" s="31">
        <f>IF(AND($C146&gt;=Inputs!D$4,$C146&lt;Inputs!E$4),FORECAST($C146,Inputs!D$3:E$3,Inputs!D$4:E$4),0)</f>
        <v>0</v>
      </c>
      <c r="R146" s="31">
        <f>IF(AND($C146&gt;=Inputs!E$4,$C146&lt;Inputs!F$4),FORECAST($C146,Inputs!E$3:F$3,Inputs!E$4:F$4),0)</f>
        <v>0</v>
      </c>
      <c r="S146" s="31">
        <f>IF(AND($C146&gt;=Inputs!F$4,$C146&lt;Inputs!G$4),FORECAST($C146,Inputs!F$3:G$3,Inputs!F$4:G$4),0)</f>
        <v>0</v>
      </c>
      <c r="T146" s="31">
        <f>IF(AND($C146&gt;=Inputs!G$4,$C146&lt;Inputs!H$4),FORECAST($C146,Inputs!G$3:H$3,Inputs!G$4:H$4),0)</f>
        <v>136.95833333333331</v>
      </c>
      <c r="U146" s="31">
        <f>IF(AND($C146&gt;=Inputs!H$4,$C146&lt;Inputs!I$4),FORECAST($C146,Inputs!H$3:I$3,Inputs!H$4:I$4),0)</f>
        <v>0</v>
      </c>
      <c r="V146" s="31">
        <f>IF(AND($C146&gt;=Inputs!I$4,$C146&lt;Inputs!J$4),FORECAST($C146,Inputs!I$3:J$3,Inputs!I$4:J$4),0)</f>
        <v>0</v>
      </c>
      <c r="W146" s="31">
        <f>IF(AND($C146&gt;=Inputs!J$4,$C146&lt;Inputs!K$4),FORECAST($C146,Inputs!J$3:K$3,Inputs!J$4:K$4),0)</f>
        <v>0</v>
      </c>
      <c r="X146" s="31">
        <f>IF(AND($C146&gt;=Inputs!K$4,Inputs!K$4&lt;&gt;""),F146,0)</f>
        <v>0</v>
      </c>
      <c r="Y146" s="36">
        <f>IF($I145&lt;Inputs!B$13,Inputs!B$14,0)</f>
        <v>1</v>
      </c>
      <c r="Z146" s="36">
        <f>IF(AND($I145&gt;=Inputs!B$13,$I145&lt;Inputs!C$13),Inputs!C$14,0)</f>
        <v>0</v>
      </c>
      <c r="AA146" s="36">
        <f>IF(AND($I145&gt;=Inputs!C$13,$I145&lt;Inputs!D$13),Inputs!D$14,0)</f>
        <v>0</v>
      </c>
      <c r="AB146" s="36">
        <f>IF(AND($I145&lt;Inputs!B$13),Inputs!B$13,0)</f>
        <v>185</v>
      </c>
      <c r="AC146" s="36">
        <f>IF(AND($I145&gt;=Inputs!B$13,$I145&lt;Inputs!C$13),Inputs!C$13,0)</f>
        <v>0</v>
      </c>
      <c r="AD146" s="36">
        <f>IF(AND($I145&gt;=Inputs!C$13,$I145&lt;Inputs!D$13),Inputs!D$13,0)</f>
        <v>0</v>
      </c>
      <c r="AE146" s="36">
        <f t="shared" si="164"/>
        <v>50</v>
      </c>
      <c r="AF146" s="36">
        <f t="shared" si="165"/>
        <v>0</v>
      </c>
      <c r="AG146" s="36">
        <f t="shared" si="166"/>
        <v>0</v>
      </c>
      <c r="AH146" s="36">
        <f t="shared" si="167"/>
        <v>50</v>
      </c>
      <c r="AI146" s="36" t="str">
        <f t="shared" si="149"/>
        <v>No</v>
      </c>
      <c r="AJ146" s="36">
        <f t="shared" si="168"/>
        <v>5</v>
      </c>
      <c r="AK146" s="36">
        <f t="shared" si="169"/>
        <v>0</v>
      </c>
      <c r="AL146" s="36">
        <f t="shared" si="170"/>
        <v>0</v>
      </c>
      <c r="AM146" s="36">
        <f t="shared" si="171"/>
        <v>5</v>
      </c>
      <c r="AN146" s="36">
        <f t="shared" si="172"/>
        <v>0</v>
      </c>
      <c r="AO146" s="36">
        <f t="shared" si="173"/>
        <v>0</v>
      </c>
      <c r="AP146" s="36">
        <f t="shared" si="174"/>
        <v>5</v>
      </c>
      <c r="AQ146" s="36">
        <f t="shared" si="161"/>
        <v>140</v>
      </c>
      <c r="AR146" s="36">
        <f>IF(AND($AQ146&gt;=Inputs!B$13,$AQ146&lt;Inputs!C$13),Inputs!C$14,0)</f>
        <v>0</v>
      </c>
      <c r="AS146" s="36">
        <f>IF(AND($AQ146&gt;=Inputs!C$13,$AQ146&lt;Inputs!D$13),Inputs!D$14,0)</f>
        <v>0</v>
      </c>
      <c r="AT146" s="36">
        <f>IF(AND($AQ146&gt;=Inputs!B$13,$AQ146&lt;Inputs!C$13),Inputs!C$13,0)</f>
        <v>0</v>
      </c>
      <c r="AU146" s="36">
        <f>IF(AND($AQ146&gt;=Inputs!C$13,$AQ146&lt;Inputs!D$13),Inputs!D$13,0)</f>
        <v>0</v>
      </c>
      <c r="AV146" s="36">
        <f t="shared" si="175"/>
        <v>0</v>
      </c>
      <c r="AW146" s="36">
        <f>IFERROR((AU146-#REF!)/AS146,0)</f>
        <v>0</v>
      </c>
      <c r="AX146" s="36">
        <f t="shared" si="176"/>
        <v>0</v>
      </c>
      <c r="AY146" s="36" t="str">
        <f t="shared" si="150"/>
        <v>No</v>
      </c>
      <c r="AZ146" s="36">
        <f t="shared" si="177"/>
        <v>0</v>
      </c>
      <c r="BA146" s="36">
        <f t="shared" si="178"/>
        <v>0</v>
      </c>
      <c r="BB146" s="36">
        <f t="shared" si="179"/>
        <v>0</v>
      </c>
      <c r="BC146" s="36">
        <f t="shared" si="180"/>
        <v>0</v>
      </c>
      <c r="BD146" s="36">
        <f t="shared" si="181"/>
        <v>0</v>
      </c>
      <c r="BE146" s="37">
        <f t="shared" si="182"/>
        <v>5</v>
      </c>
      <c r="BF146" s="43">
        <f>IF($I145&lt;=Inputs!B$13,Inputs!B$14,0)</f>
        <v>1</v>
      </c>
      <c r="BG146" s="43">
        <f>IF(AND($I145&gt;Inputs!B$13,$I145&lt;=Inputs!C$13),Inputs!C$14,0)</f>
        <v>0</v>
      </c>
      <c r="BH146" s="43">
        <f>IF(AND($I145&gt;Inputs!C$13,$I145&lt;=Inputs!D$13),Inputs!D$14,0)</f>
        <v>0</v>
      </c>
      <c r="BI146" s="43">
        <f>IF(AND($I145&lt;Inputs!B$13),0,0)</f>
        <v>0</v>
      </c>
      <c r="BJ146" s="43">
        <f>IF(AND($I145&gt;=Inputs!B$13,$I145&lt;Inputs!C$13),Inputs!B$13,0)</f>
        <v>0</v>
      </c>
      <c r="BK146" s="43">
        <f>IF(AND($I145&gt;=Inputs!C$13,$I145&lt;Inputs!D$13),Inputs!C$13,0)</f>
        <v>0</v>
      </c>
      <c r="BL146" s="43">
        <f t="shared" si="183"/>
        <v>135</v>
      </c>
      <c r="BM146" s="43">
        <f t="shared" si="184"/>
        <v>0</v>
      </c>
      <c r="BN146" s="43">
        <f t="shared" si="185"/>
        <v>0</v>
      </c>
      <c r="BO146" s="43">
        <f t="shared" si="186"/>
        <v>135</v>
      </c>
      <c r="BP146" s="43" t="str">
        <f t="shared" si="151"/>
        <v>No</v>
      </c>
      <c r="BQ146" s="43">
        <f t="shared" si="187"/>
        <v>5</v>
      </c>
      <c r="BR146" s="43">
        <f t="shared" si="188"/>
        <v>0</v>
      </c>
      <c r="BS146" s="43">
        <f t="shared" si="189"/>
        <v>0</v>
      </c>
      <c r="BT146" s="43">
        <f t="shared" si="190"/>
        <v>-5</v>
      </c>
      <c r="BU146" s="43">
        <f t="shared" si="191"/>
        <v>0</v>
      </c>
      <c r="BV146" s="43">
        <f t="shared" si="192"/>
        <v>0</v>
      </c>
      <c r="BW146" s="43">
        <f t="shared" si="193"/>
        <v>-5</v>
      </c>
      <c r="BX146" s="43">
        <f t="shared" si="162"/>
        <v>130</v>
      </c>
      <c r="BY146" s="43">
        <f>IF(AND($BX146&gt;Inputs!B$13,$BX146&lt;=Inputs!C$13),Inputs!C$14,0)</f>
        <v>0</v>
      </c>
      <c r="BZ146" s="43">
        <f>IF(AND($BX146&gt;Inputs!C$13,$BX146&lt;=Inputs!D$13),Inputs!D$14,0)</f>
        <v>0</v>
      </c>
      <c r="CA146" s="43">
        <f>IF(AND($BX146&gt;Inputs!B$13,$BX146&lt;=Inputs!C$13),Inputs!B$13,0)</f>
        <v>0</v>
      </c>
      <c r="CB146" s="43">
        <f>IF(AND($BX146&gt;Inputs!C$13,$BX146&lt;=Inputs!D$13),Inputs!C$13,0)</f>
        <v>0</v>
      </c>
      <c r="CC146" s="43">
        <f t="shared" si="194"/>
        <v>0</v>
      </c>
      <c r="CD146" s="43">
        <f t="shared" si="195"/>
        <v>0</v>
      </c>
      <c r="CE146" s="43">
        <f t="shared" si="196"/>
        <v>0</v>
      </c>
      <c r="CF146" s="43" t="str">
        <f t="shared" si="152"/>
        <v>No</v>
      </c>
      <c r="CG146" s="43">
        <f t="shared" si="197"/>
        <v>0</v>
      </c>
      <c r="CH146" s="43">
        <f t="shared" si="198"/>
        <v>0</v>
      </c>
      <c r="CI146" s="43">
        <f t="shared" si="199"/>
        <v>0</v>
      </c>
      <c r="CJ146" s="43">
        <f t="shared" si="200"/>
        <v>0</v>
      </c>
      <c r="CK146" s="43">
        <f t="shared" si="201"/>
        <v>0</v>
      </c>
      <c r="CL146" s="44">
        <f t="shared" si="202"/>
        <v>-5</v>
      </c>
      <c r="CM146" s="9">
        <f>IF(AND($F146&gt;=Inputs!B$3,$F146&lt;Inputs!C$3),FORECAST($F146,Inputs!B$4:C$4,Inputs!B$3:C$3),9999)</f>
        <v>9999</v>
      </c>
      <c r="CN146" s="9">
        <f>IF(AND($F146&gt;=Inputs!C$3,$F146&lt;Inputs!D$3),FORECAST($F146,Inputs!C$4:D$4,Inputs!C$3:D$3),9999)</f>
        <v>9999</v>
      </c>
      <c r="CO146" s="9">
        <f>IF(AND($F146&gt;=Inputs!D$3,$F146&lt;Inputs!E$3),FORECAST($F146,Inputs!D$4:E$4,Inputs!D$3:E$3),9999)</f>
        <v>9999</v>
      </c>
      <c r="CP146" s="9">
        <f>IF(AND($F146&gt;=Inputs!E$3,$F146&lt;Inputs!F$3),FORECAST($F146,Inputs!E$4:F$4,Inputs!E$3:F$3),9999)</f>
        <v>9999</v>
      </c>
      <c r="CQ146" s="9">
        <f>IF(AND($F146&gt;=Inputs!F$3,$F146&lt;Inputs!G$3),FORECAST($F146,Inputs!F$4:G$4,Inputs!F$3:G$3),9999)</f>
        <v>9999</v>
      </c>
      <c r="CR146" s="9">
        <f>IF(AND($F146&gt;=Inputs!G$3,$F146&lt;Inputs!H$3),FORECAST($F146,Inputs!G$4:H$4,Inputs!G$3:H$3),9999)</f>
        <v>9999</v>
      </c>
      <c r="CS146" s="9">
        <f>IF(AND($F146&gt;=Inputs!H$3,$F146&lt;Inputs!I$3),FORECAST($F146,Inputs!H$4:I$4,Inputs!H$3:I$3),9999)</f>
        <v>9999</v>
      </c>
      <c r="CT146" s="9">
        <f>IF(AND($F146&gt;=Inputs!I$3,$F146&lt;Inputs!J$3),FORECAST($F146,Inputs!I$4:J$4,Inputs!I$3:J$3),9999)</f>
        <v>9999</v>
      </c>
      <c r="CU146" s="9">
        <f>IF(AND($F146&gt;=Inputs!J$3,$F146&lt;Inputs!K$3),FORECAST($F146,Inputs!J$4:K$4,Inputs!J$3:K$3),9999)</f>
        <v>9999</v>
      </c>
      <c r="CV146" s="9">
        <f>IF(AND($F146&gt;=Inputs!K$3,$F146&lt;Inputs!L$3),FORECAST($F146,Inputs!K$4:L$4,Inputs!K$3:L$3),9999)</f>
        <v>9999</v>
      </c>
      <c r="CW146" s="9">
        <f>IF(AND($G146&gt;=Inputs!B$3,$G146&lt;Inputs!C$3),FORECAST($G146,Inputs!B$4:C$4,Inputs!B$3:C$3),-9999)</f>
        <v>-9999</v>
      </c>
      <c r="CX146" s="9">
        <f>IF(AND($G146&gt;=Inputs!C$3,$G146&lt;Inputs!D$3),FORECAST($G146,Inputs!C$4:D$4,Inputs!C$3:D$3),-9999)</f>
        <v>-9999</v>
      </c>
      <c r="CY146" s="9">
        <f>IF(AND($G146&gt;=Inputs!D$3,$G146&lt;Inputs!E$3),FORECAST($G146,Inputs!D$4:E$4,Inputs!D$3:E$3),-9999)</f>
        <v>-9999</v>
      </c>
      <c r="CZ146" s="9">
        <f>IF(AND($G146&gt;=Inputs!E$3,$G146&lt;Inputs!F$3),FORECAST($G146,Inputs!E$4:F$4,Inputs!E$3:F$3),-9999)</f>
        <v>-9999</v>
      </c>
      <c r="DA146" s="9">
        <f>IF(AND($G146&gt;=Inputs!F$3,$G146&lt;Inputs!G$3),FORECAST($G146,Inputs!F$4:G$4,Inputs!F$3:G$3),-9999)</f>
        <v>-9999</v>
      </c>
      <c r="DB146" s="9">
        <f>IF(AND($G146&gt;=Inputs!G$3,$G146&lt;Inputs!H$3),FORECAST($G146,Inputs!G$4:H$4,Inputs!G$3:H$3),-9999)</f>
        <v>25.2</v>
      </c>
      <c r="DC146" s="9">
        <f>IF(AND($G146&gt;=Inputs!H$3,$G146&lt;Inputs!I$3),FORECAST($G146,Inputs!H$4:I$4,Inputs!H$3:I$3),-9999)</f>
        <v>-9999</v>
      </c>
      <c r="DD146" s="9">
        <f>IF(AND($G146&gt;=Inputs!I$3,$G146&lt;Inputs!J$3),FORECAST($G146,Inputs!I$4:J$4,Inputs!I$3:J$3),-9999)</f>
        <v>-9999</v>
      </c>
      <c r="DE146" s="9">
        <f>IF(AND($G146&gt;=Inputs!J$3,$G146&lt;Inputs!K$3),FORECAST($G146,Inputs!J$4:K$4,Inputs!J$3:K$3),-9999)</f>
        <v>-9999</v>
      </c>
      <c r="DF146" s="9">
        <f>IF(AND($G146&gt;=Inputs!K$3,$G146&lt;Inputs!L$3),FORECAST($G146,Inputs!K$4:L$4,Inputs!K$3:L$3),-9999)</f>
        <v>-9999</v>
      </c>
    </row>
    <row r="147" spans="1:110" x14ac:dyDescent="0.25">
      <c r="A147" s="2">
        <f t="shared" si="203"/>
        <v>45474.499999999534</v>
      </c>
      <c r="B147" s="3" t="str">
        <f>IF(ROUND(A147,6)&lt;ROUND(Inputs!$B$7,6),"Pre t0",IF(ROUND(A147,6)=ROUND(Inputs!$B$7,6),"t0",IF(AND(A147&gt;Inputs!$B$7,A147&lt;Inputs!$B$8),"TRLD","Post t0")))</f>
        <v>TRLD</v>
      </c>
      <c r="C147" s="17">
        <v>26.46</v>
      </c>
      <c r="D147" s="19">
        <v>186.71939999999998</v>
      </c>
      <c r="E147" s="19"/>
      <c r="F147" s="19">
        <v>200</v>
      </c>
      <c r="G147" s="19">
        <v>130</v>
      </c>
      <c r="H147" s="7">
        <f t="shared" si="163"/>
        <v>132.75</v>
      </c>
      <c r="I147" s="7">
        <f>IF(B147="Pre t0",0,IF(B147="t0",MAX(MIN(TRLD!N147,E147),G147),IF(B147="TRLD",I146+J147,IF(B147="Post t0",MAX(I146+M147,G147)))))</f>
        <v>135.25</v>
      </c>
      <c r="J147" s="7">
        <f t="shared" si="156"/>
        <v>-1.7083333333333144</v>
      </c>
      <c r="K147" s="7">
        <f t="shared" si="159"/>
        <v>-1.7083333333333144</v>
      </c>
      <c r="L147" s="7">
        <f t="shared" si="157"/>
        <v>5</v>
      </c>
      <c r="M147" s="8">
        <f t="shared" si="158"/>
        <v>-5</v>
      </c>
      <c r="N147" s="31">
        <f t="shared" si="160"/>
        <v>135.25</v>
      </c>
      <c r="O147" s="31">
        <f>IF(AND($C147&gt;=Inputs!B$4,$C147&lt;Inputs!C$4),FORECAST($C147,Inputs!B$3:C$3,Inputs!B$4:C$4),0)</f>
        <v>0</v>
      </c>
      <c r="P147" s="31">
        <f>IF(AND($C147&gt;=Inputs!C$4,$C147&lt;Inputs!D$4),FORECAST($C147,Inputs!C$3:D$3,Inputs!C$4:D$4),0)</f>
        <v>0</v>
      </c>
      <c r="Q147" s="31">
        <f>IF(AND($C147&gt;=Inputs!D$4,$C147&lt;Inputs!E$4),FORECAST($C147,Inputs!D$3:E$3,Inputs!D$4:E$4),0)</f>
        <v>0</v>
      </c>
      <c r="R147" s="31">
        <f>IF(AND($C147&gt;=Inputs!E$4,$C147&lt;Inputs!F$4),FORECAST($C147,Inputs!E$3:F$3,Inputs!E$4:F$4),0)</f>
        <v>0</v>
      </c>
      <c r="S147" s="31">
        <f>IF(AND($C147&gt;=Inputs!F$4,$C147&lt;Inputs!G$4),FORECAST($C147,Inputs!F$3:G$3,Inputs!F$4:G$4),0)</f>
        <v>0</v>
      </c>
      <c r="T147" s="31">
        <f>IF(AND($C147&gt;=Inputs!G$4,$C147&lt;Inputs!H$4),FORECAST($C147,Inputs!G$3:H$3,Inputs!G$4:H$4),0)</f>
        <v>135.25</v>
      </c>
      <c r="U147" s="31">
        <f>IF(AND($C147&gt;=Inputs!H$4,$C147&lt;Inputs!I$4),FORECAST($C147,Inputs!H$3:I$3,Inputs!H$4:I$4),0)</f>
        <v>0</v>
      </c>
      <c r="V147" s="31">
        <f>IF(AND($C147&gt;=Inputs!I$4,$C147&lt;Inputs!J$4),FORECAST($C147,Inputs!I$3:J$3,Inputs!I$4:J$4),0)</f>
        <v>0</v>
      </c>
      <c r="W147" s="31">
        <f>IF(AND($C147&gt;=Inputs!J$4,$C147&lt;Inputs!K$4),FORECAST($C147,Inputs!J$3:K$3,Inputs!J$4:K$4),0)</f>
        <v>0</v>
      </c>
      <c r="X147" s="31">
        <f>IF(AND($C147&gt;=Inputs!K$4,Inputs!K$4&lt;&gt;""),F147,0)</f>
        <v>0</v>
      </c>
      <c r="Y147" s="36">
        <f>IF($I146&lt;Inputs!B$13,Inputs!B$14,0)</f>
        <v>1</v>
      </c>
      <c r="Z147" s="36">
        <f>IF(AND($I146&gt;=Inputs!B$13,$I146&lt;Inputs!C$13),Inputs!C$14,0)</f>
        <v>0</v>
      </c>
      <c r="AA147" s="36">
        <f>IF(AND($I146&gt;=Inputs!C$13,$I146&lt;Inputs!D$13),Inputs!D$14,0)</f>
        <v>0</v>
      </c>
      <c r="AB147" s="36">
        <f>IF(AND($I146&lt;Inputs!B$13),Inputs!B$13,0)</f>
        <v>185</v>
      </c>
      <c r="AC147" s="36">
        <f>IF(AND($I146&gt;=Inputs!B$13,$I146&lt;Inputs!C$13),Inputs!C$13,0)</f>
        <v>0</v>
      </c>
      <c r="AD147" s="36">
        <f>IF(AND($I146&gt;=Inputs!C$13,$I146&lt;Inputs!D$13),Inputs!D$13,0)</f>
        <v>0</v>
      </c>
      <c r="AE147" s="36">
        <f t="shared" si="164"/>
        <v>48.041666666666686</v>
      </c>
      <c r="AF147" s="36">
        <f t="shared" si="165"/>
        <v>0</v>
      </c>
      <c r="AG147" s="36">
        <f t="shared" si="166"/>
        <v>0</v>
      </c>
      <c r="AH147" s="36">
        <f t="shared" si="167"/>
        <v>48.041666666666686</v>
      </c>
      <c r="AI147" s="36" t="str">
        <f t="shared" si="149"/>
        <v>No</v>
      </c>
      <c r="AJ147" s="36">
        <f t="shared" si="168"/>
        <v>5</v>
      </c>
      <c r="AK147" s="36">
        <f t="shared" si="169"/>
        <v>0</v>
      </c>
      <c r="AL147" s="36">
        <f t="shared" si="170"/>
        <v>0</v>
      </c>
      <c r="AM147" s="36">
        <f t="shared" si="171"/>
        <v>5</v>
      </c>
      <c r="AN147" s="36">
        <f t="shared" si="172"/>
        <v>0</v>
      </c>
      <c r="AO147" s="36">
        <f t="shared" si="173"/>
        <v>0</v>
      </c>
      <c r="AP147" s="36">
        <f t="shared" si="174"/>
        <v>5</v>
      </c>
      <c r="AQ147" s="36">
        <f t="shared" si="161"/>
        <v>141.95833333333331</v>
      </c>
      <c r="AR147" s="36">
        <f>IF(AND($AQ147&gt;=Inputs!B$13,$AQ147&lt;Inputs!C$13),Inputs!C$14,0)</f>
        <v>0</v>
      </c>
      <c r="AS147" s="36">
        <f>IF(AND($AQ147&gt;=Inputs!C$13,$AQ147&lt;Inputs!D$13),Inputs!D$14,0)</f>
        <v>0</v>
      </c>
      <c r="AT147" s="36">
        <f>IF(AND($AQ147&gt;=Inputs!B$13,$AQ147&lt;Inputs!C$13),Inputs!C$13,0)</f>
        <v>0</v>
      </c>
      <c r="AU147" s="36">
        <f>IF(AND($AQ147&gt;=Inputs!C$13,$AQ147&lt;Inputs!D$13),Inputs!D$13,0)</f>
        <v>0</v>
      </c>
      <c r="AV147" s="36">
        <f t="shared" si="175"/>
        <v>0</v>
      </c>
      <c r="AW147" s="36">
        <f>IFERROR((AU147-#REF!)/AS147,0)</f>
        <v>0</v>
      </c>
      <c r="AX147" s="36">
        <f t="shared" si="176"/>
        <v>0</v>
      </c>
      <c r="AY147" s="36" t="str">
        <f t="shared" si="150"/>
        <v>No</v>
      </c>
      <c r="AZ147" s="36">
        <f t="shared" si="177"/>
        <v>0</v>
      </c>
      <c r="BA147" s="36">
        <f t="shared" si="178"/>
        <v>0</v>
      </c>
      <c r="BB147" s="36">
        <f t="shared" si="179"/>
        <v>0</v>
      </c>
      <c r="BC147" s="36">
        <f t="shared" si="180"/>
        <v>0</v>
      </c>
      <c r="BD147" s="36">
        <f t="shared" si="181"/>
        <v>0</v>
      </c>
      <c r="BE147" s="37">
        <f t="shared" si="182"/>
        <v>5</v>
      </c>
      <c r="BF147" s="43">
        <f>IF($I146&lt;=Inputs!B$13,Inputs!B$14,0)</f>
        <v>1</v>
      </c>
      <c r="BG147" s="43">
        <f>IF(AND($I146&gt;Inputs!B$13,$I146&lt;=Inputs!C$13),Inputs!C$14,0)</f>
        <v>0</v>
      </c>
      <c r="BH147" s="43">
        <f>IF(AND($I146&gt;Inputs!C$13,$I146&lt;=Inputs!D$13),Inputs!D$14,0)</f>
        <v>0</v>
      </c>
      <c r="BI147" s="43">
        <f>IF(AND($I146&lt;Inputs!B$13),0,0)</f>
        <v>0</v>
      </c>
      <c r="BJ147" s="43">
        <f>IF(AND($I146&gt;=Inputs!B$13,$I146&lt;Inputs!C$13),Inputs!B$13,0)</f>
        <v>0</v>
      </c>
      <c r="BK147" s="43">
        <f>IF(AND($I146&gt;=Inputs!C$13,$I146&lt;Inputs!D$13),Inputs!C$13,0)</f>
        <v>0</v>
      </c>
      <c r="BL147" s="43">
        <f t="shared" si="183"/>
        <v>136.95833333333331</v>
      </c>
      <c r="BM147" s="43">
        <f t="shared" si="184"/>
        <v>0</v>
      </c>
      <c r="BN147" s="43">
        <f t="shared" si="185"/>
        <v>0</v>
      </c>
      <c r="BO147" s="43">
        <f t="shared" si="186"/>
        <v>136.95833333333331</v>
      </c>
      <c r="BP147" s="43" t="str">
        <f t="shared" si="151"/>
        <v>No</v>
      </c>
      <c r="BQ147" s="43">
        <f t="shared" si="187"/>
        <v>5</v>
      </c>
      <c r="BR147" s="43">
        <f t="shared" si="188"/>
        <v>0</v>
      </c>
      <c r="BS147" s="43">
        <f t="shared" si="189"/>
        <v>0</v>
      </c>
      <c r="BT147" s="43">
        <f t="shared" si="190"/>
        <v>-5</v>
      </c>
      <c r="BU147" s="43">
        <f t="shared" si="191"/>
        <v>0</v>
      </c>
      <c r="BV147" s="43">
        <f t="shared" si="192"/>
        <v>0</v>
      </c>
      <c r="BW147" s="43">
        <f t="shared" si="193"/>
        <v>-5</v>
      </c>
      <c r="BX147" s="43">
        <f t="shared" si="162"/>
        <v>131.95833333333331</v>
      </c>
      <c r="BY147" s="43">
        <f>IF(AND($BX147&gt;Inputs!B$13,$BX147&lt;=Inputs!C$13),Inputs!C$14,0)</f>
        <v>0</v>
      </c>
      <c r="BZ147" s="43">
        <f>IF(AND($BX147&gt;Inputs!C$13,$BX147&lt;=Inputs!D$13),Inputs!D$14,0)</f>
        <v>0</v>
      </c>
      <c r="CA147" s="43">
        <f>IF(AND($BX147&gt;Inputs!B$13,$BX147&lt;=Inputs!C$13),Inputs!B$13,0)</f>
        <v>0</v>
      </c>
      <c r="CB147" s="43">
        <f>IF(AND($BX147&gt;Inputs!C$13,$BX147&lt;=Inputs!D$13),Inputs!C$13,0)</f>
        <v>0</v>
      </c>
      <c r="CC147" s="43">
        <f t="shared" si="194"/>
        <v>0</v>
      </c>
      <c r="CD147" s="43">
        <f t="shared" si="195"/>
        <v>0</v>
      </c>
      <c r="CE147" s="43">
        <f t="shared" si="196"/>
        <v>0</v>
      </c>
      <c r="CF147" s="43" t="str">
        <f t="shared" si="152"/>
        <v>No</v>
      </c>
      <c r="CG147" s="43">
        <f t="shared" si="197"/>
        <v>0</v>
      </c>
      <c r="CH147" s="43">
        <f t="shared" si="198"/>
        <v>0</v>
      </c>
      <c r="CI147" s="43">
        <f t="shared" si="199"/>
        <v>0</v>
      </c>
      <c r="CJ147" s="43">
        <f t="shared" si="200"/>
        <v>0</v>
      </c>
      <c r="CK147" s="43">
        <f t="shared" si="201"/>
        <v>0</v>
      </c>
      <c r="CL147" s="44">
        <f t="shared" si="202"/>
        <v>-5</v>
      </c>
      <c r="CM147" s="9">
        <f>IF(AND($F147&gt;=Inputs!B$3,$F147&lt;Inputs!C$3),FORECAST($F147,Inputs!B$4:C$4,Inputs!B$3:C$3),9999)</f>
        <v>9999</v>
      </c>
      <c r="CN147" s="9">
        <f>IF(AND($F147&gt;=Inputs!C$3,$F147&lt;Inputs!D$3),FORECAST($F147,Inputs!C$4:D$4,Inputs!C$3:D$3),9999)</f>
        <v>9999</v>
      </c>
      <c r="CO147" s="9">
        <f>IF(AND($F147&gt;=Inputs!D$3,$F147&lt;Inputs!E$3),FORECAST($F147,Inputs!D$4:E$4,Inputs!D$3:E$3),9999)</f>
        <v>9999</v>
      </c>
      <c r="CP147" s="9">
        <f>IF(AND($F147&gt;=Inputs!E$3,$F147&lt;Inputs!F$3),FORECAST($F147,Inputs!E$4:F$4,Inputs!E$3:F$3),9999)</f>
        <v>9999</v>
      </c>
      <c r="CQ147" s="9">
        <f>IF(AND($F147&gt;=Inputs!F$3,$F147&lt;Inputs!G$3),FORECAST($F147,Inputs!F$4:G$4,Inputs!F$3:G$3),9999)</f>
        <v>9999</v>
      </c>
      <c r="CR147" s="9">
        <f>IF(AND($F147&gt;=Inputs!G$3,$F147&lt;Inputs!H$3),FORECAST($F147,Inputs!G$4:H$4,Inputs!G$3:H$3),9999)</f>
        <v>9999</v>
      </c>
      <c r="CS147" s="9">
        <f>IF(AND($F147&gt;=Inputs!H$3,$F147&lt;Inputs!I$3),FORECAST($F147,Inputs!H$4:I$4,Inputs!H$3:I$3),9999)</f>
        <v>9999</v>
      </c>
      <c r="CT147" s="9">
        <f>IF(AND($F147&gt;=Inputs!I$3,$F147&lt;Inputs!J$3),FORECAST($F147,Inputs!I$4:J$4,Inputs!I$3:J$3),9999)</f>
        <v>9999</v>
      </c>
      <c r="CU147" s="9">
        <f>IF(AND($F147&gt;=Inputs!J$3,$F147&lt;Inputs!K$3),FORECAST($F147,Inputs!J$4:K$4,Inputs!J$3:K$3),9999)</f>
        <v>9999</v>
      </c>
      <c r="CV147" s="9">
        <f>IF(AND($F147&gt;=Inputs!K$3,$F147&lt;Inputs!L$3),FORECAST($F147,Inputs!K$4:L$4,Inputs!K$3:L$3),9999)</f>
        <v>9999</v>
      </c>
      <c r="CW147" s="9">
        <f>IF(AND($G147&gt;=Inputs!B$3,$G147&lt;Inputs!C$3),FORECAST($G147,Inputs!B$4:C$4,Inputs!B$3:C$3),-9999)</f>
        <v>-9999</v>
      </c>
      <c r="CX147" s="9">
        <f>IF(AND($G147&gt;=Inputs!C$3,$G147&lt;Inputs!D$3),FORECAST($G147,Inputs!C$4:D$4,Inputs!C$3:D$3),-9999)</f>
        <v>-9999</v>
      </c>
      <c r="CY147" s="9">
        <f>IF(AND($G147&gt;=Inputs!D$3,$G147&lt;Inputs!E$3),FORECAST($G147,Inputs!D$4:E$4,Inputs!D$3:E$3),-9999)</f>
        <v>-9999</v>
      </c>
      <c r="CZ147" s="9">
        <f>IF(AND($G147&gt;=Inputs!E$3,$G147&lt;Inputs!F$3),FORECAST($G147,Inputs!E$4:F$4,Inputs!E$3:F$3),-9999)</f>
        <v>-9999</v>
      </c>
      <c r="DA147" s="9">
        <f>IF(AND($G147&gt;=Inputs!F$3,$G147&lt;Inputs!G$3),FORECAST($G147,Inputs!F$4:G$4,Inputs!F$3:G$3),-9999)</f>
        <v>-9999</v>
      </c>
      <c r="DB147" s="9">
        <f>IF(AND($G147&gt;=Inputs!G$3,$G147&lt;Inputs!H$3),FORECAST($G147,Inputs!G$4:H$4,Inputs!G$3:H$3),-9999)</f>
        <v>25.2</v>
      </c>
      <c r="DC147" s="9">
        <f>IF(AND($G147&gt;=Inputs!H$3,$G147&lt;Inputs!I$3),FORECAST($G147,Inputs!H$4:I$4,Inputs!H$3:I$3),-9999)</f>
        <v>-9999</v>
      </c>
      <c r="DD147" s="9">
        <f>IF(AND($G147&gt;=Inputs!I$3,$G147&lt;Inputs!J$3),FORECAST($G147,Inputs!I$4:J$4,Inputs!I$3:J$3),-9999)</f>
        <v>-9999</v>
      </c>
      <c r="DE147" s="9">
        <f>IF(AND($G147&gt;=Inputs!J$3,$G147&lt;Inputs!K$3),FORECAST($G147,Inputs!J$4:K$4,Inputs!J$3:K$3),-9999)</f>
        <v>-9999</v>
      </c>
      <c r="DF147" s="9">
        <f>IF(AND($G147&gt;=Inputs!K$3,$G147&lt;Inputs!L$3),FORECAST($G147,Inputs!K$4:L$4,Inputs!K$3:L$3),-9999)</f>
        <v>-9999</v>
      </c>
    </row>
    <row r="148" spans="1:110" x14ac:dyDescent="0.25">
      <c r="A148" s="2">
        <f t="shared" si="203"/>
        <v>45474.503472221753</v>
      </c>
      <c r="B148" s="3" t="str">
        <f>IF(ROUND(A148,6)&lt;ROUND(Inputs!$B$7,6),"Pre t0",IF(ROUND(A148,6)=ROUND(Inputs!$B$7,6),"t0",IF(AND(A148&gt;Inputs!$B$7,A148&lt;Inputs!$B$8),"TRLD","Post t0")))</f>
        <v>TRLD</v>
      </c>
      <c r="C148" s="17">
        <v>24.1</v>
      </c>
      <c r="D148" s="19">
        <v>186.99924999999999</v>
      </c>
      <c r="E148" s="19"/>
      <c r="F148" s="19">
        <v>200</v>
      </c>
      <c r="G148" s="19">
        <v>130</v>
      </c>
      <c r="H148" s="7">
        <f t="shared" si="163"/>
        <v>132.75</v>
      </c>
      <c r="I148" s="7">
        <f>IF(B148="Pre t0",0,IF(B148="t0",MAX(MIN(TRLD!N148,E148),G148),IF(B148="TRLD",I147+J148,IF(B148="Post t0",MAX(I147+M148,G148)))))</f>
        <v>130.25</v>
      </c>
      <c r="J148" s="7">
        <f t="shared" si="156"/>
        <v>-5</v>
      </c>
      <c r="K148" s="7">
        <f t="shared" si="159"/>
        <v>-5.25</v>
      </c>
      <c r="L148" s="7">
        <f t="shared" si="157"/>
        <v>5</v>
      </c>
      <c r="M148" s="8">
        <f t="shared" si="158"/>
        <v>-5</v>
      </c>
      <c r="N148" s="31">
        <f t="shared" si="160"/>
        <v>130</v>
      </c>
      <c r="O148" s="31">
        <f>IF(AND($C148&gt;=Inputs!B$4,$C148&lt;Inputs!C$4),FORECAST($C148,Inputs!B$3:C$3,Inputs!B$4:C$4),0)</f>
        <v>0</v>
      </c>
      <c r="P148" s="31">
        <f>IF(AND($C148&gt;=Inputs!C$4,$C148&lt;Inputs!D$4),FORECAST($C148,Inputs!C$3:D$3,Inputs!C$4:D$4),0)</f>
        <v>0</v>
      </c>
      <c r="Q148" s="31">
        <f>IF(AND($C148&gt;=Inputs!D$4,$C148&lt;Inputs!E$4),FORECAST($C148,Inputs!D$3:E$3,Inputs!D$4:E$4),0)</f>
        <v>0</v>
      </c>
      <c r="R148" s="31">
        <f>IF(AND($C148&gt;=Inputs!E$4,$C148&lt;Inputs!F$4),FORECAST($C148,Inputs!E$3:F$3,Inputs!E$4:F$4),0)</f>
        <v>0</v>
      </c>
      <c r="S148" s="31">
        <f>IF(AND($C148&gt;=Inputs!F$4,$C148&lt;Inputs!G$4),FORECAST($C148,Inputs!F$3:G$3,Inputs!F$4:G$4),0)</f>
        <v>0</v>
      </c>
      <c r="T148" s="31">
        <f>IF(AND($C148&gt;=Inputs!G$4,$C148&lt;Inputs!H$4),FORECAST($C148,Inputs!G$3:H$3,Inputs!G$4:H$4),0)</f>
        <v>125.41666666666667</v>
      </c>
      <c r="U148" s="31">
        <f>IF(AND($C148&gt;=Inputs!H$4,$C148&lt;Inputs!I$4),FORECAST($C148,Inputs!H$3:I$3,Inputs!H$4:I$4),0)</f>
        <v>0</v>
      </c>
      <c r="V148" s="31">
        <f>IF(AND($C148&gt;=Inputs!I$4,$C148&lt;Inputs!J$4),FORECAST($C148,Inputs!I$3:J$3,Inputs!I$4:J$4),0)</f>
        <v>0</v>
      </c>
      <c r="W148" s="31">
        <f>IF(AND($C148&gt;=Inputs!J$4,$C148&lt;Inputs!K$4),FORECAST($C148,Inputs!J$3:K$3,Inputs!J$4:K$4),0)</f>
        <v>0</v>
      </c>
      <c r="X148" s="31">
        <f>IF(AND($C148&gt;=Inputs!K$4,Inputs!K$4&lt;&gt;""),F148,0)</f>
        <v>0</v>
      </c>
      <c r="Y148" s="36">
        <f>IF($I147&lt;Inputs!B$13,Inputs!B$14,0)</f>
        <v>1</v>
      </c>
      <c r="Z148" s="36">
        <f>IF(AND($I147&gt;=Inputs!B$13,$I147&lt;Inputs!C$13),Inputs!C$14,0)</f>
        <v>0</v>
      </c>
      <c r="AA148" s="36">
        <f>IF(AND($I147&gt;=Inputs!C$13,$I147&lt;Inputs!D$13),Inputs!D$14,0)</f>
        <v>0</v>
      </c>
      <c r="AB148" s="36">
        <f>IF(AND($I147&lt;Inputs!B$13),Inputs!B$13,0)</f>
        <v>185</v>
      </c>
      <c r="AC148" s="36">
        <f>IF(AND($I147&gt;=Inputs!B$13,$I147&lt;Inputs!C$13),Inputs!C$13,0)</f>
        <v>0</v>
      </c>
      <c r="AD148" s="36">
        <f>IF(AND($I147&gt;=Inputs!C$13,$I147&lt;Inputs!D$13),Inputs!D$13,0)</f>
        <v>0</v>
      </c>
      <c r="AE148" s="36">
        <f t="shared" si="164"/>
        <v>49.75</v>
      </c>
      <c r="AF148" s="36">
        <f t="shared" si="165"/>
        <v>0</v>
      </c>
      <c r="AG148" s="36">
        <f t="shared" si="166"/>
        <v>0</v>
      </c>
      <c r="AH148" s="36">
        <f t="shared" si="167"/>
        <v>49.75</v>
      </c>
      <c r="AI148" s="36" t="str">
        <f t="shared" si="149"/>
        <v>No</v>
      </c>
      <c r="AJ148" s="36">
        <f t="shared" si="168"/>
        <v>5</v>
      </c>
      <c r="AK148" s="36">
        <f t="shared" si="169"/>
        <v>0</v>
      </c>
      <c r="AL148" s="36">
        <f t="shared" si="170"/>
        <v>0</v>
      </c>
      <c r="AM148" s="36">
        <f t="shared" si="171"/>
        <v>5</v>
      </c>
      <c r="AN148" s="36">
        <f t="shared" si="172"/>
        <v>0</v>
      </c>
      <c r="AO148" s="36">
        <f t="shared" si="173"/>
        <v>0</v>
      </c>
      <c r="AP148" s="36">
        <f t="shared" si="174"/>
        <v>5</v>
      </c>
      <c r="AQ148" s="36">
        <f t="shared" si="161"/>
        <v>140.25</v>
      </c>
      <c r="AR148" s="36">
        <f>IF(AND($AQ148&gt;=Inputs!B$13,$AQ148&lt;Inputs!C$13),Inputs!C$14,0)</f>
        <v>0</v>
      </c>
      <c r="AS148" s="36">
        <f>IF(AND($AQ148&gt;=Inputs!C$13,$AQ148&lt;Inputs!D$13),Inputs!D$14,0)</f>
        <v>0</v>
      </c>
      <c r="AT148" s="36">
        <f>IF(AND($AQ148&gt;=Inputs!B$13,$AQ148&lt;Inputs!C$13),Inputs!C$13,0)</f>
        <v>0</v>
      </c>
      <c r="AU148" s="36">
        <f>IF(AND($AQ148&gt;=Inputs!C$13,$AQ148&lt;Inputs!D$13),Inputs!D$13,0)</f>
        <v>0</v>
      </c>
      <c r="AV148" s="36">
        <f t="shared" si="175"/>
        <v>0</v>
      </c>
      <c r="AW148" s="36">
        <f>IFERROR((AU148-#REF!)/AS148,0)</f>
        <v>0</v>
      </c>
      <c r="AX148" s="36">
        <f t="shared" si="176"/>
        <v>0</v>
      </c>
      <c r="AY148" s="36" t="str">
        <f t="shared" si="150"/>
        <v>No</v>
      </c>
      <c r="AZ148" s="36">
        <f t="shared" si="177"/>
        <v>0</v>
      </c>
      <c r="BA148" s="36">
        <f t="shared" si="178"/>
        <v>0</v>
      </c>
      <c r="BB148" s="36">
        <f t="shared" si="179"/>
        <v>0</v>
      </c>
      <c r="BC148" s="36">
        <f t="shared" si="180"/>
        <v>0</v>
      </c>
      <c r="BD148" s="36">
        <f t="shared" si="181"/>
        <v>0</v>
      </c>
      <c r="BE148" s="37">
        <f t="shared" si="182"/>
        <v>5</v>
      </c>
      <c r="BF148" s="43">
        <f>IF($I147&lt;=Inputs!B$13,Inputs!B$14,0)</f>
        <v>1</v>
      </c>
      <c r="BG148" s="43">
        <f>IF(AND($I147&gt;Inputs!B$13,$I147&lt;=Inputs!C$13),Inputs!C$14,0)</f>
        <v>0</v>
      </c>
      <c r="BH148" s="43">
        <f>IF(AND($I147&gt;Inputs!C$13,$I147&lt;=Inputs!D$13),Inputs!D$14,0)</f>
        <v>0</v>
      </c>
      <c r="BI148" s="43">
        <f>IF(AND($I147&lt;Inputs!B$13),0,0)</f>
        <v>0</v>
      </c>
      <c r="BJ148" s="43">
        <f>IF(AND($I147&gt;=Inputs!B$13,$I147&lt;Inputs!C$13),Inputs!B$13,0)</f>
        <v>0</v>
      </c>
      <c r="BK148" s="43">
        <f>IF(AND($I147&gt;=Inputs!C$13,$I147&lt;Inputs!D$13),Inputs!C$13,0)</f>
        <v>0</v>
      </c>
      <c r="BL148" s="43">
        <f t="shared" si="183"/>
        <v>135.25</v>
      </c>
      <c r="BM148" s="43">
        <f t="shared" si="184"/>
        <v>0</v>
      </c>
      <c r="BN148" s="43">
        <f t="shared" si="185"/>
        <v>0</v>
      </c>
      <c r="BO148" s="43">
        <f t="shared" si="186"/>
        <v>135.25</v>
      </c>
      <c r="BP148" s="43" t="str">
        <f t="shared" si="151"/>
        <v>No</v>
      </c>
      <c r="BQ148" s="43">
        <f t="shared" si="187"/>
        <v>5</v>
      </c>
      <c r="BR148" s="43">
        <f t="shared" si="188"/>
        <v>0</v>
      </c>
      <c r="BS148" s="43">
        <f t="shared" si="189"/>
        <v>0</v>
      </c>
      <c r="BT148" s="43">
        <f t="shared" si="190"/>
        <v>-5</v>
      </c>
      <c r="BU148" s="43">
        <f t="shared" si="191"/>
        <v>0</v>
      </c>
      <c r="BV148" s="43">
        <f t="shared" si="192"/>
        <v>0</v>
      </c>
      <c r="BW148" s="43">
        <f t="shared" si="193"/>
        <v>-5</v>
      </c>
      <c r="BX148" s="43">
        <f t="shared" si="162"/>
        <v>130.25</v>
      </c>
      <c r="BY148" s="43">
        <f>IF(AND($BX148&gt;Inputs!B$13,$BX148&lt;=Inputs!C$13),Inputs!C$14,0)</f>
        <v>0</v>
      </c>
      <c r="BZ148" s="43">
        <f>IF(AND($BX148&gt;Inputs!C$13,$BX148&lt;=Inputs!D$13),Inputs!D$14,0)</f>
        <v>0</v>
      </c>
      <c r="CA148" s="43">
        <f>IF(AND($BX148&gt;Inputs!B$13,$BX148&lt;=Inputs!C$13),Inputs!B$13,0)</f>
        <v>0</v>
      </c>
      <c r="CB148" s="43">
        <f>IF(AND($BX148&gt;Inputs!C$13,$BX148&lt;=Inputs!D$13),Inputs!C$13,0)</f>
        <v>0</v>
      </c>
      <c r="CC148" s="43">
        <f t="shared" si="194"/>
        <v>0</v>
      </c>
      <c r="CD148" s="43">
        <f t="shared" si="195"/>
        <v>0</v>
      </c>
      <c r="CE148" s="43">
        <f t="shared" si="196"/>
        <v>0</v>
      </c>
      <c r="CF148" s="43" t="str">
        <f t="shared" si="152"/>
        <v>No</v>
      </c>
      <c r="CG148" s="43">
        <f t="shared" si="197"/>
        <v>0</v>
      </c>
      <c r="CH148" s="43">
        <f t="shared" si="198"/>
        <v>0</v>
      </c>
      <c r="CI148" s="43">
        <f t="shared" si="199"/>
        <v>0</v>
      </c>
      <c r="CJ148" s="43">
        <f t="shared" si="200"/>
        <v>0</v>
      </c>
      <c r="CK148" s="43">
        <f t="shared" si="201"/>
        <v>0</v>
      </c>
      <c r="CL148" s="44">
        <f t="shared" si="202"/>
        <v>-5</v>
      </c>
      <c r="CM148" s="9">
        <f>IF(AND($F148&gt;=Inputs!B$3,$F148&lt;Inputs!C$3),FORECAST($F148,Inputs!B$4:C$4,Inputs!B$3:C$3),9999)</f>
        <v>9999</v>
      </c>
      <c r="CN148" s="9">
        <f>IF(AND($F148&gt;=Inputs!C$3,$F148&lt;Inputs!D$3),FORECAST($F148,Inputs!C$4:D$4,Inputs!C$3:D$3),9999)</f>
        <v>9999</v>
      </c>
      <c r="CO148" s="9">
        <f>IF(AND($F148&gt;=Inputs!D$3,$F148&lt;Inputs!E$3),FORECAST($F148,Inputs!D$4:E$4,Inputs!D$3:E$3),9999)</f>
        <v>9999</v>
      </c>
      <c r="CP148" s="9">
        <f>IF(AND($F148&gt;=Inputs!E$3,$F148&lt;Inputs!F$3),FORECAST($F148,Inputs!E$4:F$4,Inputs!E$3:F$3),9999)</f>
        <v>9999</v>
      </c>
      <c r="CQ148" s="9">
        <f>IF(AND($F148&gt;=Inputs!F$3,$F148&lt;Inputs!G$3),FORECAST($F148,Inputs!F$4:G$4,Inputs!F$3:G$3),9999)</f>
        <v>9999</v>
      </c>
      <c r="CR148" s="9">
        <f>IF(AND($F148&gt;=Inputs!G$3,$F148&lt;Inputs!H$3),FORECAST($F148,Inputs!G$4:H$4,Inputs!G$3:H$3),9999)</f>
        <v>9999</v>
      </c>
      <c r="CS148" s="9">
        <f>IF(AND($F148&gt;=Inputs!H$3,$F148&lt;Inputs!I$3),FORECAST($F148,Inputs!H$4:I$4,Inputs!H$3:I$3),9999)</f>
        <v>9999</v>
      </c>
      <c r="CT148" s="9">
        <f>IF(AND($F148&gt;=Inputs!I$3,$F148&lt;Inputs!J$3),FORECAST($F148,Inputs!I$4:J$4,Inputs!I$3:J$3),9999)</f>
        <v>9999</v>
      </c>
      <c r="CU148" s="9">
        <f>IF(AND($F148&gt;=Inputs!J$3,$F148&lt;Inputs!K$3),FORECAST($F148,Inputs!J$4:K$4,Inputs!J$3:K$3),9999)</f>
        <v>9999</v>
      </c>
      <c r="CV148" s="9">
        <f>IF(AND($F148&gt;=Inputs!K$3,$F148&lt;Inputs!L$3),FORECAST($F148,Inputs!K$4:L$4,Inputs!K$3:L$3),9999)</f>
        <v>9999</v>
      </c>
      <c r="CW148" s="9">
        <f>IF(AND($G148&gt;=Inputs!B$3,$G148&lt;Inputs!C$3),FORECAST($G148,Inputs!B$4:C$4,Inputs!B$3:C$3),-9999)</f>
        <v>-9999</v>
      </c>
      <c r="CX148" s="9">
        <f>IF(AND($G148&gt;=Inputs!C$3,$G148&lt;Inputs!D$3),FORECAST($G148,Inputs!C$4:D$4,Inputs!C$3:D$3),-9999)</f>
        <v>-9999</v>
      </c>
      <c r="CY148" s="9">
        <f>IF(AND($G148&gt;=Inputs!D$3,$G148&lt;Inputs!E$3),FORECAST($G148,Inputs!D$4:E$4,Inputs!D$3:E$3),-9999)</f>
        <v>-9999</v>
      </c>
      <c r="CZ148" s="9">
        <f>IF(AND($G148&gt;=Inputs!E$3,$G148&lt;Inputs!F$3),FORECAST($G148,Inputs!E$4:F$4,Inputs!E$3:F$3),-9999)</f>
        <v>-9999</v>
      </c>
      <c r="DA148" s="9">
        <f>IF(AND($G148&gt;=Inputs!F$3,$G148&lt;Inputs!G$3),FORECAST($G148,Inputs!F$4:G$4,Inputs!F$3:G$3),-9999)</f>
        <v>-9999</v>
      </c>
      <c r="DB148" s="9">
        <f>IF(AND($G148&gt;=Inputs!G$3,$G148&lt;Inputs!H$3),FORECAST($G148,Inputs!G$4:H$4,Inputs!G$3:H$3),-9999)</f>
        <v>25.2</v>
      </c>
      <c r="DC148" s="9">
        <f>IF(AND($G148&gt;=Inputs!H$3,$G148&lt;Inputs!I$3),FORECAST($G148,Inputs!H$4:I$4,Inputs!H$3:I$3),-9999)</f>
        <v>-9999</v>
      </c>
      <c r="DD148" s="9">
        <f>IF(AND($G148&gt;=Inputs!I$3,$G148&lt;Inputs!J$3),FORECAST($G148,Inputs!I$4:J$4,Inputs!I$3:J$3),-9999)</f>
        <v>-9999</v>
      </c>
      <c r="DE148" s="9">
        <f>IF(AND($G148&gt;=Inputs!J$3,$G148&lt;Inputs!K$3),FORECAST($G148,Inputs!J$4:K$4,Inputs!J$3:K$3),-9999)</f>
        <v>-9999</v>
      </c>
      <c r="DF148" s="9">
        <f>IF(AND($G148&gt;=Inputs!K$3,$G148&lt;Inputs!L$3),FORECAST($G148,Inputs!K$4:L$4,Inputs!K$3:L$3),-9999)</f>
        <v>-9999</v>
      </c>
    </row>
    <row r="149" spans="1:110" x14ac:dyDescent="0.25">
      <c r="A149" s="2">
        <f t="shared" si="203"/>
        <v>45474.506944443972</v>
      </c>
      <c r="B149" s="3" t="str">
        <f>IF(ROUND(A149,6)&lt;ROUND(Inputs!$B$7,6),"Pre t0",IF(ROUND(A149,6)=ROUND(Inputs!$B$7,6),"t0",IF(AND(A149&gt;Inputs!$B$7,A149&lt;Inputs!$B$8),"TRLD","Post t0")))</f>
        <v>TRLD</v>
      </c>
      <c r="C149" s="17">
        <v>27.1</v>
      </c>
      <c r="D149" s="19">
        <v>194.85245</v>
      </c>
      <c r="E149" s="19"/>
      <c r="F149" s="19">
        <v>200</v>
      </c>
      <c r="G149" s="19">
        <v>130</v>
      </c>
      <c r="H149" s="7">
        <f t="shared" si="163"/>
        <v>132.75</v>
      </c>
      <c r="I149" s="7">
        <f>IF(B149="Pre t0",0,IF(B149="t0",MAX(MIN(TRLD!N149,E149),G149),IF(B149="TRLD",I148+J149,IF(B149="Post t0",MAX(I148+M149,G149)))))</f>
        <v>135.25</v>
      </c>
      <c r="J149" s="7">
        <f t="shared" si="156"/>
        <v>5</v>
      </c>
      <c r="K149" s="7">
        <f t="shared" si="159"/>
        <v>7.6666666666666856</v>
      </c>
      <c r="L149" s="7">
        <f t="shared" si="157"/>
        <v>5</v>
      </c>
      <c r="M149" s="8">
        <f t="shared" si="158"/>
        <v>-5</v>
      </c>
      <c r="N149" s="31">
        <f t="shared" si="160"/>
        <v>137.91666666666669</v>
      </c>
      <c r="O149" s="31">
        <f>IF(AND($C149&gt;=Inputs!B$4,$C149&lt;Inputs!C$4),FORECAST($C149,Inputs!B$3:C$3,Inputs!B$4:C$4),0)</f>
        <v>0</v>
      </c>
      <c r="P149" s="31">
        <f>IF(AND($C149&gt;=Inputs!C$4,$C149&lt;Inputs!D$4),FORECAST($C149,Inputs!C$3:D$3,Inputs!C$4:D$4),0)</f>
        <v>0</v>
      </c>
      <c r="Q149" s="31">
        <f>IF(AND($C149&gt;=Inputs!D$4,$C149&lt;Inputs!E$4),FORECAST($C149,Inputs!D$3:E$3,Inputs!D$4:E$4),0)</f>
        <v>0</v>
      </c>
      <c r="R149" s="31">
        <f>IF(AND($C149&gt;=Inputs!E$4,$C149&lt;Inputs!F$4),FORECAST($C149,Inputs!E$3:F$3,Inputs!E$4:F$4),0)</f>
        <v>0</v>
      </c>
      <c r="S149" s="31">
        <f>IF(AND($C149&gt;=Inputs!F$4,$C149&lt;Inputs!G$4),FORECAST($C149,Inputs!F$3:G$3,Inputs!F$4:G$4),0)</f>
        <v>0</v>
      </c>
      <c r="T149" s="31">
        <f>IF(AND($C149&gt;=Inputs!G$4,$C149&lt;Inputs!H$4),FORECAST($C149,Inputs!G$3:H$3,Inputs!G$4:H$4),0)</f>
        <v>137.91666666666669</v>
      </c>
      <c r="U149" s="31">
        <f>IF(AND($C149&gt;=Inputs!H$4,$C149&lt;Inputs!I$4),FORECAST($C149,Inputs!H$3:I$3,Inputs!H$4:I$4),0)</f>
        <v>0</v>
      </c>
      <c r="V149" s="31">
        <f>IF(AND($C149&gt;=Inputs!I$4,$C149&lt;Inputs!J$4),FORECAST($C149,Inputs!I$3:J$3,Inputs!I$4:J$4),0)</f>
        <v>0</v>
      </c>
      <c r="W149" s="31">
        <f>IF(AND($C149&gt;=Inputs!J$4,$C149&lt;Inputs!K$4),FORECAST($C149,Inputs!J$3:K$3,Inputs!J$4:K$4),0)</f>
        <v>0</v>
      </c>
      <c r="X149" s="31">
        <f>IF(AND($C149&gt;=Inputs!K$4,Inputs!K$4&lt;&gt;""),F149,0)</f>
        <v>0</v>
      </c>
      <c r="Y149" s="36">
        <f>IF($I148&lt;Inputs!B$13,Inputs!B$14,0)</f>
        <v>1</v>
      </c>
      <c r="Z149" s="36">
        <f>IF(AND($I148&gt;=Inputs!B$13,$I148&lt;Inputs!C$13),Inputs!C$14,0)</f>
        <v>0</v>
      </c>
      <c r="AA149" s="36">
        <f>IF(AND($I148&gt;=Inputs!C$13,$I148&lt;Inputs!D$13),Inputs!D$14,0)</f>
        <v>0</v>
      </c>
      <c r="AB149" s="36">
        <f>IF(AND($I148&lt;Inputs!B$13),Inputs!B$13,0)</f>
        <v>185</v>
      </c>
      <c r="AC149" s="36">
        <f>IF(AND($I148&gt;=Inputs!B$13,$I148&lt;Inputs!C$13),Inputs!C$13,0)</f>
        <v>0</v>
      </c>
      <c r="AD149" s="36">
        <f>IF(AND($I148&gt;=Inputs!C$13,$I148&lt;Inputs!D$13),Inputs!D$13,0)</f>
        <v>0</v>
      </c>
      <c r="AE149" s="36">
        <f t="shared" si="164"/>
        <v>54.75</v>
      </c>
      <c r="AF149" s="36">
        <f t="shared" si="165"/>
        <v>0</v>
      </c>
      <c r="AG149" s="36">
        <f t="shared" si="166"/>
        <v>0</v>
      </c>
      <c r="AH149" s="36">
        <f t="shared" si="167"/>
        <v>54.75</v>
      </c>
      <c r="AI149" s="36" t="str">
        <f t="shared" si="149"/>
        <v>No</v>
      </c>
      <c r="AJ149" s="36">
        <f t="shared" si="168"/>
        <v>5</v>
      </c>
      <c r="AK149" s="36">
        <f t="shared" si="169"/>
        <v>0</v>
      </c>
      <c r="AL149" s="36">
        <f t="shared" si="170"/>
        <v>0</v>
      </c>
      <c r="AM149" s="36">
        <f t="shared" si="171"/>
        <v>5</v>
      </c>
      <c r="AN149" s="36">
        <f t="shared" si="172"/>
        <v>0</v>
      </c>
      <c r="AO149" s="36">
        <f t="shared" si="173"/>
        <v>0</v>
      </c>
      <c r="AP149" s="36">
        <f t="shared" si="174"/>
        <v>5</v>
      </c>
      <c r="AQ149" s="36">
        <f t="shared" si="161"/>
        <v>135.25</v>
      </c>
      <c r="AR149" s="36">
        <f>IF(AND($AQ149&gt;=Inputs!B$13,$AQ149&lt;Inputs!C$13),Inputs!C$14,0)</f>
        <v>0</v>
      </c>
      <c r="AS149" s="36">
        <f>IF(AND($AQ149&gt;=Inputs!C$13,$AQ149&lt;Inputs!D$13),Inputs!D$14,0)</f>
        <v>0</v>
      </c>
      <c r="AT149" s="36">
        <f>IF(AND($AQ149&gt;=Inputs!B$13,$AQ149&lt;Inputs!C$13),Inputs!C$13,0)</f>
        <v>0</v>
      </c>
      <c r="AU149" s="36">
        <f>IF(AND($AQ149&gt;=Inputs!C$13,$AQ149&lt;Inputs!D$13),Inputs!D$13,0)</f>
        <v>0</v>
      </c>
      <c r="AV149" s="36">
        <f t="shared" si="175"/>
        <v>0</v>
      </c>
      <c r="AW149" s="36">
        <f>IFERROR((AU149-#REF!)/AS149,0)</f>
        <v>0</v>
      </c>
      <c r="AX149" s="36">
        <f t="shared" si="176"/>
        <v>0</v>
      </c>
      <c r="AY149" s="36" t="str">
        <f t="shared" si="150"/>
        <v>No</v>
      </c>
      <c r="AZ149" s="36">
        <f t="shared" si="177"/>
        <v>0</v>
      </c>
      <c r="BA149" s="36">
        <f t="shared" si="178"/>
        <v>0</v>
      </c>
      <c r="BB149" s="36">
        <f t="shared" si="179"/>
        <v>0</v>
      </c>
      <c r="BC149" s="36">
        <f t="shared" si="180"/>
        <v>0</v>
      </c>
      <c r="BD149" s="36">
        <f t="shared" si="181"/>
        <v>0</v>
      </c>
      <c r="BE149" s="37">
        <f t="shared" si="182"/>
        <v>5</v>
      </c>
      <c r="BF149" s="43">
        <f>IF($I148&lt;=Inputs!B$13,Inputs!B$14,0)</f>
        <v>1</v>
      </c>
      <c r="BG149" s="43">
        <f>IF(AND($I148&gt;Inputs!B$13,$I148&lt;=Inputs!C$13),Inputs!C$14,0)</f>
        <v>0</v>
      </c>
      <c r="BH149" s="43">
        <f>IF(AND($I148&gt;Inputs!C$13,$I148&lt;=Inputs!D$13),Inputs!D$14,0)</f>
        <v>0</v>
      </c>
      <c r="BI149" s="43">
        <f>IF(AND($I148&lt;Inputs!B$13),0,0)</f>
        <v>0</v>
      </c>
      <c r="BJ149" s="43">
        <f>IF(AND($I148&gt;=Inputs!B$13,$I148&lt;Inputs!C$13),Inputs!B$13,0)</f>
        <v>0</v>
      </c>
      <c r="BK149" s="43">
        <f>IF(AND($I148&gt;=Inputs!C$13,$I148&lt;Inputs!D$13),Inputs!C$13,0)</f>
        <v>0</v>
      </c>
      <c r="BL149" s="43">
        <f t="shared" si="183"/>
        <v>130.25</v>
      </c>
      <c r="BM149" s="43">
        <f t="shared" si="184"/>
        <v>0</v>
      </c>
      <c r="BN149" s="43">
        <f t="shared" si="185"/>
        <v>0</v>
      </c>
      <c r="BO149" s="43">
        <f t="shared" si="186"/>
        <v>130.25</v>
      </c>
      <c r="BP149" s="43" t="str">
        <f t="shared" si="151"/>
        <v>No</v>
      </c>
      <c r="BQ149" s="43">
        <f t="shared" si="187"/>
        <v>5</v>
      </c>
      <c r="BR149" s="43">
        <f t="shared" si="188"/>
        <v>0</v>
      </c>
      <c r="BS149" s="43">
        <f t="shared" si="189"/>
        <v>0</v>
      </c>
      <c r="BT149" s="43">
        <f t="shared" si="190"/>
        <v>-5</v>
      </c>
      <c r="BU149" s="43">
        <f t="shared" si="191"/>
        <v>0</v>
      </c>
      <c r="BV149" s="43">
        <f t="shared" si="192"/>
        <v>0</v>
      </c>
      <c r="BW149" s="43">
        <f t="shared" si="193"/>
        <v>-5</v>
      </c>
      <c r="BX149" s="43">
        <f t="shared" si="162"/>
        <v>125.25</v>
      </c>
      <c r="BY149" s="43">
        <f>IF(AND($BX149&gt;Inputs!B$13,$BX149&lt;=Inputs!C$13),Inputs!C$14,0)</f>
        <v>0</v>
      </c>
      <c r="BZ149" s="43">
        <f>IF(AND($BX149&gt;Inputs!C$13,$BX149&lt;=Inputs!D$13),Inputs!D$14,0)</f>
        <v>0</v>
      </c>
      <c r="CA149" s="43">
        <f>IF(AND($BX149&gt;Inputs!B$13,$BX149&lt;=Inputs!C$13),Inputs!B$13,0)</f>
        <v>0</v>
      </c>
      <c r="CB149" s="43">
        <f>IF(AND($BX149&gt;Inputs!C$13,$BX149&lt;=Inputs!D$13),Inputs!C$13,0)</f>
        <v>0</v>
      </c>
      <c r="CC149" s="43">
        <f t="shared" si="194"/>
        <v>0</v>
      </c>
      <c r="CD149" s="43">
        <f t="shared" si="195"/>
        <v>0</v>
      </c>
      <c r="CE149" s="43">
        <f t="shared" si="196"/>
        <v>0</v>
      </c>
      <c r="CF149" s="43" t="str">
        <f t="shared" si="152"/>
        <v>No</v>
      </c>
      <c r="CG149" s="43">
        <f t="shared" si="197"/>
        <v>0</v>
      </c>
      <c r="CH149" s="43">
        <f t="shared" si="198"/>
        <v>0</v>
      </c>
      <c r="CI149" s="43">
        <f t="shared" si="199"/>
        <v>0</v>
      </c>
      <c r="CJ149" s="43">
        <f t="shared" si="200"/>
        <v>0</v>
      </c>
      <c r="CK149" s="43">
        <f t="shared" si="201"/>
        <v>0</v>
      </c>
      <c r="CL149" s="44">
        <f t="shared" si="202"/>
        <v>-5</v>
      </c>
      <c r="CM149" s="9">
        <f>IF(AND($F149&gt;=Inputs!B$3,$F149&lt;Inputs!C$3),FORECAST($F149,Inputs!B$4:C$4,Inputs!B$3:C$3),9999)</f>
        <v>9999</v>
      </c>
      <c r="CN149" s="9">
        <f>IF(AND($F149&gt;=Inputs!C$3,$F149&lt;Inputs!D$3),FORECAST($F149,Inputs!C$4:D$4,Inputs!C$3:D$3),9999)</f>
        <v>9999</v>
      </c>
      <c r="CO149" s="9">
        <f>IF(AND($F149&gt;=Inputs!D$3,$F149&lt;Inputs!E$3),FORECAST($F149,Inputs!D$4:E$4,Inputs!D$3:E$3),9999)</f>
        <v>9999</v>
      </c>
      <c r="CP149" s="9">
        <f>IF(AND($F149&gt;=Inputs!E$3,$F149&lt;Inputs!F$3),FORECAST($F149,Inputs!E$4:F$4,Inputs!E$3:F$3),9999)</f>
        <v>9999</v>
      </c>
      <c r="CQ149" s="9">
        <f>IF(AND($F149&gt;=Inputs!F$3,$F149&lt;Inputs!G$3),FORECAST($F149,Inputs!F$4:G$4,Inputs!F$3:G$3),9999)</f>
        <v>9999</v>
      </c>
      <c r="CR149" s="9">
        <f>IF(AND($F149&gt;=Inputs!G$3,$F149&lt;Inputs!H$3),FORECAST($F149,Inputs!G$4:H$4,Inputs!G$3:H$3),9999)</f>
        <v>9999</v>
      </c>
      <c r="CS149" s="9">
        <f>IF(AND($F149&gt;=Inputs!H$3,$F149&lt;Inputs!I$3),FORECAST($F149,Inputs!H$4:I$4,Inputs!H$3:I$3),9999)</f>
        <v>9999</v>
      </c>
      <c r="CT149" s="9">
        <f>IF(AND($F149&gt;=Inputs!I$3,$F149&lt;Inputs!J$3),FORECAST($F149,Inputs!I$4:J$4,Inputs!I$3:J$3),9999)</f>
        <v>9999</v>
      </c>
      <c r="CU149" s="9">
        <f>IF(AND($F149&gt;=Inputs!J$3,$F149&lt;Inputs!K$3),FORECAST($F149,Inputs!J$4:K$4,Inputs!J$3:K$3),9999)</f>
        <v>9999</v>
      </c>
      <c r="CV149" s="9">
        <f>IF(AND($F149&gt;=Inputs!K$3,$F149&lt;Inputs!L$3),FORECAST($F149,Inputs!K$4:L$4,Inputs!K$3:L$3),9999)</f>
        <v>9999</v>
      </c>
      <c r="CW149" s="9">
        <f>IF(AND($G149&gt;=Inputs!B$3,$G149&lt;Inputs!C$3),FORECAST($G149,Inputs!B$4:C$4,Inputs!B$3:C$3),-9999)</f>
        <v>-9999</v>
      </c>
      <c r="CX149" s="9">
        <f>IF(AND($G149&gt;=Inputs!C$3,$G149&lt;Inputs!D$3),FORECAST($G149,Inputs!C$4:D$4,Inputs!C$3:D$3),-9999)</f>
        <v>-9999</v>
      </c>
      <c r="CY149" s="9">
        <f>IF(AND($G149&gt;=Inputs!D$3,$G149&lt;Inputs!E$3),FORECAST($G149,Inputs!D$4:E$4,Inputs!D$3:E$3),-9999)</f>
        <v>-9999</v>
      </c>
      <c r="CZ149" s="9">
        <f>IF(AND($G149&gt;=Inputs!E$3,$G149&lt;Inputs!F$3),FORECAST($G149,Inputs!E$4:F$4,Inputs!E$3:F$3),-9999)</f>
        <v>-9999</v>
      </c>
      <c r="DA149" s="9">
        <f>IF(AND($G149&gt;=Inputs!F$3,$G149&lt;Inputs!G$3),FORECAST($G149,Inputs!F$4:G$4,Inputs!F$3:G$3),-9999)</f>
        <v>-9999</v>
      </c>
      <c r="DB149" s="9">
        <f>IF(AND($G149&gt;=Inputs!G$3,$G149&lt;Inputs!H$3),FORECAST($G149,Inputs!G$4:H$4,Inputs!G$3:H$3),-9999)</f>
        <v>25.2</v>
      </c>
      <c r="DC149" s="9">
        <f>IF(AND($G149&gt;=Inputs!H$3,$G149&lt;Inputs!I$3),FORECAST($G149,Inputs!H$4:I$4,Inputs!H$3:I$3),-9999)</f>
        <v>-9999</v>
      </c>
      <c r="DD149" s="9">
        <f>IF(AND($G149&gt;=Inputs!I$3,$G149&lt;Inputs!J$3),FORECAST($G149,Inputs!I$4:J$4,Inputs!I$3:J$3),-9999)</f>
        <v>-9999</v>
      </c>
      <c r="DE149" s="9">
        <f>IF(AND($G149&gt;=Inputs!J$3,$G149&lt;Inputs!K$3),FORECAST($G149,Inputs!J$4:K$4,Inputs!J$3:K$3),-9999)</f>
        <v>-9999</v>
      </c>
      <c r="DF149" s="9">
        <f>IF(AND($G149&gt;=Inputs!K$3,$G149&lt;Inputs!L$3),FORECAST($G149,Inputs!K$4:L$4,Inputs!K$3:L$3),-9999)</f>
        <v>-9999</v>
      </c>
    </row>
    <row r="150" spans="1:110" x14ac:dyDescent="0.25">
      <c r="A150" s="2">
        <f t="shared" si="203"/>
        <v>45474.510416666191</v>
      </c>
      <c r="B150" s="3" t="str">
        <f>IF(ROUND(A150,6)&lt;ROUND(Inputs!$B$7,6),"Pre t0",IF(ROUND(A150,6)=ROUND(Inputs!$B$7,6),"t0",IF(AND(A150&gt;Inputs!$B$7,A150&lt;Inputs!$B$8),"TRLD","Post t0")))</f>
        <v>TRLD</v>
      </c>
      <c r="C150" s="17">
        <v>24.92</v>
      </c>
      <c r="D150" s="19">
        <v>196.12989999999999</v>
      </c>
      <c r="E150" s="19"/>
      <c r="F150" s="19">
        <v>200</v>
      </c>
      <c r="G150" s="19">
        <v>130</v>
      </c>
      <c r="H150" s="7">
        <f t="shared" si="163"/>
        <v>132.75</v>
      </c>
      <c r="I150" s="7">
        <f>IF(B150="Pre t0",0,IF(B150="t0",MAX(MIN(TRLD!N150,E150),G150),IF(B150="TRLD",I149+J150,IF(B150="Post t0",MAX(I149+M150,G150)))))</f>
        <v>130.25</v>
      </c>
      <c r="J150" s="7">
        <f t="shared" si="156"/>
        <v>-5</v>
      </c>
      <c r="K150" s="7">
        <f t="shared" si="159"/>
        <v>-5.25</v>
      </c>
      <c r="L150" s="7">
        <f t="shared" si="157"/>
        <v>5</v>
      </c>
      <c r="M150" s="8">
        <f t="shared" si="158"/>
        <v>-5</v>
      </c>
      <c r="N150" s="31">
        <f t="shared" si="160"/>
        <v>130</v>
      </c>
      <c r="O150" s="31">
        <f>IF(AND($C150&gt;=Inputs!B$4,$C150&lt;Inputs!C$4),FORECAST($C150,Inputs!B$3:C$3,Inputs!B$4:C$4),0)</f>
        <v>0</v>
      </c>
      <c r="P150" s="31">
        <f>IF(AND($C150&gt;=Inputs!C$4,$C150&lt;Inputs!D$4),FORECAST($C150,Inputs!C$3:D$3,Inputs!C$4:D$4),0)</f>
        <v>0</v>
      </c>
      <c r="Q150" s="31">
        <f>IF(AND($C150&gt;=Inputs!D$4,$C150&lt;Inputs!E$4),FORECAST($C150,Inputs!D$3:E$3,Inputs!D$4:E$4),0)</f>
        <v>0</v>
      </c>
      <c r="R150" s="31">
        <f>IF(AND($C150&gt;=Inputs!E$4,$C150&lt;Inputs!F$4),FORECAST($C150,Inputs!E$3:F$3,Inputs!E$4:F$4),0)</f>
        <v>0</v>
      </c>
      <c r="S150" s="31">
        <f>IF(AND($C150&gt;=Inputs!F$4,$C150&lt;Inputs!G$4),FORECAST($C150,Inputs!F$3:G$3,Inputs!F$4:G$4),0)</f>
        <v>0</v>
      </c>
      <c r="T150" s="31">
        <f>IF(AND($C150&gt;=Inputs!G$4,$C150&lt;Inputs!H$4),FORECAST($C150,Inputs!G$3:H$3,Inputs!G$4:H$4),0)</f>
        <v>128.83333333333331</v>
      </c>
      <c r="U150" s="31">
        <f>IF(AND($C150&gt;=Inputs!H$4,$C150&lt;Inputs!I$4),FORECAST($C150,Inputs!H$3:I$3,Inputs!H$4:I$4),0)</f>
        <v>0</v>
      </c>
      <c r="V150" s="31">
        <f>IF(AND($C150&gt;=Inputs!I$4,$C150&lt;Inputs!J$4),FORECAST($C150,Inputs!I$3:J$3,Inputs!I$4:J$4),0)</f>
        <v>0</v>
      </c>
      <c r="W150" s="31">
        <f>IF(AND($C150&gt;=Inputs!J$4,$C150&lt;Inputs!K$4),FORECAST($C150,Inputs!J$3:K$3,Inputs!J$4:K$4),0)</f>
        <v>0</v>
      </c>
      <c r="X150" s="31">
        <f>IF(AND($C150&gt;=Inputs!K$4,Inputs!K$4&lt;&gt;""),F150,0)</f>
        <v>0</v>
      </c>
      <c r="Y150" s="36">
        <f>IF($I149&lt;Inputs!B$13,Inputs!B$14,0)</f>
        <v>1</v>
      </c>
      <c r="Z150" s="36">
        <f>IF(AND($I149&gt;=Inputs!B$13,$I149&lt;Inputs!C$13),Inputs!C$14,0)</f>
        <v>0</v>
      </c>
      <c r="AA150" s="36">
        <f>IF(AND($I149&gt;=Inputs!C$13,$I149&lt;Inputs!D$13),Inputs!D$14,0)</f>
        <v>0</v>
      </c>
      <c r="AB150" s="36">
        <f>IF(AND($I149&lt;Inputs!B$13),Inputs!B$13,0)</f>
        <v>185</v>
      </c>
      <c r="AC150" s="36">
        <f>IF(AND($I149&gt;=Inputs!B$13,$I149&lt;Inputs!C$13),Inputs!C$13,0)</f>
        <v>0</v>
      </c>
      <c r="AD150" s="36">
        <f>IF(AND($I149&gt;=Inputs!C$13,$I149&lt;Inputs!D$13),Inputs!D$13,0)</f>
        <v>0</v>
      </c>
      <c r="AE150" s="36">
        <f t="shared" si="164"/>
        <v>49.75</v>
      </c>
      <c r="AF150" s="36">
        <f t="shared" si="165"/>
        <v>0</v>
      </c>
      <c r="AG150" s="36">
        <f t="shared" si="166"/>
        <v>0</v>
      </c>
      <c r="AH150" s="36">
        <f t="shared" si="167"/>
        <v>49.75</v>
      </c>
      <c r="AI150" s="36" t="str">
        <f t="shared" si="149"/>
        <v>No</v>
      </c>
      <c r="AJ150" s="36">
        <f t="shared" si="168"/>
        <v>5</v>
      </c>
      <c r="AK150" s="36">
        <f t="shared" si="169"/>
        <v>0</v>
      </c>
      <c r="AL150" s="36">
        <f t="shared" si="170"/>
        <v>0</v>
      </c>
      <c r="AM150" s="36">
        <f t="shared" si="171"/>
        <v>5</v>
      </c>
      <c r="AN150" s="36">
        <f t="shared" si="172"/>
        <v>0</v>
      </c>
      <c r="AO150" s="36">
        <f t="shared" si="173"/>
        <v>0</v>
      </c>
      <c r="AP150" s="36">
        <f t="shared" si="174"/>
        <v>5</v>
      </c>
      <c r="AQ150" s="36">
        <f t="shared" si="161"/>
        <v>140.25</v>
      </c>
      <c r="AR150" s="36">
        <f>IF(AND($AQ150&gt;=Inputs!B$13,$AQ150&lt;Inputs!C$13),Inputs!C$14,0)</f>
        <v>0</v>
      </c>
      <c r="AS150" s="36">
        <f>IF(AND($AQ150&gt;=Inputs!C$13,$AQ150&lt;Inputs!D$13),Inputs!D$14,0)</f>
        <v>0</v>
      </c>
      <c r="AT150" s="36">
        <f>IF(AND($AQ150&gt;=Inputs!B$13,$AQ150&lt;Inputs!C$13),Inputs!C$13,0)</f>
        <v>0</v>
      </c>
      <c r="AU150" s="36">
        <f>IF(AND($AQ150&gt;=Inputs!C$13,$AQ150&lt;Inputs!D$13),Inputs!D$13,0)</f>
        <v>0</v>
      </c>
      <c r="AV150" s="36">
        <f t="shared" si="175"/>
        <v>0</v>
      </c>
      <c r="AW150" s="36">
        <f>IFERROR((AU150-#REF!)/AS150,0)</f>
        <v>0</v>
      </c>
      <c r="AX150" s="36">
        <f t="shared" si="176"/>
        <v>0</v>
      </c>
      <c r="AY150" s="36" t="str">
        <f t="shared" si="150"/>
        <v>No</v>
      </c>
      <c r="AZ150" s="36">
        <f t="shared" si="177"/>
        <v>0</v>
      </c>
      <c r="BA150" s="36">
        <f t="shared" si="178"/>
        <v>0</v>
      </c>
      <c r="BB150" s="36">
        <f t="shared" si="179"/>
        <v>0</v>
      </c>
      <c r="BC150" s="36">
        <f t="shared" si="180"/>
        <v>0</v>
      </c>
      <c r="BD150" s="36">
        <f t="shared" si="181"/>
        <v>0</v>
      </c>
      <c r="BE150" s="37">
        <f t="shared" si="182"/>
        <v>5</v>
      </c>
      <c r="BF150" s="43">
        <f>IF($I149&lt;=Inputs!B$13,Inputs!B$14,0)</f>
        <v>1</v>
      </c>
      <c r="BG150" s="43">
        <f>IF(AND($I149&gt;Inputs!B$13,$I149&lt;=Inputs!C$13),Inputs!C$14,0)</f>
        <v>0</v>
      </c>
      <c r="BH150" s="43">
        <f>IF(AND($I149&gt;Inputs!C$13,$I149&lt;=Inputs!D$13),Inputs!D$14,0)</f>
        <v>0</v>
      </c>
      <c r="BI150" s="43">
        <f>IF(AND($I149&lt;Inputs!B$13),0,0)</f>
        <v>0</v>
      </c>
      <c r="BJ150" s="43">
        <f>IF(AND($I149&gt;=Inputs!B$13,$I149&lt;Inputs!C$13),Inputs!B$13,0)</f>
        <v>0</v>
      </c>
      <c r="BK150" s="43">
        <f>IF(AND($I149&gt;=Inputs!C$13,$I149&lt;Inputs!D$13),Inputs!C$13,0)</f>
        <v>0</v>
      </c>
      <c r="BL150" s="43">
        <f t="shared" si="183"/>
        <v>135.25</v>
      </c>
      <c r="BM150" s="43">
        <f t="shared" si="184"/>
        <v>0</v>
      </c>
      <c r="BN150" s="43">
        <f t="shared" si="185"/>
        <v>0</v>
      </c>
      <c r="BO150" s="43">
        <f t="shared" si="186"/>
        <v>135.25</v>
      </c>
      <c r="BP150" s="43" t="str">
        <f t="shared" si="151"/>
        <v>No</v>
      </c>
      <c r="BQ150" s="43">
        <f t="shared" si="187"/>
        <v>5</v>
      </c>
      <c r="BR150" s="43">
        <f t="shared" si="188"/>
        <v>0</v>
      </c>
      <c r="BS150" s="43">
        <f t="shared" si="189"/>
        <v>0</v>
      </c>
      <c r="BT150" s="43">
        <f t="shared" si="190"/>
        <v>-5</v>
      </c>
      <c r="BU150" s="43">
        <f t="shared" si="191"/>
        <v>0</v>
      </c>
      <c r="BV150" s="43">
        <f t="shared" si="192"/>
        <v>0</v>
      </c>
      <c r="BW150" s="43">
        <f t="shared" si="193"/>
        <v>-5</v>
      </c>
      <c r="BX150" s="43">
        <f t="shared" si="162"/>
        <v>130.25</v>
      </c>
      <c r="BY150" s="43">
        <f>IF(AND($BX150&gt;Inputs!B$13,$BX150&lt;=Inputs!C$13),Inputs!C$14,0)</f>
        <v>0</v>
      </c>
      <c r="BZ150" s="43">
        <f>IF(AND($BX150&gt;Inputs!C$13,$BX150&lt;=Inputs!D$13),Inputs!D$14,0)</f>
        <v>0</v>
      </c>
      <c r="CA150" s="43">
        <f>IF(AND($BX150&gt;Inputs!B$13,$BX150&lt;=Inputs!C$13),Inputs!B$13,0)</f>
        <v>0</v>
      </c>
      <c r="CB150" s="43">
        <f>IF(AND($BX150&gt;Inputs!C$13,$BX150&lt;=Inputs!D$13),Inputs!C$13,0)</f>
        <v>0</v>
      </c>
      <c r="CC150" s="43">
        <f t="shared" si="194"/>
        <v>0</v>
      </c>
      <c r="CD150" s="43">
        <f t="shared" si="195"/>
        <v>0</v>
      </c>
      <c r="CE150" s="43">
        <f t="shared" si="196"/>
        <v>0</v>
      </c>
      <c r="CF150" s="43" t="str">
        <f t="shared" si="152"/>
        <v>No</v>
      </c>
      <c r="CG150" s="43">
        <f t="shared" si="197"/>
        <v>0</v>
      </c>
      <c r="CH150" s="43">
        <f t="shared" si="198"/>
        <v>0</v>
      </c>
      <c r="CI150" s="43">
        <f t="shared" si="199"/>
        <v>0</v>
      </c>
      <c r="CJ150" s="43">
        <f t="shared" si="200"/>
        <v>0</v>
      </c>
      <c r="CK150" s="43">
        <f t="shared" si="201"/>
        <v>0</v>
      </c>
      <c r="CL150" s="44">
        <f t="shared" si="202"/>
        <v>-5</v>
      </c>
      <c r="CM150" s="9">
        <f>IF(AND($F150&gt;=Inputs!B$3,$F150&lt;Inputs!C$3),FORECAST($F150,Inputs!B$4:C$4,Inputs!B$3:C$3),9999)</f>
        <v>9999</v>
      </c>
      <c r="CN150" s="9">
        <f>IF(AND($F150&gt;=Inputs!C$3,$F150&lt;Inputs!D$3),FORECAST($F150,Inputs!C$4:D$4,Inputs!C$3:D$3),9999)</f>
        <v>9999</v>
      </c>
      <c r="CO150" s="9">
        <f>IF(AND($F150&gt;=Inputs!D$3,$F150&lt;Inputs!E$3),FORECAST($F150,Inputs!D$4:E$4,Inputs!D$3:E$3),9999)</f>
        <v>9999</v>
      </c>
      <c r="CP150" s="9">
        <f>IF(AND($F150&gt;=Inputs!E$3,$F150&lt;Inputs!F$3),FORECAST($F150,Inputs!E$4:F$4,Inputs!E$3:F$3),9999)</f>
        <v>9999</v>
      </c>
      <c r="CQ150" s="9">
        <f>IF(AND($F150&gt;=Inputs!F$3,$F150&lt;Inputs!G$3),FORECAST($F150,Inputs!F$4:G$4,Inputs!F$3:G$3),9999)</f>
        <v>9999</v>
      </c>
      <c r="CR150" s="9">
        <f>IF(AND($F150&gt;=Inputs!G$3,$F150&lt;Inputs!H$3),FORECAST($F150,Inputs!G$4:H$4,Inputs!G$3:H$3),9999)</f>
        <v>9999</v>
      </c>
      <c r="CS150" s="9">
        <f>IF(AND($F150&gt;=Inputs!H$3,$F150&lt;Inputs!I$3),FORECAST($F150,Inputs!H$4:I$4,Inputs!H$3:I$3),9999)</f>
        <v>9999</v>
      </c>
      <c r="CT150" s="9">
        <f>IF(AND($F150&gt;=Inputs!I$3,$F150&lt;Inputs!J$3),FORECAST($F150,Inputs!I$4:J$4,Inputs!I$3:J$3),9999)</f>
        <v>9999</v>
      </c>
      <c r="CU150" s="9">
        <f>IF(AND($F150&gt;=Inputs!J$3,$F150&lt;Inputs!K$3),FORECAST($F150,Inputs!J$4:K$4,Inputs!J$3:K$3),9999)</f>
        <v>9999</v>
      </c>
      <c r="CV150" s="9">
        <f>IF(AND($F150&gt;=Inputs!K$3,$F150&lt;Inputs!L$3),FORECAST($F150,Inputs!K$4:L$4,Inputs!K$3:L$3),9999)</f>
        <v>9999</v>
      </c>
      <c r="CW150" s="9">
        <f>IF(AND($G150&gt;=Inputs!B$3,$G150&lt;Inputs!C$3),FORECAST($G150,Inputs!B$4:C$4,Inputs!B$3:C$3),-9999)</f>
        <v>-9999</v>
      </c>
      <c r="CX150" s="9">
        <f>IF(AND($G150&gt;=Inputs!C$3,$G150&lt;Inputs!D$3),FORECAST($G150,Inputs!C$4:D$4,Inputs!C$3:D$3),-9999)</f>
        <v>-9999</v>
      </c>
      <c r="CY150" s="9">
        <f>IF(AND($G150&gt;=Inputs!D$3,$G150&lt;Inputs!E$3),FORECAST($G150,Inputs!D$4:E$4,Inputs!D$3:E$3),-9999)</f>
        <v>-9999</v>
      </c>
      <c r="CZ150" s="9">
        <f>IF(AND($G150&gt;=Inputs!E$3,$G150&lt;Inputs!F$3),FORECAST($G150,Inputs!E$4:F$4,Inputs!E$3:F$3),-9999)</f>
        <v>-9999</v>
      </c>
      <c r="DA150" s="9">
        <f>IF(AND($G150&gt;=Inputs!F$3,$G150&lt;Inputs!G$3),FORECAST($G150,Inputs!F$4:G$4,Inputs!F$3:G$3),-9999)</f>
        <v>-9999</v>
      </c>
      <c r="DB150" s="9">
        <f>IF(AND($G150&gt;=Inputs!G$3,$G150&lt;Inputs!H$3),FORECAST($G150,Inputs!G$4:H$4,Inputs!G$3:H$3),-9999)</f>
        <v>25.2</v>
      </c>
      <c r="DC150" s="9">
        <f>IF(AND($G150&gt;=Inputs!H$3,$G150&lt;Inputs!I$3),FORECAST($G150,Inputs!H$4:I$4,Inputs!H$3:I$3),-9999)</f>
        <v>-9999</v>
      </c>
      <c r="DD150" s="9">
        <f>IF(AND($G150&gt;=Inputs!I$3,$G150&lt;Inputs!J$3),FORECAST($G150,Inputs!I$4:J$4,Inputs!I$3:J$3),-9999)</f>
        <v>-9999</v>
      </c>
      <c r="DE150" s="9">
        <f>IF(AND($G150&gt;=Inputs!J$3,$G150&lt;Inputs!K$3),FORECAST($G150,Inputs!J$4:K$4,Inputs!J$3:K$3),-9999)</f>
        <v>-9999</v>
      </c>
      <c r="DF150" s="9">
        <f>IF(AND($G150&gt;=Inputs!K$3,$G150&lt;Inputs!L$3),FORECAST($G150,Inputs!K$4:L$4,Inputs!K$3:L$3),-9999)</f>
        <v>-9999</v>
      </c>
    </row>
    <row r="151" spans="1:110" x14ac:dyDescent="0.25">
      <c r="A151" s="2">
        <f t="shared" si="203"/>
        <v>45474.51388888841</v>
      </c>
      <c r="B151" s="3" t="str">
        <f>IF(ROUND(A151,6)&lt;ROUND(Inputs!$B$7,6),"Pre t0",IF(ROUND(A151,6)=ROUND(Inputs!$B$7,6),"t0",IF(AND(A151&gt;Inputs!$B$7,A151&lt;Inputs!$B$8),"TRLD","Post t0")))</f>
        <v>TRLD</v>
      </c>
      <c r="C151" s="17">
        <v>27.2</v>
      </c>
      <c r="D151" s="19">
        <v>197.85338189213834</v>
      </c>
      <c r="E151" s="19"/>
      <c r="F151" s="19">
        <v>200</v>
      </c>
      <c r="G151" s="19">
        <v>130</v>
      </c>
      <c r="H151" s="7">
        <f t="shared" si="163"/>
        <v>134.35416666666666</v>
      </c>
      <c r="I151" s="7">
        <f>IF(B151="Pre t0",0,IF(B151="t0",MAX(MIN(TRLD!N151,E151),G151),IF(B151="TRLD",I150+J151,IF(B151="Post t0",MAX(I150+M151,G151)))))</f>
        <v>135.25</v>
      </c>
      <c r="J151" s="7">
        <f t="shared" si="156"/>
        <v>5</v>
      </c>
      <c r="K151" s="7">
        <f t="shared" si="159"/>
        <v>8.0833333333333144</v>
      </c>
      <c r="L151" s="7">
        <f t="shared" si="157"/>
        <v>5</v>
      </c>
      <c r="M151" s="8">
        <f t="shared" si="158"/>
        <v>-5</v>
      </c>
      <c r="N151" s="31">
        <f t="shared" si="160"/>
        <v>138.33333333333331</v>
      </c>
      <c r="O151" s="31">
        <f>IF(AND($C151&gt;=Inputs!B$4,$C151&lt;Inputs!C$4),FORECAST($C151,Inputs!B$3:C$3,Inputs!B$4:C$4),0)</f>
        <v>0</v>
      </c>
      <c r="P151" s="31">
        <f>IF(AND($C151&gt;=Inputs!C$4,$C151&lt;Inputs!D$4),FORECAST($C151,Inputs!C$3:D$3,Inputs!C$4:D$4),0)</f>
        <v>0</v>
      </c>
      <c r="Q151" s="31">
        <f>IF(AND($C151&gt;=Inputs!D$4,$C151&lt;Inputs!E$4),FORECAST($C151,Inputs!D$3:E$3,Inputs!D$4:E$4),0)</f>
        <v>0</v>
      </c>
      <c r="R151" s="31">
        <f>IF(AND($C151&gt;=Inputs!E$4,$C151&lt;Inputs!F$4),FORECAST($C151,Inputs!E$3:F$3,Inputs!E$4:F$4),0)</f>
        <v>0</v>
      </c>
      <c r="S151" s="31">
        <f>IF(AND($C151&gt;=Inputs!F$4,$C151&lt;Inputs!G$4),FORECAST($C151,Inputs!F$3:G$3,Inputs!F$4:G$4),0)</f>
        <v>0</v>
      </c>
      <c r="T151" s="31">
        <f>IF(AND($C151&gt;=Inputs!G$4,$C151&lt;Inputs!H$4),FORECAST($C151,Inputs!G$3:H$3,Inputs!G$4:H$4),0)</f>
        <v>138.33333333333331</v>
      </c>
      <c r="U151" s="31">
        <f>IF(AND($C151&gt;=Inputs!H$4,$C151&lt;Inputs!I$4),FORECAST($C151,Inputs!H$3:I$3,Inputs!H$4:I$4),0)</f>
        <v>0</v>
      </c>
      <c r="V151" s="31">
        <f>IF(AND($C151&gt;=Inputs!I$4,$C151&lt;Inputs!J$4),FORECAST($C151,Inputs!I$3:J$3,Inputs!I$4:J$4),0)</f>
        <v>0</v>
      </c>
      <c r="W151" s="31">
        <f>IF(AND($C151&gt;=Inputs!J$4,$C151&lt;Inputs!K$4),FORECAST($C151,Inputs!J$3:K$3,Inputs!J$4:K$4),0)</f>
        <v>0</v>
      </c>
      <c r="X151" s="31">
        <f>IF(AND($C151&gt;=Inputs!K$4,Inputs!K$4&lt;&gt;""),F151,0)</f>
        <v>0</v>
      </c>
      <c r="Y151" s="36">
        <f>IF($I150&lt;Inputs!B$13,Inputs!B$14,0)</f>
        <v>1</v>
      </c>
      <c r="Z151" s="36">
        <f>IF(AND($I150&gt;=Inputs!B$13,$I150&lt;Inputs!C$13),Inputs!C$14,0)</f>
        <v>0</v>
      </c>
      <c r="AA151" s="36">
        <f>IF(AND($I150&gt;=Inputs!C$13,$I150&lt;Inputs!D$13),Inputs!D$14,0)</f>
        <v>0</v>
      </c>
      <c r="AB151" s="36">
        <f>IF(AND($I150&lt;Inputs!B$13),Inputs!B$13,0)</f>
        <v>185</v>
      </c>
      <c r="AC151" s="36">
        <f>IF(AND($I150&gt;=Inputs!B$13,$I150&lt;Inputs!C$13),Inputs!C$13,0)</f>
        <v>0</v>
      </c>
      <c r="AD151" s="36">
        <f>IF(AND($I150&gt;=Inputs!C$13,$I150&lt;Inputs!D$13),Inputs!D$13,0)</f>
        <v>0</v>
      </c>
      <c r="AE151" s="36">
        <f t="shared" si="164"/>
        <v>54.75</v>
      </c>
      <c r="AF151" s="36">
        <f t="shared" si="165"/>
        <v>0</v>
      </c>
      <c r="AG151" s="36">
        <f t="shared" si="166"/>
        <v>0</v>
      </c>
      <c r="AH151" s="36">
        <f t="shared" si="167"/>
        <v>54.75</v>
      </c>
      <c r="AI151" s="36" t="str">
        <f t="shared" si="149"/>
        <v>No</v>
      </c>
      <c r="AJ151" s="36">
        <f t="shared" si="168"/>
        <v>5</v>
      </c>
      <c r="AK151" s="36">
        <f t="shared" si="169"/>
        <v>0</v>
      </c>
      <c r="AL151" s="36">
        <f t="shared" si="170"/>
        <v>0</v>
      </c>
      <c r="AM151" s="36">
        <f t="shared" si="171"/>
        <v>5</v>
      </c>
      <c r="AN151" s="36">
        <f t="shared" si="172"/>
        <v>0</v>
      </c>
      <c r="AO151" s="36">
        <f t="shared" si="173"/>
        <v>0</v>
      </c>
      <c r="AP151" s="36">
        <f t="shared" si="174"/>
        <v>5</v>
      </c>
      <c r="AQ151" s="36">
        <f t="shared" si="161"/>
        <v>135.25</v>
      </c>
      <c r="AR151" s="36">
        <f>IF(AND($AQ151&gt;=Inputs!B$13,$AQ151&lt;Inputs!C$13),Inputs!C$14,0)</f>
        <v>0</v>
      </c>
      <c r="AS151" s="36">
        <f>IF(AND($AQ151&gt;=Inputs!C$13,$AQ151&lt;Inputs!D$13),Inputs!D$14,0)</f>
        <v>0</v>
      </c>
      <c r="AT151" s="36">
        <f>IF(AND($AQ151&gt;=Inputs!B$13,$AQ151&lt;Inputs!C$13),Inputs!C$13,0)</f>
        <v>0</v>
      </c>
      <c r="AU151" s="36">
        <f>IF(AND($AQ151&gt;=Inputs!C$13,$AQ151&lt;Inputs!D$13),Inputs!D$13,0)</f>
        <v>0</v>
      </c>
      <c r="AV151" s="36">
        <f t="shared" si="175"/>
        <v>0</v>
      </c>
      <c r="AW151" s="36">
        <f>IFERROR((AU151-#REF!)/AS151,0)</f>
        <v>0</v>
      </c>
      <c r="AX151" s="36">
        <f t="shared" si="176"/>
        <v>0</v>
      </c>
      <c r="AY151" s="36" t="str">
        <f t="shared" si="150"/>
        <v>No</v>
      </c>
      <c r="AZ151" s="36">
        <f t="shared" si="177"/>
        <v>0</v>
      </c>
      <c r="BA151" s="36">
        <f t="shared" si="178"/>
        <v>0</v>
      </c>
      <c r="BB151" s="36">
        <f t="shared" si="179"/>
        <v>0</v>
      </c>
      <c r="BC151" s="36">
        <f t="shared" si="180"/>
        <v>0</v>
      </c>
      <c r="BD151" s="36">
        <f t="shared" si="181"/>
        <v>0</v>
      </c>
      <c r="BE151" s="37">
        <f t="shared" si="182"/>
        <v>5</v>
      </c>
      <c r="BF151" s="43">
        <f>IF($I150&lt;=Inputs!B$13,Inputs!B$14,0)</f>
        <v>1</v>
      </c>
      <c r="BG151" s="43">
        <f>IF(AND($I150&gt;Inputs!B$13,$I150&lt;=Inputs!C$13),Inputs!C$14,0)</f>
        <v>0</v>
      </c>
      <c r="BH151" s="43">
        <f>IF(AND($I150&gt;Inputs!C$13,$I150&lt;=Inputs!D$13),Inputs!D$14,0)</f>
        <v>0</v>
      </c>
      <c r="BI151" s="43">
        <f>IF(AND($I150&lt;Inputs!B$13),0,0)</f>
        <v>0</v>
      </c>
      <c r="BJ151" s="43">
        <f>IF(AND($I150&gt;=Inputs!B$13,$I150&lt;Inputs!C$13),Inputs!B$13,0)</f>
        <v>0</v>
      </c>
      <c r="BK151" s="43">
        <f>IF(AND($I150&gt;=Inputs!C$13,$I150&lt;Inputs!D$13),Inputs!C$13,0)</f>
        <v>0</v>
      </c>
      <c r="BL151" s="43">
        <f t="shared" si="183"/>
        <v>130.25</v>
      </c>
      <c r="BM151" s="43">
        <f t="shared" si="184"/>
        <v>0</v>
      </c>
      <c r="BN151" s="43">
        <f t="shared" si="185"/>
        <v>0</v>
      </c>
      <c r="BO151" s="43">
        <f t="shared" si="186"/>
        <v>130.25</v>
      </c>
      <c r="BP151" s="43" t="str">
        <f t="shared" si="151"/>
        <v>No</v>
      </c>
      <c r="BQ151" s="43">
        <f t="shared" si="187"/>
        <v>5</v>
      </c>
      <c r="BR151" s="43">
        <f t="shared" si="188"/>
        <v>0</v>
      </c>
      <c r="BS151" s="43">
        <f t="shared" si="189"/>
        <v>0</v>
      </c>
      <c r="BT151" s="43">
        <f t="shared" si="190"/>
        <v>-5</v>
      </c>
      <c r="BU151" s="43">
        <f t="shared" si="191"/>
        <v>0</v>
      </c>
      <c r="BV151" s="43">
        <f t="shared" si="192"/>
        <v>0</v>
      </c>
      <c r="BW151" s="43">
        <f t="shared" si="193"/>
        <v>-5</v>
      </c>
      <c r="BX151" s="43">
        <f t="shared" si="162"/>
        <v>125.25</v>
      </c>
      <c r="BY151" s="43">
        <f>IF(AND($BX151&gt;Inputs!B$13,$BX151&lt;=Inputs!C$13),Inputs!C$14,0)</f>
        <v>0</v>
      </c>
      <c r="BZ151" s="43">
        <f>IF(AND($BX151&gt;Inputs!C$13,$BX151&lt;=Inputs!D$13),Inputs!D$14,0)</f>
        <v>0</v>
      </c>
      <c r="CA151" s="43">
        <f>IF(AND($BX151&gt;Inputs!B$13,$BX151&lt;=Inputs!C$13),Inputs!B$13,0)</f>
        <v>0</v>
      </c>
      <c r="CB151" s="43">
        <f>IF(AND($BX151&gt;Inputs!C$13,$BX151&lt;=Inputs!D$13),Inputs!C$13,0)</f>
        <v>0</v>
      </c>
      <c r="CC151" s="43">
        <f t="shared" si="194"/>
        <v>0</v>
      </c>
      <c r="CD151" s="43">
        <f t="shared" si="195"/>
        <v>0</v>
      </c>
      <c r="CE151" s="43">
        <f t="shared" si="196"/>
        <v>0</v>
      </c>
      <c r="CF151" s="43" t="str">
        <f t="shared" si="152"/>
        <v>No</v>
      </c>
      <c r="CG151" s="43">
        <f t="shared" si="197"/>
        <v>0</v>
      </c>
      <c r="CH151" s="43">
        <f t="shared" si="198"/>
        <v>0</v>
      </c>
      <c r="CI151" s="43">
        <f t="shared" si="199"/>
        <v>0</v>
      </c>
      <c r="CJ151" s="43">
        <f t="shared" si="200"/>
        <v>0</v>
      </c>
      <c r="CK151" s="43">
        <f t="shared" si="201"/>
        <v>0</v>
      </c>
      <c r="CL151" s="44">
        <f t="shared" si="202"/>
        <v>-5</v>
      </c>
      <c r="CM151" s="9">
        <f>IF(AND($F151&gt;=Inputs!B$3,$F151&lt;Inputs!C$3),FORECAST($F151,Inputs!B$4:C$4,Inputs!B$3:C$3),9999)</f>
        <v>9999</v>
      </c>
      <c r="CN151" s="9">
        <f>IF(AND($F151&gt;=Inputs!C$3,$F151&lt;Inputs!D$3),FORECAST($F151,Inputs!C$4:D$4,Inputs!C$3:D$3),9999)</f>
        <v>9999</v>
      </c>
      <c r="CO151" s="9">
        <f>IF(AND($F151&gt;=Inputs!D$3,$F151&lt;Inputs!E$3),FORECAST($F151,Inputs!D$4:E$4,Inputs!D$3:E$3),9999)</f>
        <v>9999</v>
      </c>
      <c r="CP151" s="9">
        <f>IF(AND($F151&gt;=Inputs!E$3,$F151&lt;Inputs!F$3),FORECAST($F151,Inputs!E$4:F$4,Inputs!E$3:F$3),9999)</f>
        <v>9999</v>
      </c>
      <c r="CQ151" s="9">
        <f>IF(AND($F151&gt;=Inputs!F$3,$F151&lt;Inputs!G$3),FORECAST($F151,Inputs!F$4:G$4,Inputs!F$3:G$3),9999)</f>
        <v>9999</v>
      </c>
      <c r="CR151" s="9">
        <f>IF(AND($F151&gt;=Inputs!G$3,$F151&lt;Inputs!H$3),FORECAST($F151,Inputs!G$4:H$4,Inputs!G$3:H$3),9999)</f>
        <v>9999</v>
      </c>
      <c r="CS151" s="9">
        <f>IF(AND($F151&gt;=Inputs!H$3,$F151&lt;Inputs!I$3),FORECAST($F151,Inputs!H$4:I$4,Inputs!H$3:I$3),9999)</f>
        <v>9999</v>
      </c>
      <c r="CT151" s="9">
        <f>IF(AND($F151&gt;=Inputs!I$3,$F151&lt;Inputs!J$3),FORECAST($F151,Inputs!I$4:J$4,Inputs!I$3:J$3),9999)</f>
        <v>9999</v>
      </c>
      <c r="CU151" s="9">
        <f>IF(AND($F151&gt;=Inputs!J$3,$F151&lt;Inputs!K$3),FORECAST($F151,Inputs!J$4:K$4,Inputs!J$3:K$3),9999)</f>
        <v>9999</v>
      </c>
      <c r="CV151" s="9">
        <f>IF(AND($F151&gt;=Inputs!K$3,$F151&lt;Inputs!L$3),FORECAST($F151,Inputs!K$4:L$4,Inputs!K$3:L$3),9999)</f>
        <v>9999</v>
      </c>
      <c r="CW151" s="9">
        <f>IF(AND($G151&gt;=Inputs!B$3,$G151&lt;Inputs!C$3),FORECAST($G151,Inputs!B$4:C$4,Inputs!B$3:C$3),-9999)</f>
        <v>-9999</v>
      </c>
      <c r="CX151" s="9">
        <f>IF(AND($G151&gt;=Inputs!C$3,$G151&lt;Inputs!D$3),FORECAST($G151,Inputs!C$4:D$4,Inputs!C$3:D$3),-9999)</f>
        <v>-9999</v>
      </c>
      <c r="CY151" s="9">
        <f>IF(AND($G151&gt;=Inputs!D$3,$G151&lt;Inputs!E$3),FORECAST($G151,Inputs!D$4:E$4,Inputs!D$3:E$3),-9999)</f>
        <v>-9999</v>
      </c>
      <c r="CZ151" s="9">
        <f>IF(AND($G151&gt;=Inputs!E$3,$G151&lt;Inputs!F$3),FORECAST($G151,Inputs!E$4:F$4,Inputs!E$3:F$3),-9999)</f>
        <v>-9999</v>
      </c>
      <c r="DA151" s="9">
        <f>IF(AND($G151&gt;=Inputs!F$3,$G151&lt;Inputs!G$3),FORECAST($G151,Inputs!F$4:G$4,Inputs!F$3:G$3),-9999)</f>
        <v>-9999</v>
      </c>
      <c r="DB151" s="9">
        <f>IF(AND($G151&gt;=Inputs!G$3,$G151&lt;Inputs!H$3),FORECAST($G151,Inputs!G$4:H$4,Inputs!G$3:H$3),-9999)</f>
        <v>25.2</v>
      </c>
      <c r="DC151" s="9">
        <f>IF(AND($G151&gt;=Inputs!H$3,$G151&lt;Inputs!I$3),FORECAST($G151,Inputs!H$4:I$4,Inputs!H$3:I$3),-9999)</f>
        <v>-9999</v>
      </c>
      <c r="DD151" s="9">
        <f>IF(AND($G151&gt;=Inputs!I$3,$G151&lt;Inputs!J$3),FORECAST($G151,Inputs!I$4:J$4,Inputs!I$3:J$3),-9999)</f>
        <v>-9999</v>
      </c>
      <c r="DE151" s="9">
        <f>IF(AND($G151&gt;=Inputs!J$3,$G151&lt;Inputs!K$3),FORECAST($G151,Inputs!J$4:K$4,Inputs!J$3:K$3),-9999)</f>
        <v>-9999</v>
      </c>
      <c r="DF151" s="9">
        <f>IF(AND($G151&gt;=Inputs!K$3,$G151&lt;Inputs!L$3),FORECAST($G151,Inputs!K$4:L$4,Inputs!K$3:L$3),-9999)</f>
        <v>-9999</v>
      </c>
    </row>
    <row r="152" spans="1:110" x14ac:dyDescent="0.25">
      <c r="A152" s="2">
        <f t="shared" si="203"/>
        <v>45474.517361110629</v>
      </c>
      <c r="B152" s="3" t="str">
        <f>IF(ROUND(A152,6)&lt;ROUND(Inputs!$B$7,6),"Pre t0",IF(ROUND(A152,6)=ROUND(Inputs!$B$7,6),"t0",IF(AND(A152&gt;Inputs!$B$7,A152&lt;Inputs!$B$8),"TRLD","Post t0")))</f>
        <v>TRLD</v>
      </c>
      <c r="C152" s="17">
        <v>26.03</v>
      </c>
      <c r="D152" s="19">
        <v>195.66589999999999</v>
      </c>
      <c r="E152" s="19"/>
      <c r="F152" s="19">
        <v>200</v>
      </c>
      <c r="G152" s="19">
        <v>130</v>
      </c>
      <c r="H152" s="7">
        <f t="shared" si="163"/>
        <v>135.39583333333331</v>
      </c>
      <c r="I152" s="7">
        <f>IF(B152="Pre t0",0,IF(B152="t0",MAX(MIN(TRLD!N152,E152),G152),IF(B152="TRLD",I151+J152,IF(B152="Post t0",MAX(I151+M152,G152)))))</f>
        <v>133.45833333333331</v>
      </c>
      <c r="J152" s="7">
        <f t="shared" si="156"/>
        <v>-1.7916666666666856</v>
      </c>
      <c r="K152" s="7">
        <f t="shared" si="159"/>
        <v>-1.7916666666666856</v>
      </c>
      <c r="L152" s="7">
        <f t="shared" si="157"/>
        <v>5</v>
      </c>
      <c r="M152" s="8">
        <f t="shared" si="158"/>
        <v>-5</v>
      </c>
      <c r="N152" s="31">
        <f t="shared" si="160"/>
        <v>133.45833333333331</v>
      </c>
      <c r="O152" s="31">
        <f>IF(AND($C152&gt;=Inputs!B$4,$C152&lt;Inputs!C$4),FORECAST($C152,Inputs!B$3:C$3,Inputs!B$4:C$4),0)</f>
        <v>0</v>
      </c>
      <c r="P152" s="31">
        <f>IF(AND($C152&gt;=Inputs!C$4,$C152&lt;Inputs!D$4),FORECAST($C152,Inputs!C$3:D$3,Inputs!C$4:D$4),0)</f>
        <v>0</v>
      </c>
      <c r="Q152" s="31">
        <f>IF(AND($C152&gt;=Inputs!D$4,$C152&lt;Inputs!E$4),FORECAST($C152,Inputs!D$3:E$3,Inputs!D$4:E$4),0)</f>
        <v>0</v>
      </c>
      <c r="R152" s="31">
        <f>IF(AND($C152&gt;=Inputs!E$4,$C152&lt;Inputs!F$4),FORECAST($C152,Inputs!E$3:F$3,Inputs!E$4:F$4),0)</f>
        <v>0</v>
      </c>
      <c r="S152" s="31">
        <f>IF(AND($C152&gt;=Inputs!F$4,$C152&lt;Inputs!G$4),FORECAST($C152,Inputs!F$3:G$3,Inputs!F$4:G$4),0)</f>
        <v>0</v>
      </c>
      <c r="T152" s="31">
        <f>IF(AND($C152&gt;=Inputs!G$4,$C152&lt;Inputs!H$4),FORECAST($C152,Inputs!G$3:H$3,Inputs!G$4:H$4),0)</f>
        <v>133.45833333333331</v>
      </c>
      <c r="U152" s="31">
        <f>IF(AND($C152&gt;=Inputs!H$4,$C152&lt;Inputs!I$4),FORECAST($C152,Inputs!H$3:I$3,Inputs!H$4:I$4),0)</f>
        <v>0</v>
      </c>
      <c r="V152" s="31">
        <f>IF(AND($C152&gt;=Inputs!I$4,$C152&lt;Inputs!J$4),FORECAST($C152,Inputs!I$3:J$3,Inputs!I$4:J$4),0)</f>
        <v>0</v>
      </c>
      <c r="W152" s="31">
        <f>IF(AND($C152&gt;=Inputs!J$4,$C152&lt;Inputs!K$4),FORECAST($C152,Inputs!J$3:K$3,Inputs!J$4:K$4),0)</f>
        <v>0</v>
      </c>
      <c r="X152" s="31">
        <f>IF(AND($C152&gt;=Inputs!K$4,Inputs!K$4&lt;&gt;""),F152,0)</f>
        <v>0</v>
      </c>
      <c r="Y152" s="36">
        <f>IF($I151&lt;Inputs!B$13,Inputs!B$14,0)</f>
        <v>1</v>
      </c>
      <c r="Z152" s="36">
        <f>IF(AND($I151&gt;=Inputs!B$13,$I151&lt;Inputs!C$13),Inputs!C$14,0)</f>
        <v>0</v>
      </c>
      <c r="AA152" s="36">
        <f>IF(AND($I151&gt;=Inputs!C$13,$I151&lt;Inputs!D$13),Inputs!D$14,0)</f>
        <v>0</v>
      </c>
      <c r="AB152" s="36">
        <f>IF(AND($I151&lt;Inputs!B$13),Inputs!B$13,0)</f>
        <v>185</v>
      </c>
      <c r="AC152" s="36">
        <f>IF(AND($I151&gt;=Inputs!B$13,$I151&lt;Inputs!C$13),Inputs!C$13,0)</f>
        <v>0</v>
      </c>
      <c r="AD152" s="36">
        <f>IF(AND($I151&gt;=Inputs!C$13,$I151&lt;Inputs!D$13),Inputs!D$13,0)</f>
        <v>0</v>
      </c>
      <c r="AE152" s="36">
        <f t="shared" si="164"/>
        <v>49.75</v>
      </c>
      <c r="AF152" s="36">
        <f t="shared" si="165"/>
        <v>0</v>
      </c>
      <c r="AG152" s="36">
        <f t="shared" si="166"/>
        <v>0</v>
      </c>
      <c r="AH152" s="36">
        <f t="shared" si="167"/>
        <v>49.75</v>
      </c>
      <c r="AI152" s="36" t="str">
        <f t="shared" si="149"/>
        <v>No</v>
      </c>
      <c r="AJ152" s="36">
        <f t="shared" si="168"/>
        <v>5</v>
      </c>
      <c r="AK152" s="36">
        <f t="shared" si="169"/>
        <v>0</v>
      </c>
      <c r="AL152" s="36">
        <f t="shared" si="170"/>
        <v>0</v>
      </c>
      <c r="AM152" s="36">
        <f t="shared" si="171"/>
        <v>5</v>
      </c>
      <c r="AN152" s="36">
        <f t="shared" si="172"/>
        <v>0</v>
      </c>
      <c r="AO152" s="36">
        <f t="shared" si="173"/>
        <v>0</v>
      </c>
      <c r="AP152" s="36">
        <f t="shared" si="174"/>
        <v>5</v>
      </c>
      <c r="AQ152" s="36">
        <f t="shared" si="161"/>
        <v>140.25</v>
      </c>
      <c r="AR152" s="36">
        <f>IF(AND($AQ152&gt;=Inputs!B$13,$AQ152&lt;Inputs!C$13),Inputs!C$14,0)</f>
        <v>0</v>
      </c>
      <c r="AS152" s="36">
        <f>IF(AND($AQ152&gt;=Inputs!C$13,$AQ152&lt;Inputs!D$13),Inputs!D$14,0)</f>
        <v>0</v>
      </c>
      <c r="AT152" s="36">
        <f>IF(AND($AQ152&gt;=Inputs!B$13,$AQ152&lt;Inputs!C$13),Inputs!C$13,0)</f>
        <v>0</v>
      </c>
      <c r="AU152" s="36">
        <f>IF(AND($AQ152&gt;=Inputs!C$13,$AQ152&lt;Inputs!D$13),Inputs!D$13,0)</f>
        <v>0</v>
      </c>
      <c r="AV152" s="36">
        <f t="shared" si="175"/>
        <v>0</v>
      </c>
      <c r="AW152" s="36">
        <f>IFERROR((AU152-#REF!)/AS152,0)</f>
        <v>0</v>
      </c>
      <c r="AX152" s="36">
        <f t="shared" si="176"/>
        <v>0</v>
      </c>
      <c r="AY152" s="36" t="str">
        <f t="shared" si="150"/>
        <v>No</v>
      </c>
      <c r="AZ152" s="36">
        <f t="shared" si="177"/>
        <v>0</v>
      </c>
      <c r="BA152" s="36">
        <f t="shared" si="178"/>
        <v>0</v>
      </c>
      <c r="BB152" s="36">
        <f t="shared" si="179"/>
        <v>0</v>
      </c>
      <c r="BC152" s="36">
        <f t="shared" si="180"/>
        <v>0</v>
      </c>
      <c r="BD152" s="36">
        <f t="shared" si="181"/>
        <v>0</v>
      </c>
      <c r="BE152" s="37">
        <f t="shared" si="182"/>
        <v>5</v>
      </c>
      <c r="BF152" s="43">
        <f>IF($I151&lt;=Inputs!B$13,Inputs!B$14,0)</f>
        <v>1</v>
      </c>
      <c r="BG152" s="43">
        <f>IF(AND($I151&gt;Inputs!B$13,$I151&lt;=Inputs!C$13),Inputs!C$14,0)</f>
        <v>0</v>
      </c>
      <c r="BH152" s="43">
        <f>IF(AND($I151&gt;Inputs!C$13,$I151&lt;=Inputs!D$13),Inputs!D$14,0)</f>
        <v>0</v>
      </c>
      <c r="BI152" s="43">
        <f>IF(AND($I151&lt;Inputs!B$13),0,0)</f>
        <v>0</v>
      </c>
      <c r="BJ152" s="43">
        <f>IF(AND($I151&gt;=Inputs!B$13,$I151&lt;Inputs!C$13),Inputs!B$13,0)</f>
        <v>0</v>
      </c>
      <c r="BK152" s="43">
        <f>IF(AND($I151&gt;=Inputs!C$13,$I151&lt;Inputs!D$13),Inputs!C$13,0)</f>
        <v>0</v>
      </c>
      <c r="BL152" s="43">
        <f t="shared" si="183"/>
        <v>135.25</v>
      </c>
      <c r="BM152" s="43">
        <f t="shared" si="184"/>
        <v>0</v>
      </c>
      <c r="BN152" s="43">
        <f t="shared" si="185"/>
        <v>0</v>
      </c>
      <c r="BO152" s="43">
        <f t="shared" si="186"/>
        <v>135.25</v>
      </c>
      <c r="BP152" s="43" t="str">
        <f t="shared" si="151"/>
        <v>No</v>
      </c>
      <c r="BQ152" s="43">
        <f t="shared" si="187"/>
        <v>5</v>
      </c>
      <c r="BR152" s="43">
        <f t="shared" si="188"/>
        <v>0</v>
      </c>
      <c r="BS152" s="43">
        <f t="shared" si="189"/>
        <v>0</v>
      </c>
      <c r="BT152" s="43">
        <f t="shared" si="190"/>
        <v>-5</v>
      </c>
      <c r="BU152" s="43">
        <f t="shared" si="191"/>
        <v>0</v>
      </c>
      <c r="BV152" s="43">
        <f t="shared" si="192"/>
        <v>0</v>
      </c>
      <c r="BW152" s="43">
        <f t="shared" si="193"/>
        <v>-5</v>
      </c>
      <c r="BX152" s="43">
        <f t="shared" si="162"/>
        <v>130.25</v>
      </c>
      <c r="BY152" s="43">
        <f>IF(AND($BX152&gt;Inputs!B$13,$BX152&lt;=Inputs!C$13),Inputs!C$14,0)</f>
        <v>0</v>
      </c>
      <c r="BZ152" s="43">
        <f>IF(AND($BX152&gt;Inputs!C$13,$BX152&lt;=Inputs!D$13),Inputs!D$14,0)</f>
        <v>0</v>
      </c>
      <c r="CA152" s="43">
        <f>IF(AND($BX152&gt;Inputs!B$13,$BX152&lt;=Inputs!C$13),Inputs!B$13,0)</f>
        <v>0</v>
      </c>
      <c r="CB152" s="43">
        <f>IF(AND($BX152&gt;Inputs!C$13,$BX152&lt;=Inputs!D$13),Inputs!C$13,0)</f>
        <v>0</v>
      </c>
      <c r="CC152" s="43">
        <f t="shared" si="194"/>
        <v>0</v>
      </c>
      <c r="CD152" s="43">
        <f t="shared" si="195"/>
        <v>0</v>
      </c>
      <c r="CE152" s="43">
        <f t="shared" si="196"/>
        <v>0</v>
      </c>
      <c r="CF152" s="43" t="str">
        <f t="shared" si="152"/>
        <v>No</v>
      </c>
      <c r="CG152" s="43">
        <f t="shared" si="197"/>
        <v>0</v>
      </c>
      <c r="CH152" s="43">
        <f t="shared" si="198"/>
        <v>0</v>
      </c>
      <c r="CI152" s="43">
        <f t="shared" si="199"/>
        <v>0</v>
      </c>
      <c r="CJ152" s="43">
        <f t="shared" si="200"/>
        <v>0</v>
      </c>
      <c r="CK152" s="43">
        <f t="shared" si="201"/>
        <v>0</v>
      </c>
      <c r="CL152" s="44">
        <f t="shared" si="202"/>
        <v>-5</v>
      </c>
      <c r="CM152" s="9">
        <f>IF(AND($F152&gt;=Inputs!B$3,$F152&lt;Inputs!C$3),FORECAST($F152,Inputs!B$4:C$4,Inputs!B$3:C$3),9999)</f>
        <v>9999</v>
      </c>
      <c r="CN152" s="9">
        <f>IF(AND($F152&gt;=Inputs!C$3,$F152&lt;Inputs!D$3),FORECAST($F152,Inputs!C$4:D$4,Inputs!C$3:D$3),9999)</f>
        <v>9999</v>
      </c>
      <c r="CO152" s="9">
        <f>IF(AND($F152&gt;=Inputs!D$3,$F152&lt;Inputs!E$3),FORECAST($F152,Inputs!D$4:E$4,Inputs!D$3:E$3),9999)</f>
        <v>9999</v>
      </c>
      <c r="CP152" s="9">
        <f>IF(AND($F152&gt;=Inputs!E$3,$F152&lt;Inputs!F$3),FORECAST($F152,Inputs!E$4:F$4,Inputs!E$3:F$3),9999)</f>
        <v>9999</v>
      </c>
      <c r="CQ152" s="9">
        <f>IF(AND($F152&gt;=Inputs!F$3,$F152&lt;Inputs!G$3),FORECAST($F152,Inputs!F$4:G$4,Inputs!F$3:G$3),9999)</f>
        <v>9999</v>
      </c>
      <c r="CR152" s="9">
        <f>IF(AND($F152&gt;=Inputs!G$3,$F152&lt;Inputs!H$3),FORECAST($F152,Inputs!G$4:H$4,Inputs!G$3:H$3),9999)</f>
        <v>9999</v>
      </c>
      <c r="CS152" s="9">
        <f>IF(AND($F152&gt;=Inputs!H$3,$F152&lt;Inputs!I$3),FORECAST($F152,Inputs!H$4:I$4,Inputs!H$3:I$3),9999)</f>
        <v>9999</v>
      </c>
      <c r="CT152" s="9">
        <f>IF(AND($F152&gt;=Inputs!I$3,$F152&lt;Inputs!J$3),FORECAST($F152,Inputs!I$4:J$4,Inputs!I$3:J$3),9999)</f>
        <v>9999</v>
      </c>
      <c r="CU152" s="9">
        <f>IF(AND($F152&gt;=Inputs!J$3,$F152&lt;Inputs!K$3),FORECAST($F152,Inputs!J$4:K$4,Inputs!J$3:K$3),9999)</f>
        <v>9999</v>
      </c>
      <c r="CV152" s="9">
        <f>IF(AND($F152&gt;=Inputs!K$3,$F152&lt;Inputs!L$3),FORECAST($F152,Inputs!K$4:L$4,Inputs!K$3:L$3),9999)</f>
        <v>9999</v>
      </c>
      <c r="CW152" s="9">
        <f>IF(AND($G152&gt;=Inputs!B$3,$G152&lt;Inputs!C$3),FORECAST($G152,Inputs!B$4:C$4,Inputs!B$3:C$3),-9999)</f>
        <v>-9999</v>
      </c>
      <c r="CX152" s="9">
        <f>IF(AND($G152&gt;=Inputs!C$3,$G152&lt;Inputs!D$3),FORECAST($G152,Inputs!C$4:D$4,Inputs!C$3:D$3),-9999)</f>
        <v>-9999</v>
      </c>
      <c r="CY152" s="9">
        <f>IF(AND($G152&gt;=Inputs!D$3,$G152&lt;Inputs!E$3),FORECAST($G152,Inputs!D$4:E$4,Inputs!D$3:E$3),-9999)</f>
        <v>-9999</v>
      </c>
      <c r="CZ152" s="9">
        <f>IF(AND($G152&gt;=Inputs!E$3,$G152&lt;Inputs!F$3),FORECAST($G152,Inputs!E$4:F$4,Inputs!E$3:F$3),-9999)</f>
        <v>-9999</v>
      </c>
      <c r="DA152" s="9">
        <f>IF(AND($G152&gt;=Inputs!F$3,$G152&lt;Inputs!G$3),FORECAST($G152,Inputs!F$4:G$4,Inputs!F$3:G$3),-9999)</f>
        <v>-9999</v>
      </c>
      <c r="DB152" s="9">
        <f>IF(AND($G152&gt;=Inputs!G$3,$G152&lt;Inputs!H$3),FORECAST($G152,Inputs!G$4:H$4,Inputs!G$3:H$3),-9999)</f>
        <v>25.2</v>
      </c>
      <c r="DC152" s="9">
        <f>IF(AND($G152&gt;=Inputs!H$3,$G152&lt;Inputs!I$3),FORECAST($G152,Inputs!H$4:I$4,Inputs!H$3:I$3),-9999)</f>
        <v>-9999</v>
      </c>
      <c r="DD152" s="9">
        <f>IF(AND($G152&gt;=Inputs!I$3,$G152&lt;Inputs!J$3),FORECAST($G152,Inputs!I$4:J$4,Inputs!I$3:J$3),-9999)</f>
        <v>-9999</v>
      </c>
      <c r="DE152" s="9">
        <f>IF(AND($G152&gt;=Inputs!J$3,$G152&lt;Inputs!K$3),FORECAST($G152,Inputs!J$4:K$4,Inputs!J$3:K$3),-9999)</f>
        <v>-9999</v>
      </c>
      <c r="DF152" s="9">
        <f>IF(AND($G152&gt;=Inputs!K$3,$G152&lt;Inputs!L$3),FORECAST($G152,Inputs!K$4:L$4,Inputs!K$3:L$3),-9999)</f>
        <v>-9999</v>
      </c>
    </row>
    <row r="153" spans="1:110" x14ac:dyDescent="0.25">
      <c r="A153" s="2">
        <f t="shared" si="203"/>
        <v>45474.520833332848</v>
      </c>
      <c r="B153" s="3" t="str">
        <f>IF(ROUND(A153,6)&lt;ROUND(Inputs!$B$7,6),"Pre t0",IF(ROUND(A153,6)=ROUND(Inputs!$B$7,6),"t0",IF(AND(A153&gt;Inputs!$B$7,A153&lt;Inputs!$B$8),"TRLD","Post t0")))</f>
        <v>TRLD</v>
      </c>
      <c r="C153" s="17">
        <v>26.96</v>
      </c>
      <c r="D153" s="19">
        <v>195.83554999999998</v>
      </c>
      <c r="E153" s="19"/>
      <c r="F153" s="19">
        <v>200</v>
      </c>
      <c r="G153" s="19">
        <v>130</v>
      </c>
      <c r="H153" s="7">
        <f t="shared" si="163"/>
        <v>137.22916666666666</v>
      </c>
      <c r="I153" s="7">
        <f>IF(B153="Pre t0",0,IF(B153="t0",MAX(MIN(TRLD!N153,E153),G153),IF(B153="TRLD",I152+J153,IF(B153="Post t0",MAX(I152+M153,G153)))))</f>
        <v>137.33333333333331</v>
      </c>
      <c r="J153" s="7">
        <f t="shared" si="156"/>
        <v>3.875</v>
      </c>
      <c r="K153" s="7">
        <f t="shared" si="159"/>
        <v>3.875</v>
      </c>
      <c r="L153" s="7">
        <f t="shared" si="157"/>
        <v>5</v>
      </c>
      <c r="M153" s="8">
        <f t="shared" si="158"/>
        <v>-5</v>
      </c>
      <c r="N153" s="31">
        <f t="shared" si="160"/>
        <v>137.33333333333331</v>
      </c>
      <c r="O153" s="31">
        <f>IF(AND($C153&gt;=Inputs!B$4,$C153&lt;Inputs!C$4),FORECAST($C153,Inputs!B$3:C$3,Inputs!B$4:C$4),0)</f>
        <v>0</v>
      </c>
      <c r="P153" s="31">
        <f>IF(AND($C153&gt;=Inputs!C$4,$C153&lt;Inputs!D$4),FORECAST($C153,Inputs!C$3:D$3,Inputs!C$4:D$4),0)</f>
        <v>0</v>
      </c>
      <c r="Q153" s="31">
        <f>IF(AND($C153&gt;=Inputs!D$4,$C153&lt;Inputs!E$4),FORECAST($C153,Inputs!D$3:E$3,Inputs!D$4:E$4),0)</f>
        <v>0</v>
      </c>
      <c r="R153" s="31">
        <f>IF(AND($C153&gt;=Inputs!E$4,$C153&lt;Inputs!F$4),FORECAST($C153,Inputs!E$3:F$3,Inputs!E$4:F$4),0)</f>
        <v>0</v>
      </c>
      <c r="S153" s="31">
        <f>IF(AND($C153&gt;=Inputs!F$4,$C153&lt;Inputs!G$4),FORECAST($C153,Inputs!F$3:G$3,Inputs!F$4:G$4),0)</f>
        <v>0</v>
      </c>
      <c r="T153" s="31">
        <f>IF(AND($C153&gt;=Inputs!G$4,$C153&lt;Inputs!H$4),FORECAST($C153,Inputs!G$3:H$3,Inputs!G$4:H$4),0)</f>
        <v>137.33333333333331</v>
      </c>
      <c r="U153" s="31">
        <f>IF(AND($C153&gt;=Inputs!H$4,$C153&lt;Inputs!I$4),FORECAST($C153,Inputs!H$3:I$3,Inputs!H$4:I$4),0)</f>
        <v>0</v>
      </c>
      <c r="V153" s="31">
        <f>IF(AND($C153&gt;=Inputs!I$4,$C153&lt;Inputs!J$4),FORECAST($C153,Inputs!I$3:J$3,Inputs!I$4:J$4),0)</f>
        <v>0</v>
      </c>
      <c r="W153" s="31">
        <f>IF(AND($C153&gt;=Inputs!J$4,$C153&lt;Inputs!K$4),FORECAST($C153,Inputs!J$3:K$3,Inputs!J$4:K$4),0)</f>
        <v>0</v>
      </c>
      <c r="X153" s="31">
        <f>IF(AND($C153&gt;=Inputs!K$4,Inputs!K$4&lt;&gt;""),F153,0)</f>
        <v>0</v>
      </c>
      <c r="Y153" s="36">
        <f>IF($I152&lt;Inputs!B$13,Inputs!B$14,0)</f>
        <v>1</v>
      </c>
      <c r="Z153" s="36">
        <f>IF(AND($I152&gt;=Inputs!B$13,$I152&lt;Inputs!C$13),Inputs!C$14,0)</f>
        <v>0</v>
      </c>
      <c r="AA153" s="36">
        <f>IF(AND($I152&gt;=Inputs!C$13,$I152&lt;Inputs!D$13),Inputs!D$14,0)</f>
        <v>0</v>
      </c>
      <c r="AB153" s="36">
        <f>IF(AND($I152&lt;Inputs!B$13),Inputs!B$13,0)</f>
        <v>185</v>
      </c>
      <c r="AC153" s="36">
        <f>IF(AND($I152&gt;=Inputs!B$13,$I152&lt;Inputs!C$13),Inputs!C$13,0)</f>
        <v>0</v>
      </c>
      <c r="AD153" s="36">
        <f>IF(AND($I152&gt;=Inputs!C$13,$I152&lt;Inputs!D$13),Inputs!D$13,0)</f>
        <v>0</v>
      </c>
      <c r="AE153" s="36">
        <f t="shared" si="164"/>
        <v>51.541666666666686</v>
      </c>
      <c r="AF153" s="36">
        <f t="shared" si="165"/>
        <v>0</v>
      </c>
      <c r="AG153" s="36">
        <f t="shared" si="166"/>
        <v>0</v>
      </c>
      <c r="AH153" s="36">
        <f t="shared" si="167"/>
        <v>51.541666666666686</v>
      </c>
      <c r="AI153" s="36" t="str">
        <f t="shared" si="149"/>
        <v>No</v>
      </c>
      <c r="AJ153" s="36">
        <f t="shared" si="168"/>
        <v>5</v>
      </c>
      <c r="AK153" s="36">
        <f t="shared" si="169"/>
        <v>0</v>
      </c>
      <c r="AL153" s="36">
        <f t="shared" si="170"/>
        <v>0</v>
      </c>
      <c r="AM153" s="36">
        <f t="shared" si="171"/>
        <v>5</v>
      </c>
      <c r="AN153" s="36">
        <f t="shared" si="172"/>
        <v>0</v>
      </c>
      <c r="AO153" s="36">
        <f t="shared" si="173"/>
        <v>0</v>
      </c>
      <c r="AP153" s="36">
        <f t="shared" si="174"/>
        <v>5</v>
      </c>
      <c r="AQ153" s="36">
        <f t="shared" si="161"/>
        <v>138.45833333333331</v>
      </c>
      <c r="AR153" s="36">
        <f>IF(AND($AQ153&gt;=Inputs!B$13,$AQ153&lt;Inputs!C$13),Inputs!C$14,0)</f>
        <v>0</v>
      </c>
      <c r="AS153" s="36">
        <f>IF(AND($AQ153&gt;=Inputs!C$13,$AQ153&lt;Inputs!D$13),Inputs!D$14,0)</f>
        <v>0</v>
      </c>
      <c r="AT153" s="36">
        <f>IF(AND($AQ153&gt;=Inputs!B$13,$AQ153&lt;Inputs!C$13),Inputs!C$13,0)</f>
        <v>0</v>
      </c>
      <c r="AU153" s="36">
        <f>IF(AND($AQ153&gt;=Inputs!C$13,$AQ153&lt;Inputs!D$13),Inputs!D$13,0)</f>
        <v>0</v>
      </c>
      <c r="AV153" s="36">
        <f t="shared" si="175"/>
        <v>0</v>
      </c>
      <c r="AW153" s="36">
        <f>IFERROR((AU153-#REF!)/AS153,0)</f>
        <v>0</v>
      </c>
      <c r="AX153" s="36">
        <f t="shared" si="176"/>
        <v>0</v>
      </c>
      <c r="AY153" s="36" t="str">
        <f t="shared" si="150"/>
        <v>No</v>
      </c>
      <c r="AZ153" s="36">
        <f t="shared" si="177"/>
        <v>0</v>
      </c>
      <c r="BA153" s="36">
        <f t="shared" si="178"/>
        <v>0</v>
      </c>
      <c r="BB153" s="36">
        <f t="shared" si="179"/>
        <v>0</v>
      </c>
      <c r="BC153" s="36">
        <f t="shared" si="180"/>
        <v>0</v>
      </c>
      <c r="BD153" s="36">
        <f t="shared" si="181"/>
        <v>0</v>
      </c>
      <c r="BE153" s="37">
        <f t="shared" si="182"/>
        <v>5</v>
      </c>
      <c r="BF153" s="43">
        <f>IF($I152&lt;=Inputs!B$13,Inputs!B$14,0)</f>
        <v>1</v>
      </c>
      <c r="BG153" s="43">
        <f>IF(AND($I152&gt;Inputs!B$13,$I152&lt;=Inputs!C$13),Inputs!C$14,0)</f>
        <v>0</v>
      </c>
      <c r="BH153" s="43">
        <f>IF(AND($I152&gt;Inputs!C$13,$I152&lt;=Inputs!D$13),Inputs!D$14,0)</f>
        <v>0</v>
      </c>
      <c r="BI153" s="43">
        <f>IF(AND($I152&lt;Inputs!B$13),0,0)</f>
        <v>0</v>
      </c>
      <c r="BJ153" s="43">
        <f>IF(AND($I152&gt;=Inputs!B$13,$I152&lt;Inputs!C$13),Inputs!B$13,0)</f>
        <v>0</v>
      </c>
      <c r="BK153" s="43">
        <f>IF(AND($I152&gt;=Inputs!C$13,$I152&lt;Inputs!D$13),Inputs!C$13,0)</f>
        <v>0</v>
      </c>
      <c r="BL153" s="43">
        <f t="shared" si="183"/>
        <v>133.45833333333331</v>
      </c>
      <c r="BM153" s="43">
        <f t="shared" si="184"/>
        <v>0</v>
      </c>
      <c r="BN153" s="43">
        <f t="shared" si="185"/>
        <v>0</v>
      </c>
      <c r="BO153" s="43">
        <f t="shared" si="186"/>
        <v>133.45833333333331</v>
      </c>
      <c r="BP153" s="43" t="str">
        <f t="shared" si="151"/>
        <v>No</v>
      </c>
      <c r="BQ153" s="43">
        <f t="shared" si="187"/>
        <v>5</v>
      </c>
      <c r="BR153" s="43">
        <f t="shared" si="188"/>
        <v>0</v>
      </c>
      <c r="BS153" s="43">
        <f t="shared" si="189"/>
        <v>0</v>
      </c>
      <c r="BT153" s="43">
        <f t="shared" si="190"/>
        <v>-5</v>
      </c>
      <c r="BU153" s="43">
        <f t="shared" si="191"/>
        <v>0</v>
      </c>
      <c r="BV153" s="43">
        <f t="shared" si="192"/>
        <v>0</v>
      </c>
      <c r="BW153" s="43">
        <f t="shared" si="193"/>
        <v>-5</v>
      </c>
      <c r="BX153" s="43">
        <f t="shared" si="162"/>
        <v>128.45833333333331</v>
      </c>
      <c r="BY153" s="43">
        <f>IF(AND($BX153&gt;Inputs!B$13,$BX153&lt;=Inputs!C$13),Inputs!C$14,0)</f>
        <v>0</v>
      </c>
      <c r="BZ153" s="43">
        <f>IF(AND($BX153&gt;Inputs!C$13,$BX153&lt;=Inputs!D$13),Inputs!D$14,0)</f>
        <v>0</v>
      </c>
      <c r="CA153" s="43">
        <f>IF(AND($BX153&gt;Inputs!B$13,$BX153&lt;=Inputs!C$13),Inputs!B$13,0)</f>
        <v>0</v>
      </c>
      <c r="CB153" s="43">
        <f>IF(AND($BX153&gt;Inputs!C$13,$BX153&lt;=Inputs!D$13),Inputs!C$13,0)</f>
        <v>0</v>
      </c>
      <c r="CC153" s="43">
        <f t="shared" si="194"/>
        <v>0</v>
      </c>
      <c r="CD153" s="43">
        <f t="shared" si="195"/>
        <v>0</v>
      </c>
      <c r="CE153" s="43">
        <f t="shared" si="196"/>
        <v>0</v>
      </c>
      <c r="CF153" s="43" t="str">
        <f t="shared" si="152"/>
        <v>No</v>
      </c>
      <c r="CG153" s="43">
        <f t="shared" si="197"/>
        <v>0</v>
      </c>
      <c r="CH153" s="43">
        <f t="shared" si="198"/>
        <v>0</v>
      </c>
      <c r="CI153" s="43">
        <f t="shared" si="199"/>
        <v>0</v>
      </c>
      <c r="CJ153" s="43">
        <f t="shared" si="200"/>
        <v>0</v>
      </c>
      <c r="CK153" s="43">
        <f t="shared" si="201"/>
        <v>0</v>
      </c>
      <c r="CL153" s="44">
        <f t="shared" si="202"/>
        <v>-5</v>
      </c>
      <c r="CM153" s="9">
        <f>IF(AND($F153&gt;=Inputs!B$3,$F153&lt;Inputs!C$3),FORECAST($F153,Inputs!B$4:C$4,Inputs!B$3:C$3),9999)</f>
        <v>9999</v>
      </c>
      <c r="CN153" s="9">
        <f>IF(AND($F153&gt;=Inputs!C$3,$F153&lt;Inputs!D$3),FORECAST($F153,Inputs!C$4:D$4,Inputs!C$3:D$3),9999)</f>
        <v>9999</v>
      </c>
      <c r="CO153" s="9">
        <f>IF(AND($F153&gt;=Inputs!D$3,$F153&lt;Inputs!E$3),FORECAST($F153,Inputs!D$4:E$4,Inputs!D$3:E$3),9999)</f>
        <v>9999</v>
      </c>
      <c r="CP153" s="9">
        <f>IF(AND($F153&gt;=Inputs!E$3,$F153&lt;Inputs!F$3),FORECAST($F153,Inputs!E$4:F$4,Inputs!E$3:F$3),9999)</f>
        <v>9999</v>
      </c>
      <c r="CQ153" s="9">
        <f>IF(AND($F153&gt;=Inputs!F$3,$F153&lt;Inputs!G$3),FORECAST($F153,Inputs!F$4:G$4,Inputs!F$3:G$3),9999)</f>
        <v>9999</v>
      </c>
      <c r="CR153" s="9">
        <f>IF(AND($F153&gt;=Inputs!G$3,$F153&lt;Inputs!H$3),FORECAST($F153,Inputs!G$4:H$4,Inputs!G$3:H$3),9999)</f>
        <v>9999</v>
      </c>
      <c r="CS153" s="9">
        <f>IF(AND($F153&gt;=Inputs!H$3,$F153&lt;Inputs!I$3),FORECAST($F153,Inputs!H$4:I$4,Inputs!H$3:I$3),9999)</f>
        <v>9999</v>
      </c>
      <c r="CT153" s="9">
        <f>IF(AND($F153&gt;=Inputs!I$3,$F153&lt;Inputs!J$3),FORECAST($F153,Inputs!I$4:J$4,Inputs!I$3:J$3),9999)</f>
        <v>9999</v>
      </c>
      <c r="CU153" s="9">
        <f>IF(AND($F153&gt;=Inputs!J$3,$F153&lt;Inputs!K$3),FORECAST($F153,Inputs!J$4:K$4,Inputs!J$3:K$3),9999)</f>
        <v>9999</v>
      </c>
      <c r="CV153" s="9">
        <f>IF(AND($F153&gt;=Inputs!K$3,$F153&lt;Inputs!L$3),FORECAST($F153,Inputs!K$4:L$4,Inputs!K$3:L$3),9999)</f>
        <v>9999</v>
      </c>
      <c r="CW153" s="9">
        <f>IF(AND($G153&gt;=Inputs!B$3,$G153&lt;Inputs!C$3),FORECAST($G153,Inputs!B$4:C$4,Inputs!B$3:C$3),-9999)</f>
        <v>-9999</v>
      </c>
      <c r="CX153" s="9">
        <f>IF(AND($G153&gt;=Inputs!C$3,$G153&lt;Inputs!D$3),FORECAST($G153,Inputs!C$4:D$4,Inputs!C$3:D$3),-9999)</f>
        <v>-9999</v>
      </c>
      <c r="CY153" s="9">
        <f>IF(AND($G153&gt;=Inputs!D$3,$G153&lt;Inputs!E$3),FORECAST($G153,Inputs!D$4:E$4,Inputs!D$3:E$3),-9999)</f>
        <v>-9999</v>
      </c>
      <c r="CZ153" s="9">
        <f>IF(AND($G153&gt;=Inputs!E$3,$G153&lt;Inputs!F$3),FORECAST($G153,Inputs!E$4:F$4,Inputs!E$3:F$3),-9999)</f>
        <v>-9999</v>
      </c>
      <c r="DA153" s="9">
        <f>IF(AND($G153&gt;=Inputs!F$3,$G153&lt;Inputs!G$3),FORECAST($G153,Inputs!F$4:G$4,Inputs!F$3:G$3),-9999)</f>
        <v>-9999</v>
      </c>
      <c r="DB153" s="9">
        <f>IF(AND($G153&gt;=Inputs!G$3,$G153&lt;Inputs!H$3),FORECAST($G153,Inputs!G$4:H$4,Inputs!G$3:H$3),-9999)</f>
        <v>25.2</v>
      </c>
      <c r="DC153" s="9">
        <f>IF(AND($G153&gt;=Inputs!H$3,$G153&lt;Inputs!I$3),FORECAST($G153,Inputs!H$4:I$4,Inputs!H$3:I$3),-9999)</f>
        <v>-9999</v>
      </c>
      <c r="DD153" s="9">
        <f>IF(AND($G153&gt;=Inputs!I$3,$G153&lt;Inputs!J$3),FORECAST($G153,Inputs!I$4:J$4,Inputs!I$3:J$3),-9999)</f>
        <v>-9999</v>
      </c>
      <c r="DE153" s="9">
        <f>IF(AND($G153&gt;=Inputs!J$3,$G153&lt;Inputs!K$3),FORECAST($G153,Inputs!J$4:K$4,Inputs!J$3:K$3),-9999)</f>
        <v>-9999</v>
      </c>
      <c r="DF153" s="9">
        <f>IF(AND($G153&gt;=Inputs!K$3,$G153&lt;Inputs!L$3),FORECAST($G153,Inputs!K$4:L$4,Inputs!K$3:L$3),-9999)</f>
        <v>-9999</v>
      </c>
    </row>
    <row r="154" spans="1:110" x14ac:dyDescent="0.25">
      <c r="A154" s="2">
        <f t="shared" si="203"/>
        <v>45474.524305555067</v>
      </c>
      <c r="B154" s="3" t="str">
        <f>IF(ROUND(A154,6)&lt;ROUND(Inputs!$B$7,6),"Pre t0",IF(ROUND(A154,6)=ROUND(Inputs!$B$7,6),"t0",IF(AND(A154&gt;Inputs!$B$7,A154&lt;Inputs!$B$8),"TRLD","Post t0")))</f>
        <v>TRLD</v>
      </c>
      <c r="C154" s="17">
        <v>26.91</v>
      </c>
      <c r="D154" s="19">
        <v>195.44114999999999</v>
      </c>
      <c r="E154" s="19"/>
      <c r="F154" s="19">
        <v>200</v>
      </c>
      <c r="G154" s="19">
        <v>130</v>
      </c>
      <c r="H154" s="7">
        <f t="shared" si="163"/>
        <v>139.625</v>
      </c>
      <c r="I154" s="7">
        <f>IF(B154="Pre t0",0,IF(B154="t0",MAX(MIN(TRLD!N154,E154),G154),IF(B154="TRLD",I153+J154,IF(B154="Post t0",MAX(I153+M154,G154)))))</f>
        <v>137.125</v>
      </c>
      <c r="J154" s="7">
        <f t="shared" si="156"/>
        <v>-0.20833333333331439</v>
      </c>
      <c r="K154" s="7">
        <f t="shared" si="159"/>
        <v>-0.20833333333331439</v>
      </c>
      <c r="L154" s="7">
        <f t="shared" si="157"/>
        <v>5</v>
      </c>
      <c r="M154" s="8">
        <f t="shared" si="158"/>
        <v>-5</v>
      </c>
      <c r="N154" s="31">
        <f t="shared" si="160"/>
        <v>137.125</v>
      </c>
      <c r="O154" s="31">
        <f>IF(AND($C154&gt;=Inputs!B$4,$C154&lt;Inputs!C$4),FORECAST($C154,Inputs!B$3:C$3,Inputs!B$4:C$4),0)</f>
        <v>0</v>
      </c>
      <c r="P154" s="31">
        <f>IF(AND($C154&gt;=Inputs!C$4,$C154&lt;Inputs!D$4),FORECAST($C154,Inputs!C$3:D$3,Inputs!C$4:D$4),0)</f>
        <v>0</v>
      </c>
      <c r="Q154" s="31">
        <f>IF(AND($C154&gt;=Inputs!D$4,$C154&lt;Inputs!E$4),FORECAST($C154,Inputs!D$3:E$3,Inputs!D$4:E$4),0)</f>
        <v>0</v>
      </c>
      <c r="R154" s="31">
        <f>IF(AND($C154&gt;=Inputs!E$4,$C154&lt;Inputs!F$4),FORECAST($C154,Inputs!E$3:F$3,Inputs!E$4:F$4),0)</f>
        <v>0</v>
      </c>
      <c r="S154" s="31">
        <f>IF(AND($C154&gt;=Inputs!F$4,$C154&lt;Inputs!G$4),FORECAST($C154,Inputs!F$3:G$3,Inputs!F$4:G$4),0)</f>
        <v>0</v>
      </c>
      <c r="T154" s="31">
        <f>IF(AND($C154&gt;=Inputs!G$4,$C154&lt;Inputs!H$4),FORECAST($C154,Inputs!G$3:H$3,Inputs!G$4:H$4),0)</f>
        <v>137.125</v>
      </c>
      <c r="U154" s="31">
        <f>IF(AND($C154&gt;=Inputs!H$4,$C154&lt;Inputs!I$4),FORECAST($C154,Inputs!H$3:I$3,Inputs!H$4:I$4),0)</f>
        <v>0</v>
      </c>
      <c r="V154" s="31">
        <f>IF(AND($C154&gt;=Inputs!I$4,$C154&lt;Inputs!J$4),FORECAST($C154,Inputs!I$3:J$3,Inputs!I$4:J$4),0)</f>
        <v>0</v>
      </c>
      <c r="W154" s="31">
        <f>IF(AND($C154&gt;=Inputs!J$4,$C154&lt;Inputs!K$4),FORECAST($C154,Inputs!J$3:K$3,Inputs!J$4:K$4),0)</f>
        <v>0</v>
      </c>
      <c r="X154" s="31">
        <f>IF(AND($C154&gt;=Inputs!K$4,Inputs!K$4&lt;&gt;""),F154,0)</f>
        <v>0</v>
      </c>
      <c r="Y154" s="36">
        <f>IF($I153&lt;Inputs!B$13,Inputs!B$14,0)</f>
        <v>1</v>
      </c>
      <c r="Z154" s="36">
        <f>IF(AND($I153&gt;=Inputs!B$13,$I153&lt;Inputs!C$13),Inputs!C$14,0)</f>
        <v>0</v>
      </c>
      <c r="AA154" s="36">
        <f>IF(AND($I153&gt;=Inputs!C$13,$I153&lt;Inputs!D$13),Inputs!D$14,0)</f>
        <v>0</v>
      </c>
      <c r="AB154" s="36">
        <f>IF(AND($I153&lt;Inputs!B$13),Inputs!B$13,0)</f>
        <v>185</v>
      </c>
      <c r="AC154" s="36">
        <f>IF(AND($I153&gt;=Inputs!B$13,$I153&lt;Inputs!C$13),Inputs!C$13,0)</f>
        <v>0</v>
      </c>
      <c r="AD154" s="36">
        <f>IF(AND($I153&gt;=Inputs!C$13,$I153&lt;Inputs!D$13),Inputs!D$13,0)</f>
        <v>0</v>
      </c>
      <c r="AE154" s="36">
        <f t="shared" si="164"/>
        <v>47.666666666666686</v>
      </c>
      <c r="AF154" s="36">
        <f t="shared" si="165"/>
        <v>0</v>
      </c>
      <c r="AG154" s="36">
        <f t="shared" si="166"/>
        <v>0</v>
      </c>
      <c r="AH154" s="36">
        <f t="shared" si="167"/>
        <v>47.666666666666686</v>
      </c>
      <c r="AI154" s="36" t="str">
        <f t="shared" si="149"/>
        <v>No</v>
      </c>
      <c r="AJ154" s="36">
        <f t="shared" si="168"/>
        <v>5</v>
      </c>
      <c r="AK154" s="36">
        <f t="shared" si="169"/>
        <v>0</v>
      </c>
      <c r="AL154" s="36">
        <f t="shared" si="170"/>
        <v>0</v>
      </c>
      <c r="AM154" s="36">
        <f t="shared" si="171"/>
        <v>5</v>
      </c>
      <c r="AN154" s="36">
        <f t="shared" si="172"/>
        <v>0</v>
      </c>
      <c r="AO154" s="36">
        <f t="shared" si="173"/>
        <v>0</v>
      </c>
      <c r="AP154" s="36">
        <f t="shared" si="174"/>
        <v>5</v>
      </c>
      <c r="AQ154" s="36">
        <f t="shared" si="161"/>
        <v>142.33333333333331</v>
      </c>
      <c r="AR154" s="36">
        <f>IF(AND($AQ154&gt;=Inputs!B$13,$AQ154&lt;Inputs!C$13),Inputs!C$14,0)</f>
        <v>0</v>
      </c>
      <c r="AS154" s="36">
        <f>IF(AND($AQ154&gt;=Inputs!C$13,$AQ154&lt;Inputs!D$13),Inputs!D$14,0)</f>
        <v>0</v>
      </c>
      <c r="AT154" s="36">
        <f>IF(AND($AQ154&gt;=Inputs!B$13,$AQ154&lt;Inputs!C$13),Inputs!C$13,0)</f>
        <v>0</v>
      </c>
      <c r="AU154" s="36">
        <f>IF(AND($AQ154&gt;=Inputs!C$13,$AQ154&lt;Inputs!D$13),Inputs!D$13,0)</f>
        <v>0</v>
      </c>
      <c r="AV154" s="36">
        <f t="shared" si="175"/>
        <v>0</v>
      </c>
      <c r="AW154" s="36">
        <f>IFERROR((AU154-#REF!)/AS154,0)</f>
        <v>0</v>
      </c>
      <c r="AX154" s="36">
        <f t="shared" si="176"/>
        <v>0</v>
      </c>
      <c r="AY154" s="36" t="str">
        <f t="shared" si="150"/>
        <v>No</v>
      </c>
      <c r="AZ154" s="36">
        <f t="shared" si="177"/>
        <v>0</v>
      </c>
      <c r="BA154" s="36">
        <f t="shared" si="178"/>
        <v>0</v>
      </c>
      <c r="BB154" s="36">
        <f t="shared" si="179"/>
        <v>0</v>
      </c>
      <c r="BC154" s="36">
        <f t="shared" si="180"/>
        <v>0</v>
      </c>
      <c r="BD154" s="36">
        <f t="shared" si="181"/>
        <v>0</v>
      </c>
      <c r="BE154" s="37">
        <f t="shared" si="182"/>
        <v>5</v>
      </c>
      <c r="BF154" s="43">
        <f>IF($I153&lt;=Inputs!B$13,Inputs!B$14,0)</f>
        <v>1</v>
      </c>
      <c r="BG154" s="43">
        <f>IF(AND($I153&gt;Inputs!B$13,$I153&lt;=Inputs!C$13),Inputs!C$14,0)</f>
        <v>0</v>
      </c>
      <c r="BH154" s="43">
        <f>IF(AND($I153&gt;Inputs!C$13,$I153&lt;=Inputs!D$13),Inputs!D$14,0)</f>
        <v>0</v>
      </c>
      <c r="BI154" s="43">
        <f>IF(AND($I153&lt;Inputs!B$13),0,0)</f>
        <v>0</v>
      </c>
      <c r="BJ154" s="43">
        <f>IF(AND($I153&gt;=Inputs!B$13,$I153&lt;Inputs!C$13),Inputs!B$13,0)</f>
        <v>0</v>
      </c>
      <c r="BK154" s="43">
        <f>IF(AND($I153&gt;=Inputs!C$13,$I153&lt;Inputs!D$13),Inputs!C$13,0)</f>
        <v>0</v>
      </c>
      <c r="BL154" s="43">
        <f t="shared" si="183"/>
        <v>137.33333333333331</v>
      </c>
      <c r="BM154" s="43">
        <f t="shared" si="184"/>
        <v>0</v>
      </c>
      <c r="BN154" s="43">
        <f t="shared" si="185"/>
        <v>0</v>
      </c>
      <c r="BO154" s="43">
        <f t="shared" si="186"/>
        <v>137.33333333333331</v>
      </c>
      <c r="BP154" s="43" t="str">
        <f t="shared" si="151"/>
        <v>No</v>
      </c>
      <c r="BQ154" s="43">
        <f t="shared" si="187"/>
        <v>5</v>
      </c>
      <c r="BR154" s="43">
        <f t="shared" si="188"/>
        <v>0</v>
      </c>
      <c r="BS154" s="43">
        <f t="shared" si="189"/>
        <v>0</v>
      </c>
      <c r="BT154" s="43">
        <f t="shared" si="190"/>
        <v>-5</v>
      </c>
      <c r="BU154" s="43">
        <f t="shared" si="191"/>
        <v>0</v>
      </c>
      <c r="BV154" s="43">
        <f t="shared" si="192"/>
        <v>0</v>
      </c>
      <c r="BW154" s="43">
        <f t="shared" si="193"/>
        <v>-5</v>
      </c>
      <c r="BX154" s="43">
        <f t="shared" si="162"/>
        <v>132.33333333333331</v>
      </c>
      <c r="BY154" s="43">
        <f>IF(AND($BX154&gt;Inputs!B$13,$BX154&lt;=Inputs!C$13),Inputs!C$14,0)</f>
        <v>0</v>
      </c>
      <c r="BZ154" s="43">
        <f>IF(AND($BX154&gt;Inputs!C$13,$BX154&lt;=Inputs!D$13),Inputs!D$14,0)</f>
        <v>0</v>
      </c>
      <c r="CA154" s="43">
        <f>IF(AND($BX154&gt;Inputs!B$13,$BX154&lt;=Inputs!C$13),Inputs!B$13,0)</f>
        <v>0</v>
      </c>
      <c r="CB154" s="43">
        <f>IF(AND($BX154&gt;Inputs!C$13,$BX154&lt;=Inputs!D$13),Inputs!C$13,0)</f>
        <v>0</v>
      </c>
      <c r="CC154" s="43">
        <f t="shared" si="194"/>
        <v>0</v>
      </c>
      <c r="CD154" s="43">
        <f t="shared" si="195"/>
        <v>0</v>
      </c>
      <c r="CE154" s="43">
        <f t="shared" si="196"/>
        <v>0</v>
      </c>
      <c r="CF154" s="43" t="str">
        <f t="shared" si="152"/>
        <v>No</v>
      </c>
      <c r="CG154" s="43">
        <f t="shared" si="197"/>
        <v>0</v>
      </c>
      <c r="CH154" s="43">
        <f t="shared" si="198"/>
        <v>0</v>
      </c>
      <c r="CI154" s="43">
        <f t="shared" si="199"/>
        <v>0</v>
      </c>
      <c r="CJ154" s="43">
        <f t="shared" si="200"/>
        <v>0</v>
      </c>
      <c r="CK154" s="43">
        <f t="shared" si="201"/>
        <v>0</v>
      </c>
      <c r="CL154" s="44">
        <f t="shared" si="202"/>
        <v>-5</v>
      </c>
      <c r="CM154" s="9">
        <f>IF(AND($F154&gt;=Inputs!B$3,$F154&lt;Inputs!C$3),FORECAST($F154,Inputs!B$4:C$4,Inputs!B$3:C$3),9999)</f>
        <v>9999</v>
      </c>
      <c r="CN154" s="9">
        <f>IF(AND($F154&gt;=Inputs!C$3,$F154&lt;Inputs!D$3),FORECAST($F154,Inputs!C$4:D$4,Inputs!C$3:D$3),9999)</f>
        <v>9999</v>
      </c>
      <c r="CO154" s="9">
        <f>IF(AND($F154&gt;=Inputs!D$3,$F154&lt;Inputs!E$3),FORECAST($F154,Inputs!D$4:E$4,Inputs!D$3:E$3),9999)</f>
        <v>9999</v>
      </c>
      <c r="CP154" s="9">
        <f>IF(AND($F154&gt;=Inputs!E$3,$F154&lt;Inputs!F$3),FORECAST($F154,Inputs!E$4:F$4,Inputs!E$3:F$3),9999)</f>
        <v>9999</v>
      </c>
      <c r="CQ154" s="9">
        <f>IF(AND($F154&gt;=Inputs!F$3,$F154&lt;Inputs!G$3),FORECAST($F154,Inputs!F$4:G$4,Inputs!F$3:G$3),9999)</f>
        <v>9999</v>
      </c>
      <c r="CR154" s="9">
        <f>IF(AND($F154&gt;=Inputs!G$3,$F154&lt;Inputs!H$3),FORECAST($F154,Inputs!G$4:H$4,Inputs!G$3:H$3),9999)</f>
        <v>9999</v>
      </c>
      <c r="CS154" s="9">
        <f>IF(AND($F154&gt;=Inputs!H$3,$F154&lt;Inputs!I$3),FORECAST($F154,Inputs!H$4:I$4,Inputs!H$3:I$3),9999)</f>
        <v>9999</v>
      </c>
      <c r="CT154" s="9">
        <f>IF(AND($F154&gt;=Inputs!I$3,$F154&lt;Inputs!J$3),FORECAST($F154,Inputs!I$4:J$4,Inputs!I$3:J$3),9999)</f>
        <v>9999</v>
      </c>
      <c r="CU154" s="9">
        <f>IF(AND($F154&gt;=Inputs!J$3,$F154&lt;Inputs!K$3),FORECAST($F154,Inputs!J$4:K$4,Inputs!J$3:K$3),9999)</f>
        <v>9999</v>
      </c>
      <c r="CV154" s="9">
        <f>IF(AND($F154&gt;=Inputs!K$3,$F154&lt;Inputs!L$3),FORECAST($F154,Inputs!K$4:L$4,Inputs!K$3:L$3),9999)</f>
        <v>9999</v>
      </c>
      <c r="CW154" s="9">
        <f>IF(AND($G154&gt;=Inputs!B$3,$G154&lt;Inputs!C$3),FORECAST($G154,Inputs!B$4:C$4,Inputs!B$3:C$3),-9999)</f>
        <v>-9999</v>
      </c>
      <c r="CX154" s="9">
        <f>IF(AND($G154&gt;=Inputs!C$3,$G154&lt;Inputs!D$3),FORECAST($G154,Inputs!C$4:D$4,Inputs!C$3:D$3),-9999)</f>
        <v>-9999</v>
      </c>
      <c r="CY154" s="9">
        <f>IF(AND($G154&gt;=Inputs!D$3,$G154&lt;Inputs!E$3),FORECAST($G154,Inputs!D$4:E$4,Inputs!D$3:E$3),-9999)</f>
        <v>-9999</v>
      </c>
      <c r="CZ154" s="9">
        <f>IF(AND($G154&gt;=Inputs!E$3,$G154&lt;Inputs!F$3),FORECAST($G154,Inputs!E$4:F$4,Inputs!E$3:F$3),-9999)</f>
        <v>-9999</v>
      </c>
      <c r="DA154" s="9">
        <f>IF(AND($G154&gt;=Inputs!F$3,$G154&lt;Inputs!G$3),FORECAST($G154,Inputs!F$4:G$4,Inputs!F$3:G$3),-9999)</f>
        <v>-9999</v>
      </c>
      <c r="DB154" s="9">
        <f>IF(AND($G154&gt;=Inputs!G$3,$G154&lt;Inputs!H$3),FORECAST($G154,Inputs!G$4:H$4,Inputs!G$3:H$3),-9999)</f>
        <v>25.2</v>
      </c>
      <c r="DC154" s="9">
        <f>IF(AND($G154&gt;=Inputs!H$3,$G154&lt;Inputs!I$3),FORECAST($G154,Inputs!H$4:I$4,Inputs!H$3:I$3),-9999)</f>
        <v>-9999</v>
      </c>
      <c r="DD154" s="9">
        <f>IF(AND($G154&gt;=Inputs!I$3,$G154&lt;Inputs!J$3),FORECAST($G154,Inputs!I$4:J$4,Inputs!I$3:J$3),-9999)</f>
        <v>-9999</v>
      </c>
      <c r="DE154" s="9">
        <f>IF(AND($G154&gt;=Inputs!J$3,$G154&lt;Inputs!K$3),FORECAST($G154,Inputs!J$4:K$4,Inputs!J$3:K$3),-9999)</f>
        <v>-9999</v>
      </c>
      <c r="DF154" s="9">
        <f>IF(AND($G154&gt;=Inputs!K$3,$G154&lt;Inputs!L$3),FORECAST($G154,Inputs!K$4:L$4,Inputs!K$3:L$3),-9999)</f>
        <v>-9999</v>
      </c>
    </row>
    <row r="155" spans="1:110" x14ac:dyDescent="0.25">
      <c r="A155" s="2">
        <f t="shared" si="203"/>
        <v>45474.527777777286</v>
      </c>
      <c r="B155" s="3" t="str">
        <f>IF(ROUND(A155,6)&lt;ROUND(Inputs!$B$7,6),"Pre t0",IF(ROUND(A155,6)=ROUND(Inputs!$B$7,6),"t0",IF(AND(A155&gt;Inputs!$B$7,A155&lt;Inputs!$B$8),"TRLD","Post t0")))</f>
        <v>TRLD</v>
      </c>
      <c r="C155" s="17">
        <v>28.17</v>
      </c>
      <c r="D155" s="19">
        <v>195.51220000000001</v>
      </c>
      <c r="E155" s="19"/>
      <c r="F155" s="19">
        <v>200</v>
      </c>
      <c r="G155" s="19">
        <v>130</v>
      </c>
      <c r="H155" s="7">
        <f t="shared" si="163"/>
        <v>139.79166666666666</v>
      </c>
      <c r="I155" s="7">
        <f>IF(B155="Pre t0",0,IF(B155="t0",MAX(MIN(TRLD!N155,E155),G155),IF(B155="TRLD",I154+J155,IF(B155="Post t0",MAX(I154+M155,G155)))))</f>
        <v>142.125</v>
      </c>
      <c r="J155" s="7">
        <f t="shared" si="156"/>
        <v>5</v>
      </c>
      <c r="K155" s="7">
        <f t="shared" si="159"/>
        <v>5.25</v>
      </c>
      <c r="L155" s="7">
        <f t="shared" si="157"/>
        <v>5</v>
      </c>
      <c r="M155" s="8">
        <f t="shared" si="158"/>
        <v>-5</v>
      </c>
      <c r="N155" s="31">
        <f t="shared" si="160"/>
        <v>142.375</v>
      </c>
      <c r="O155" s="31">
        <f>IF(AND($C155&gt;=Inputs!B$4,$C155&lt;Inputs!C$4),FORECAST($C155,Inputs!B$3:C$3,Inputs!B$4:C$4),0)</f>
        <v>0</v>
      </c>
      <c r="P155" s="31">
        <f>IF(AND($C155&gt;=Inputs!C$4,$C155&lt;Inputs!D$4),FORECAST($C155,Inputs!C$3:D$3,Inputs!C$4:D$4),0)</f>
        <v>0</v>
      </c>
      <c r="Q155" s="31">
        <f>IF(AND($C155&gt;=Inputs!D$4,$C155&lt;Inputs!E$4),FORECAST($C155,Inputs!D$3:E$3,Inputs!D$4:E$4),0)</f>
        <v>0</v>
      </c>
      <c r="R155" s="31">
        <f>IF(AND($C155&gt;=Inputs!E$4,$C155&lt;Inputs!F$4),FORECAST($C155,Inputs!E$3:F$3,Inputs!E$4:F$4),0)</f>
        <v>0</v>
      </c>
      <c r="S155" s="31">
        <f>IF(AND($C155&gt;=Inputs!F$4,$C155&lt;Inputs!G$4),FORECAST($C155,Inputs!F$3:G$3,Inputs!F$4:G$4),0)</f>
        <v>0</v>
      </c>
      <c r="T155" s="31">
        <f>IF(AND($C155&gt;=Inputs!G$4,$C155&lt;Inputs!H$4),FORECAST($C155,Inputs!G$3:H$3,Inputs!G$4:H$4),0)</f>
        <v>142.375</v>
      </c>
      <c r="U155" s="31">
        <f>IF(AND($C155&gt;=Inputs!H$4,$C155&lt;Inputs!I$4),FORECAST($C155,Inputs!H$3:I$3,Inputs!H$4:I$4),0)</f>
        <v>0</v>
      </c>
      <c r="V155" s="31">
        <f>IF(AND($C155&gt;=Inputs!I$4,$C155&lt;Inputs!J$4),FORECAST($C155,Inputs!I$3:J$3,Inputs!I$4:J$4),0)</f>
        <v>0</v>
      </c>
      <c r="W155" s="31">
        <f>IF(AND($C155&gt;=Inputs!J$4,$C155&lt;Inputs!K$4),FORECAST($C155,Inputs!J$3:K$3,Inputs!J$4:K$4),0)</f>
        <v>0</v>
      </c>
      <c r="X155" s="31">
        <f>IF(AND($C155&gt;=Inputs!K$4,Inputs!K$4&lt;&gt;""),F155,0)</f>
        <v>0</v>
      </c>
      <c r="Y155" s="36">
        <f>IF($I154&lt;Inputs!B$13,Inputs!B$14,0)</f>
        <v>1</v>
      </c>
      <c r="Z155" s="36">
        <f>IF(AND($I154&gt;=Inputs!B$13,$I154&lt;Inputs!C$13),Inputs!C$14,0)</f>
        <v>0</v>
      </c>
      <c r="AA155" s="36">
        <f>IF(AND($I154&gt;=Inputs!C$13,$I154&lt;Inputs!D$13),Inputs!D$14,0)</f>
        <v>0</v>
      </c>
      <c r="AB155" s="36">
        <f>IF(AND($I154&lt;Inputs!B$13),Inputs!B$13,0)</f>
        <v>185</v>
      </c>
      <c r="AC155" s="36">
        <f>IF(AND($I154&gt;=Inputs!B$13,$I154&lt;Inputs!C$13),Inputs!C$13,0)</f>
        <v>0</v>
      </c>
      <c r="AD155" s="36">
        <f>IF(AND($I154&gt;=Inputs!C$13,$I154&lt;Inputs!D$13),Inputs!D$13,0)</f>
        <v>0</v>
      </c>
      <c r="AE155" s="36">
        <f t="shared" si="164"/>
        <v>47.875</v>
      </c>
      <c r="AF155" s="36">
        <f t="shared" si="165"/>
        <v>0</v>
      </c>
      <c r="AG155" s="36">
        <f t="shared" si="166"/>
        <v>0</v>
      </c>
      <c r="AH155" s="36">
        <f t="shared" si="167"/>
        <v>47.875</v>
      </c>
      <c r="AI155" s="36" t="str">
        <f t="shared" si="149"/>
        <v>No</v>
      </c>
      <c r="AJ155" s="36">
        <f t="shared" si="168"/>
        <v>5</v>
      </c>
      <c r="AK155" s="36">
        <f t="shared" si="169"/>
        <v>0</v>
      </c>
      <c r="AL155" s="36">
        <f t="shared" si="170"/>
        <v>0</v>
      </c>
      <c r="AM155" s="36">
        <f t="shared" si="171"/>
        <v>5</v>
      </c>
      <c r="AN155" s="36">
        <f t="shared" si="172"/>
        <v>0</v>
      </c>
      <c r="AO155" s="36">
        <f t="shared" si="173"/>
        <v>0</v>
      </c>
      <c r="AP155" s="36">
        <f t="shared" si="174"/>
        <v>5</v>
      </c>
      <c r="AQ155" s="36">
        <f t="shared" si="161"/>
        <v>142.125</v>
      </c>
      <c r="AR155" s="36">
        <f>IF(AND($AQ155&gt;=Inputs!B$13,$AQ155&lt;Inputs!C$13),Inputs!C$14,0)</f>
        <v>0</v>
      </c>
      <c r="AS155" s="36">
        <f>IF(AND($AQ155&gt;=Inputs!C$13,$AQ155&lt;Inputs!D$13),Inputs!D$14,0)</f>
        <v>0</v>
      </c>
      <c r="AT155" s="36">
        <f>IF(AND($AQ155&gt;=Inputs!B$13,$AQ155&lt;Inputs!C$13),Inputs!C$13,0)</f>
        <v>0</v>
      </c>
      <c r="AU155" s="36">
        <f>IF(AND($AQ155&gt;=Inputs!C$13,$AQ155&lt;Inputs!D$13),Inputs!D$13,0)</f>
        <v>0</v>
      </c>
      <c r="AV155" s="36">
        <f t="shared" si="175"/>
        <v>0</v>
      </c>
      <c r="AW155" s="36">
        <f>IFERROR((AU155-#REF!)/AS155,0)</f>
        <v>0</v>
      </c>
      <c r="AX155" s="36">
        <f t="shared" si="176"/>
        <v>0</v>
      </c>
      <c r="AY155" s="36" t="str">
        <f t="shared" si="150"/>
        <v>No</v>
      </c>
      <c r="AZ155" s="36">
        <f t="shared" si="177"/>
        <v>0</v>
      </c>
      <c r="BA155" s="36">
        <f t="shared" si="178"/>
        <v>0</v>
      </c>
      <c r="BB155" s="36">
        <f t="shared" si="179"/>
        <v>0</v>
      </c>
      <c r="BC155" s="36">
        <f t="shared" si="180"/>
        <v>0</v>
      </c>
      <c r="BD155" s="36">
        <f t="shared" si="181"/>
        <v>0</v>
      </c>
      <c r="BE155" s="37">
        <f t="shared" si="182"/>
        <v>5</v>
      </c>
      <c r="BF155" s="43">
        <f>IF($I154&lt;=Inputs!B$13,Inputs!B$14,0)</f>
        <v>1</v>
      </c>
      <c r="BG155" s="43">
        <f>IF(AND($I154&gt;Inputs!B$13,$I154&lt;=Inputs!C$13),Inputs!C$14,0)</f>
        <v>0</v>
      </c>
      <c r="BH155" s="43">
        <f>IF(AND($I154&gt;Inputs!C$13,$I154&lt;=Inputs!D$13),Inputs!D$14,0)</f>
        <v>0</v>
      </c>
      <c r="BI155" s="43">
        <f>IF(AND($I154&lt;Inputs!B$13),0,0)</f>
        <v>0</v>
      </c>
      <c r="BJ155" s="43">
        <f>IF(AND($I154&gt;=Inputs!B$13,$I154&lt;Inputs!C$13),Inputs!B$13,0)</f>
        <v>0</v>
      </c>
      <c r="BK155" s="43">
        <f>IF(AND($I154&gt;=Inputs!C$13,$I154&lt;Inputs!D$13),Inputs!C$13,0)</f>
        <v>0</v>
      </c>
      <c r="BL155" s="43">
        <f t="shared" si="183"/>
        <v>137.125</v>
      </c>
      <c r="BM155" s="43">
        <f t="shared" si="184"/>
        <v>0</v>
      </c>
      <c r="BN155" s="43">
        <f t="shared" si="185"/>
        <v>0</v>
      </c>
      <c r="BO155" s="43">
        <f t="shared" si="186"/>
        <v>137.125</v>
      </c>
      <c r="BP155" s="43" t="str">
        <f t="shared" si="151"/>
        <v>No</v>
      </c>
      <c r="BQ155" s="43">
        <f t="shared" si="187"/>
        <v>5</v>
      </c>
      <c r="BR155" s="43">
        <f t="shared" si="188"/>
        <v>0</v>
      </c>
      <c r="BS155" s="43">
        <f t="shared" si="189"/>
        <v>0</v>
      </c>
      <c r="BT155" s="43">
        <f t="shared" si="190"/>
        <v>-5</v>
      </c>
      <c r="BU155" s="43">
        <f t="shared" si="191"/>
        <v>0</v>
      </c>
      <c r="BV155" s="43">
        <f t="shared" si="192"/>
        <v>0</v>
      </c>
      <c r="BW155" s="43">
        <f t="shared" si="193"/>
        <v>-5</v>
      </c>
      <c r="BX155" s="43">
        <f t="shared" si="162"/>
        <v>132.125</v>
      </c>
      <c r="BY155" s="43">
        <f>IF(AND($BX155&gt;Inputs!B$13,$BX155&lt;=Inputs!C$13),Inputs!C$14,0)</f>
        <v>0</v>
      </c>
      <c r="BZ155" s="43">
        <f>IF(AND($BX155&gt;Inputs!C$13,$BX155&lt;=Inputs!D$13),Inputs!D$14,0)</f>
        <v>0</v>
      </c>
      <c r="CA155" s="43">
        <f>IF(AND($BX155&gt;Inputs!B$13,$BX155&lt;=Inputs!C$13),Inputs!B$13,0)</f>
        <v>0</v>
      </c>
      <c r="CB155" s="43">
        <f>IF(AND($BX155&gt;Inputs!C$13,$BX155&lt;=Inputs!D$13),Inputs!C$13,0)</f>
        <v>0</v>
      </c>
      <c r="CC155" s="43">
        <f t="shared" si="194"/>
        <v>0</v>
      </c>
      <c r="CD155" s="43">
        <f t="shared" si="195"/>
        <v>0</v>
      </c>
      <c r="CE155" s="43">
        <f t="shared" si="196"/>
        <v>0</v>
      </c>
      <c r="CF155" s="43" t="str">
        <f t="shared" si="152"/>
        <v>No</v>
      </c>
      <c r="CG155" s="43">
        <f t="shared" si="197"/>
        <v>0</v>
      </c>
      <c r="CH155" s="43">
        <f t="shared" si="198"/>
        <v>0</v>
      </c>
      <c r="CI155" s="43">
        <f t="shared" si="199"/>
        <v>0</v>
      </c>
      <c r="CJ155" s="43">
        <f t="shared" si="200"/>
        <v>0</v>
      </c>
      <c r="CK155" s="43">
        <f t="shared" si="201"/>
        <v>0</v>
      </c>
      <c r="CL155" s="44">
        <f t="shared" si="202"/>
        <v>-5</v>
      </c>
      <c r="CM155" s="9">
        <f>IF(AND($F155&gt;=Inputs!B$3,$F155&lt;Inputs!C$3),FORECAST($F155,Inputs!B$4:C$4,Inputs!B$3:C$3),9999)</f>
        <v>9999</v>
      </c>
      <c r="CN155" s="9">
        <f>IF(AND($F155&gt;=Inputs!C$3,$F155&lt;Inputs!D$3),FORECAST($F155,Inputs!C$4:D$4,Inputs!C$3:D$3),9999)</f>
        <v>9999</v>
      </c>
      <c r="CO155" s="9">
        <f>IF(AND($F155&gt;=Inputs!D$3,$F155&lt;Inputs!E$3),FORECAST($F155,Inputs!D$4:E$4,Inputs!D$3:E$3),9999)</f>
        <v>9999</v>
      </c>
      <c r="CP155" s="9">
        <f>IF(AND($F155&gt;=Inputs!E$3,$F155&lt;Inputs!F$3),FORECAST($F155,Inputs!E$4:F$4,Inputs!E$3:F$3),9999)</f>
        <v>9999</v>
      </c>
      <c r="CQ155" s="9">
        <f>IF(AND($F155&gt;=Inputs!F$3,$F155&lt;Inputs!G$3),FORECAST($F155,Inputs!F$4:G$4,Inputs!F$3:G$3),9999)</f>
        <v>9999</v>
      </c>
      <c r="CR155" s="9">
        <f>IF(AND($F155&gt;=Inputs!G$3,$F155&lt;Inputs!H$3),FORECAST($F155,Inputs!G$4:H$4,Inputs!G$3:H$3),9999)</f>
        <v>9999</v>
      </c>
      <c r="CS155" s="9">
        <f>IF(AND($F155&gt;=Inputs!H$3,$F155&lt;Inputs!I$3),FORECAST($F155,Inputs!H$4:I$4,Inputs!H$3:I$3),9999)</f>
        <v>9999</v>
      </c>
      <c r="CT155" s="9">
        <f>IF(AND($F155&gt;=Inputs!I$3,$F155&lt;Inputs!J$3),FORECAST($F155,Inputs!I$4:J$4,Inputs!I$3:J$3),9999)</f>
        <v>9999</v>
      </c>
      <c r="CU155" s="9">
        <f>IF(AND($F155&gt;=Inputs!J$3,$F155&lt;Inputs!K$3),FORECAST($F155,Inputs!J$4:K$4,Inputs!J$3:K$3),9999)</f>
        <v>9999</v>
      </c>
      <c r="CV155" s="9">
        <f>IF(AND($F155&gt;=Inputs!K$3,$F155&lt;Inputs!L$3),FORECAST($F155,Inputs!K$4:L$4,Inputs!K$3:L$3),9999)</f>
        <v>9999</v>
      </c>
      <c r="CW155" s="9">
        <f>IF(AND($G155&gt;=Inputs!B$3,$G155&lt;Inputs!C$3),FORECAST($G155,Inputs!B$4:C$4,Inputs!B$3:C$3),-9999)</f>
        <v>-9999</v>
      </c>
      <c r="CX155" s="9">
        <f>IF(AND($G155&gt;=Inputs!C$3,$G155&lt;Inputs!D$3),FORECAST($G155,Inputs!C$4:D$4,Inputs!C$3:D$3),-9999)</f>
        <v>-9999</v>
      </c>
      <c r="CY155" s="9">
        <f>IF(AND($G155&gt;=Inputs!D$3,$G155&lt;Inputs!E$3),FORECAST($G155,Inputs!D$4:E$4,Inputs!D$3:E$3),-9999)</f>
        <v>-9999</v>
      </c>
      <c r="CZ155" s="9">
        <f>IF(AND($G155&gt;=Inputs!E$3,$G155&lt;Inputs!F$3),FORECAST($G155,Inputs!E$4:F$4,Inputs!E$3:F$3),-9999)</f>
        <v>-9999</v>
      </c>
      <c r="DA155" s="9">
        <f>IF(AND($G155&gt;=Inputs!F$3,$G155&lt;Inputs!G$3),FORECAST($G155,Inputs!F$4:G$4,Inputs!F$3:G$3),-9999)</f>
        <v>-9999</v>
      </c>
      <c r="DB155" s="9">
        <f>IF(AND($G155&gt;=Inputs!G$3,$G155&lt;Inputs!H$3),FORECAST($G155,Inputs!G$4:H$4,Inputs!G$3:H$3),-9999)</f>
        <v>25.2</v>
      </c>
      <c r="DC155" s="9">
        <f>IF(AND($G155&gt;=Inputs!H$3,$G155&lt;Inputs!I$3),FORECAST($G155,Inputs!H$4:I$4,Inputs!H$3:I$3),-9999)</f>
        <v>-9999</v>
      </c>
      <c r="DD155" s="9">
        <f>IF(AND($G155&gt;=Inputs!I$3,$G155&lt;Inputs!J$3),FORECAST($G155,Inputs!I$4:J$4,Inputs!I$3:J$3),-9999)</f>
        <v>-9999</v>
      </c>
      <c r="DE155" s="9">
        <f>IF(AND($G155&gt;=Inputs!J$3,$G155&lt;Inputs!K$3),FORECAST($G155,Inputs!J$4:K$4,Inputs!J$3:K$3),-9999)</f>
        <v>-9999</v>
      </c>
      <c r="DF155" s="9">
        <f>IF(AND($G155&gt;=Inputs!K$3,$G155&lt;Inputs!L$3),FORECAST($G155,Inputs!K$4:L$4,Inputs!K$3:L$3),-9999)</f>
        <v>-9999</v>
      </c>
    </row>
    <row r="156" spans="1:110" x14ac:dyDescent="0.25">
      <c r="A156" s="2">
        <f t="shared" si="203"/>
        <v>45474.531249999505</v>
      </c>
      <c r="B156" s="3" t="str">
        <f>IF(ROUND(A156,6)&lt;ROUND(Inputs!$B$7,6),"Pre t0",IF(ROUND(A156,6)=ROUND(Inputs!$B$7,6),"t0",IF(AND(A156&gt;Inputs!$B$7,A156&lt;Inputs!$B$8),"TRLD","Post t0")))</f>
        <v>TRLD</v>
      </c>
      <c r="C156" s="17">
        <v>26.99</v>
      </c>
      <c r="D156" s="19">
        <v>195.75145000000001</v>
      </c>
      <c r="E156" s="19"/>
      <c r="F156" s="19">
        <v>200</v>
      </c>
      <c r="G156" s="19">
        <v>130</v>
      </c>
      <c r="H156" s="7">
        <f t="shared" si="163"/>
        <v>139.95833333333331</v>
      </c>
      <c r="I156" s="7">
        <f>IF(B156="Pre t0",0,IF(B156="t0",MAX(MIN(TRLD!N156,E156),G156),IF(B156="TRLD",I155+J156,IF(B156="Post t0",MAX(I155+M156,G156)))))</f>
        <v>137.45833333333331</v>
      </c>
      <c r="J156" s="7">
        <f t="shared" si="156"/>
        <v>-4.6666666666666856</v>
      </c>
      <c r="K156" s="7">
        <f t="shared" si="159"/>
        <v>-4.6666666666666856</v>
      </c>
      <c r="L156" s="7">
        <f t="shared" si="157"/>
        <v>5</v>
      </c>
      <c r="M156" s="8">
        <f t="shared" si="158"/>
        <v>-5</v>
      </c>
      <c r="N156" s="31">
        <f t="shared" si="160"/>
        <v>137.45833333333331</v>
      </c>
      <c r="O156" s="31">
        <f>IF(AND($C156&gt;=Inputs!B$4,$C156&lt;Inputs!C$4),FORECAST($C156,Inputs!B$3:C$3,Inputs!B$4:C$4),0)</f>
        <v>0</v>
      </c>
      <c r="P156" s="31">
        <f>IF(AND($C156&gt;=Inputs!C$4,$C156&lt;Inputs!D$4),FORECAST($C156,Inputs!C$3:D$3,Inputs!C$4:D$4),0)</f>
        <v>0</v>
      </c>
      <c r="Q156" s="31">
        <f>IF(AND($C156&gt;=Inputs!D$4,$C156&lt;Inputs!E$4),FORECAST($C156,Inputs!D$3:E$3,Inputs!D$4:E$4),0)</f>
        <v>0</v>
      </c>
      <c r="R156" s="31">
        <f>IF(AND($C156&gt;=Inputs!E$4,$C156&lt;Inputs!F$4),FORECAST($C156,Inputs!E$3:F$3,Inputs!E$4:F$4),0)</f>
        <v>0</v>
      </c>
      <c r="S156" s="31">
        <f>IF(AND($C156&gt;=Inputs!F$4,$C156&lt;Inputs!G$4),FORECAST($C156,Inputs!F$3:G$3,Inputs!F$4:G$4),0)</f>
        <v>0</v>
      </c>
      <c r="T156" s="31">
        <f>IF(AND($C156&gt;=Inputs!G$4,$C156&lt;Inputs!H$4),FORECAST($C156,Inputs!G$3:H$3,Inputs!G$4:H$4),0)</f>
        <v>137.45833333333331</v>
      </c>
      <c r="U156" s="31">
        <f>IF(AND($C156&gt;=Inputs!H$4,$C156&lt;Inputs!I$4),FORECAST($C156,Inputs!H$3:I$3,Inputs!H$4:I$4),0)</f>
        <v>0</v>
      </c>
      <c r="V156" s="31">
        <f>IF(AND($C156&gt;=Inputs!I$4,$C156&lt;Inputs!J$4),FORECAST($C156,Inputs!I$3:J$3,Inputs!I$4:J$4),0)</f>
        <v>0</v>
      </c>
      <c r="W156" s="31">
        <f>IF(AND($C156&gt;=Inputs!J$4,$C156&lt;Inputs!K$4),FORECAST($C156,Inputs!J$3:K$3,Inputs!J$4:K$4),0)</f>
        <v>0</v>
      </c>
      <c r="X156" s="31">
        <f>IF(AND($C156&gt;=Inputs!K$4,Inputs!K$4&lt;&gt;""),F156,0)</f>
        <v>0</v>
      </c>
      <c r="Y156" s="36">
        <f>IF($I155&lt;Inputs!B$13,Inputs!B$14,0)</f>
        <v>1</v>
      </c>
      <c r="Z156" s="36">
        <f>IF(AND($I155&gt;=Inputs!B$13,$I155&lt;Inputs!C$13),Inputs!C$14,0)</f>
        <v>0</v>
      </c>
      <c r="AA156" s="36">
        <f>IF(AND($I155&gt;=Inputs!C$13,$I155&lt;Inputs!D$13),Inputs!D$14,0)</f>
        <v>0</v>
      </c>
      <c r="AB156" s="36">
        <f>IF(AND($I155&lt;Inputs!B$13),Inputs!B$13,0)</f>
        <v>185</v>
      </c>
      <c r="AC156" s="36">
        <f>IF(AND($I155&gt;=Inputs!B$13,$I155&lt;Inputs!C$13),Inputs!C$13,0)</f>
        <v>0</v>
      </c>
      <c r="AD156" s="36">
        <f>IF(AND($I155&gt;=Inputs!C$13,$I155&lt;Inputs!D$13),Inputs!D$13,0)</f>
        <v>0</v>
      </c>
      <c r="AE156" s="36">
        <f t="shared" si="164"/>
        <v>42.875</v>
      </c>
      <c r="AF156" s="36">
        <f t="shared" si="165"/>
        <v>0</v>
      </c>
      <c r="AG156" s="36">
        <f t="shared" si="166"/>
        <v>0</v>
      </c>
      <c r="AH156" s="36">
        <f t="shared" si="167"/>
        <v>42.875</v>
      </c>
      <c r="AI156" s="36" t="str">
        <f t="shared" si="149"/>
        <v>No</v>
      </c>
      <c r="AJ156" s="36">
        <f t="shared" si="168"/>
        <v>5</v>
      </c>
      <c r="AK156" s="36">
        <f t="shared" si="169"/>
        <v>0</v>
      </c>
      <c r="AL156" s="36">
        <f t="shared" si="170"/>
        <v>0</v>
      </c>
      <c r="AM156" s="36">
        <f t="shared" si="171"/>
        <v>5</v>
      </c>
      <c r="AN156" s="36">
        <f t="shared" si="172"/>
        <v>0</v>
      </c>
      <c r="AO156" s="36">
        <f t="shared" si="173"/>
        <v>0</v>
      </c>
      <c r="AP156" s="36">
        <f t="shared" si="174"/>
        <v>5</v>
      </c>
      <c r="AQ156" s="36">
        <f t="shared" si="161"/>
        <v>147.125</v>
      </c>
      <c r="AR156" s="36">
        <f>IF(AND($AQ156&gt;=Inputs!B$13,$AQ156&lt;Inputs!C$13),Inputs!C$14,0)</f>
        <v>0</v>
      </c>
      <c r="AS156" s="36">
        <f>IF(AND($AQ156&gt;=Inputs!C$13,$AQ156&lt;Inputs!D$13),Inputs!D$14,0)</f>
        <v>0</v>
      </c>
      <c r="AT156" s="36">
        <f>IF(AND($AQ156&gt;=Inputs!B$13,$AQ156&lt;Inputs!C$13),Inputs!C$13,0)</f>
        <v>0</v>
      </c>
      <c r="AU156" s="36">
        <f>IF(AND($AQ156&gt;=Inputs!C$13,$AQ156&lt;Inputs!D$13),Inputs!D$13,0)</f>
        <v>0</v>
      </c>
      <c r="AV156" s="36">
        <f t="shared" si="175"/>
        <v>0</v>
      </c>
      <c r="AW156" s="36">
        <f>IFERROR((AU156-#REF!)/AS156,0)</f>
        <v>0</v>
      </c>
      <c r="AX156" s="36">
        <f t="shared" si="176"/>
        <v>0</v>
      </c>
      <c r="AY156" s="36" t="str">
        <f t="shared" si="150"/>
        <v>No</v>
      </c>
      <c r="AZ156" s="36">
        <f t="shared" si="177"/>
        <v>0</v>
      </c>
      <c r="BA156" s="36">
        <f t="shared" si="178"/>
        <v>0</v>
      </c>
      <c r="BB156" s="36">
        <f t="shared" si="179"/>
        <v>0</v>
      </c>
      <c r="BC156" s="36">
        <f t="shared" si="180"/>
        <v>0</v>
      </c>
      <c r="BD156" s="36">
        <f t="shared" si="181"/>
        <v>0</v>
      </c>
      <c r="BE156" s="37">
        <f t="shared" si="182"/>
        <v>5</v>
      </c>
      <c r="BF156" s="43">
        <f>IF($I155&lt;=Inputs!B$13,Inputs!B$14,0)</f>
        <v>1</v>
      </c>
      <c r="BG156" s="43">
        <f>IF(AND($I155&gt;Inputs!B$13,$I155&lt;=Inputs!C$13),Inputs!C$14,0)</f>
        <v>0</v>
      </c>
      <c r="BH156" s="43">
        <f>IF(AND($I155&gt;Inputs!C$13,$I155&lt;=Inputs!D$13),Inputs!D$14,0)</f>
        <v>0</v>
      </c>
      <c r="BI156" s="43">
        <f>IF(AND($I155&lt;Inputs!B$13),0,0)</f>
        <v>0</v>
      </c>
      <c r="BJ156" s="43">
        <f>IF(AND($I155&gt;=Inputs!B$13,$I155&lt;Inputs!C$13),Inputs!B$13,0)</f>
        <v>0</v>
      </c>
      <c r="BK156" s="43">
        <f>IF(AND($I155&gt;=Inputs!C$13,$I155&lt;Inputs!D$13),Inputs!C$13,0)</f>
        <v>0</v>
      </c>
      <c r="BL156" s="43">
        <f t="shared" si="183"/>
        <v>142.125</v>
      </c>
      <c r="BM156" s="43">
        <f t="shared" si="184"/>
        <v>0</v>
      </c>
      <c r="BN156" s="43">
        <f t="shared" si="185"/>
        <v>0</v>
      </c>
      <c r="BO156" s="43">
        <f t="shared" si="186"/>
        <v>142.125</v>
      </c>
      <c r="BP156" s="43" t="str">
        <f t="shared" si="151"/>
        <v>No</v>
      </c>
      <c r="BQ156" s="43">
        <f t="shared" si="187"/>
        <v>5</v>
      </c>
      <c r="BR156" s="43">
        <f t="shared" si="188"/>
        <v>0</v>
      </c>
      <c r="BS156" s="43">
        <f t="shared" si="189"/>
        <v>0</v>
      </c>
      <c r="BT156" s="43">
        <f t="shared" si="190"/>
        <v>-5</v>
      </c>
      <c r="BU156" s="43">
        <f t="shared" si="191"/>
        <v>0</v>
      </c>
      <c r="BV156" s="43">
        <f t="shared" si="192"/>
        <v>0</v>
      </c>
      <c r="BW156" s="43">
        <f t="shared" si="193"/>
        <v>-5</v>
      </c>
      <c r="BX156" s="43">
        <f t="shared" si="162"/>
        <v>137.125</v>
      </c>
      <c r="BY156" s="43">
        <f>IF(AND($BX156&gt;Inputs!B$13,$BX156&lt;=Inputs!C$13),Inputs!C$14,0)</f>
        <v>0</v>
      </c>
      <c r="BZ156" s="43">
        <f>IF(AND($BX156&gt;Inputs!C$13,$BX156&lt;=Inputs!D$13),Inputs!D$14,0)</f>
        <v>0</v>
      </c>
      <c r="CA156" s="43">
        <f>IF(AND($BX156&gt;Inputs!B$13,$BX156&lt;=Inputs!C$13),Inputs!B$13,0)</f>
        <v>0</v>
      </c>
      <c r="CB156" s="43">
        <f>IF(AND($BX156&gt;Inputs!C$13,$BX156&lt;=Inputs!D$13),Inputs!C$13,0)</f>
        <v>0</v>
      </c>
      <c r="CC156" s="43">
        <f t="shared" si="194"/>
        <v>0</v>
      </c>
      <c r="CD156" s="43">
        <f t="shared" si="195"/>
        <v>0</v>
      </c>
      <c r="CE156" s="43">
        <f t="shared" si="196"/>
        <v>0</v>
      </c>
      <c r="CF156" s="43" t="str">
        <f t="shared" si="152"/>
        <v>No</v>
      </c>
      <c r="CG156" s="43">
        <f t="shared" si="197"/>
        <v>0</v>
      </c>
      <c r="CH156" s="43">
        <f t="shared" si="198"/>
        <v>0</v>
      </c>
      <c r="CI156" s="43">
        <f t="shared" si="199"/>
        <v>0</v>
      </c>
      <c r="CJ156" s="43">
        <f t="shared" si="200"/>
        <v>0</v>
      </c>
      <c r="CK156" s="43">
        <f t="shared" si="201"/>
        <v>0</v>
      </c>
      <c r="CL156" s="44">
        <f t="shared" si="202"/>
        <v>-5</v>
      </c>
      <c r="CM156" s="9">
        <f>IF(AND($F156&gt;=Inputs!B$3,$F156&lt;Inputs!C$3),FORECAST($F156,Inputs!B$4:C$4,Inputs!B$3:C$3),9999)</f>
        <v>9999</v>
      </c>
      <c r="CN156" s="9">
        <f>IF(AND($F156&gt;=Inputs!C$3,$F156&lt;Inputs!D$3),FORECAST($F156,Inputs!C$4:D$4,Inputs!C$3:D$3),9999)</f>
        <v>9999</v>
      </c>
      <c r="CO156" s="9">
        <f>IF(AND($F156&gt;=Inputs!D$3,$F156&lt;Inputs!E$3),FORECAST($F156,Inputs!D$4:E$4,Inputs!D$3:E$3),9999)</f>
        <v>9999</v>
      </c>
      <c r="CP156" s="9">
        <f>IF(AND($F156&gt;=Inputs!E$3,$F156&lt;Inputs!F$3),FORECAST($F156,Inputs!E$4:F$4,Inputs!E$3:F$3),9999)</f>
        <v>9999</v>
      </c>
      <c r="CQ156" s="9">
        <f>IF(AND($F156&gt;=Inputs!F$3,$F156&lt;Inputs!G$3),FORECAST($F156,Inputs!F$4:G$4,Inputs!F$3:G$3),9999)</f>
        <v>9999</v>
      </c>
      <c r="CR156" s="9">
        <f>IF(AND($F156&gt;=Inputs!G$3,$F156&lt;Inputs!H$3),FORECAST($F156,Inputs!G$4:H$4,Inputs!G$3:H$3),9999)</f>
        <v>9999</v>
      </c>
      <c r="CS156" s="9">
        <f>IF(AND($F156&gt;=Inputs!H$3,$F156&lt;Inputs!I$3),FORECAST($F156,Inputs!H$4:I$4,Inputs!H$3:I$3),9999)</f>
        <v>9999</v>
      </c>
      <c r="CT156" s="9">
        <f>IF(AND($F156&gt;=Inputs!I$3,$F156&lt;Inputs!J$3),FORECAST($F156,Inputs!I$4:J$4,Inputs!I$3:J$3),9999)</f>
        <v>9999</v>
      </c>
      <c r="CU156" s="9">
        <f>IF(AND($F156&gt;=Inputs!J$3,$F156&lt;Inputs!K$3),FORECAST($F156,Inputs!J$4:K$4,Inputs!J$3:K$3),9999)</f>
        <v>9999</v>
      </c>
      <c r="CV156" s="9">
        <f>IF(AND($F156&gt;=Inputs!K$3,$F156&lt;Inputs!L$3),FORECAST($F156,Inputs!K$4:L$4,Inputs!K$3:L$3),9999)</f>
        <v>9999</v>
      </c>
      <c r="CW156" s="9">
        <f>IF(AND($G156&gt;=Inputs!B$3,$G156&lt;Inputs!C$3),FORECAST($G156,Inputs!B$4:C$4,Inputs!B$3:C$3),-9999)</f>
        <v>-9999</v>
      </c>
      <c r="CX156" s="9">
        <f>IF(AND($G156&gt;=Inputs!C$3,$G156&lt;Inputs!D$3),FORECAST($G156,Inputs!C$4:D$4,Inputs!C$3:D$3),-9999)</f>
        <v>-9999</v>
      </c>
      <c r="CY156" s="9">
        <f>IF(AND($G156&gt;=Inputs!D$3,$G156&lt;Inputs!E$3),FORECAST($G156,Inputs!D$4:E$4,Inputs!D$3:E$3),-9999)</f>
        <v>-9999</v>
      </c>
      <c r="CZ156" s="9">
        <f>IF(AND($G156&gt;=Inputs!E$3,$G156&lt;Inputs!F$3),FORECAST($G156,Inputs!E$4:F$4,Inputs!E$3:F$3),-9999)</f>
        <v>-9999</v>
      </c>
      <c r="DA156" s="9">
        <f>IF(AND($G156&gt;=Inputs!F$3,$G156&lt;Inputs!G$3),FORECAST($G156,Inputs!F$4:G$4,Inputs!F$3:G$3),-9999)</f>
        <v>-9999</v>
      </c>
      <c r="DB156" s="9">
        <f>IF(AND($G156&gt;=Inputs!G$3,$G156&lt;Inputs!H$3),FORECAST($G156,Inputs!G$4:H$4,Inputs!G$3:H$3),-9999)</f>
        <v>25.2</v>
      </c>
      <c r="DC156" s="9">
        <f>IF(AND($G156&gt;=Inputs!H$3,$G156&lt;Inputs!I$3),FORECAST($G156,Inputs!H$4:I$4,Inputs!H$3:I$3),-9999)</f>
        <v>-9999</v>
      </c>
      <c r="DD156" s="9">
        <f>IF(AND($G156&gt;=Inputs!I$3,$G156&lt;Inputs!J$3),FORECAST($G156,Inputs!I$4:J$4,Inputs!I$3:J$3),-9999)</f>
        <v>-9999</v>
      </c>
      <c r="DE156" s="9">
        <f>IF(AND($G156&gt;=Inputs!J$3,$G156&lt;Inputs!K$3),FORECAST($G156,Inputs!J$4:K$4,Inputs!J$3:K$3),-9999)</f>
        <v>-9999</v>
      </c>
      <c r="DF156" s="9">
        <f>IF(AND($G156&gt;=Inputs!K$3,$G156&lt;Inputs!L$3),FORECAST($G156,Inputs!K$4:L$4,Inputs!K$3:L$3),-9999)</f>
        <v>-9999</v>
      </c>
    </row>
    <row r="157" spans="1:110" x14ac:dyDescent="0.25">
      <c r="A157" s="2">
        <f t="shared" si="203"/>
        <v>45474.534722221724</v>
      </c>
      <c r="B157" s="3" t="str">
        <f>IF(ROUND(A157,6)&lt;ROUND(Inputs!$B$7,6),"Pre t0",IF(ROUND(A157,6)=ROUND(Inputs!$B$7,6),"t0",IF(AND(A157&gt;Inputs!$B$7,A157&lt;Inputs!$B$8),"TRLD","Post t0")))</f>
        <v>TRLD</v>
      </c>
      <c r="C157" s="17">
        <v>28.94</v>
      </c>
      <c r="D157" s="19">
        <v>195.38604999999998</v>
      </c>
      <c r="E157" s="19"/>
      <c r="F157" s="19">
        <v>200</v>
      </c>
      <c r="G157" s="19">
        <v>130</v>
      </c>
      <c r="H157" s="7">
        <f t="shared" si="163"/>
        <v>144.95833333333331</v>
      </c>
      <c r="I157" s="7">
        <f>IF(B157="Pre t0",0,IF(B157="t0",MAX(MIN(TRLD!N157,E157),G157),IF(B157="TRLD",I156+J157,IF(B157="Post t0",MAX(I156+M157,G157)))))</f>
        <v>142.45833333333331</v>
      </c>
      <c r="J157" s="7">
        <f t="shared" si="156"/>
        <v>5</v>
      </c>
      <c r="K157" s="7">
        <f t="shared" si="159"/>
        <v>8.125</v>
      </c>
      <c r="L157" s="7">
        <f t="shared" si="157"/>
        <v>5</v>
      </c>
      <c r="M157" s="8">
        <f t="shared" si="158"/>
        <v>-5</v>
      </c>
      <c r="N157" s="31">
        <f t="shared" si="160"/>
        <v>145.58333333333331</v>
      </c>
      <c r="O157" s="31">
        <f>IF(AND($C157&gt;=Inputs!B$4,$C157&lt;Inputs!C$4),FORECAST($C157,Inputs!B$3:C$3,Inputs!B$4:C$4),0)</f>
        <v>0</v>
      </c>
      <c r="P157" s="31">
        <f>IF(AND($C157&gt;=Inputs!C$4,$C157&lt;Inputs!D$4),FORECAST($C157,Inputs!C$3:D$3,Inputs!C$4:D$4),0)</f>
        <v>0</v>
      </c>
      <c r="Q157" s="31">
        <f>IF(AND($C157&gt;=Inputs!D$4,$C157&lt;Inputs!E$4),FORECAST($C157,Inputs!D$3:E$3,Inputs!D$4:E$4),0)</f>
        <v>0</v>
      </c>
      <c r="R157" s="31">
        <f>IF(AND($C157&gt;=Inputs!E$4,$C157&lt;Inputs!F$4),FORECAST($C157,Inputs!E$3:F$3,Inputs!E$4:F$4),0)</f>
        <v>0</v>
      </c>
      <c r="S157" s="31">
        <f>IF(AND($C157&gt;=Inputs!F$4,$C157&lt;Inputs!G$4),FORECAST($C157,Inputs!F$3:G$3,Inputs!F$4:G$4),0)</f>
        <v>0</v>
      </c>
      <c r="T157" s="31">
        <f>IF(AND($C157&gt;=Inputs!G$4,$C157&lt;Inputs!H$4),FORECAST($C157,Inputs!G$3:H$3,Inputs!G$4:H$4),0)</f>
        <v>145.58333333333331</v>
      </c>
      <c r="U157" s="31">
        <f>IF(AND($C157&gt;=Inputs!H$4,$C157&lt;Inputs!I$4),FORECAST($C157,Inputs!H$3:I$3,Inputs!H$4:I$4),0)</f>
        <v>0</v>
      </c>
      <c r="V157" s="31">
        <f>IF(AND($C157&gt;=Inputs!I$4,$C157&lt;Inputs!J$4),FORECAST($C157,Inputs!I$3:J$3,Inputs!I$4:J$4),0)</f>
        <v>0</v>
      </c>
      <c r="W157" s="31">
        <f>IF(AND($C157&gt;=Inputs!J$4,$C157&lt;Inputs!K$4),FORECAST($C157,Inputs!J$3:K$3,Inputs!J$4:K$4),0)</f>
        <v>0</v>
      </c>
      <c r="X157" s="31">
        <f>IF(AND($C157&gt;=Inputs!K$4,Inputs!K$4&lt;&gt;""),F157,0)</f>
        <v>0</v>
      </c>
      <c r="Y157" s="36">
        <f>IF($I156&lt;Inputs!B$13,Inputs!B$14,0)</f>
        <v>1</v>
      </c>
      <c r="Z157" s="36">
        <f>IF(AND($I156&gt;=Inputs!B$13,$I156&lt;Inputs!C$13),Inputs!C$14,0)</f>
        <v>0</v>
      </c>
      <c r="AA157" s="36">
        <f>IF(AND($I156&gt;=Inputs!C$13,$I156&lt;Inputs!D$13),Inputs!D$14,0)</f>
        <v>0</v>
      </c>
      <c r="AB157" s="36">
        <f>IF(AND($I156&lt;Inputs!B$13),Inputs!B$13,0)</f>
        <v>185</v>
      </c>
      <c r="AC157" s="36">
        <f>IF(AND($I156&gt;=Inputs!B$13,$I156&lt;Inputs!C$13),Inputs!C$13,0)</f>
        <v>0</v>
      </c>
      <c r="AD157" s="36">
        <f>IF(AND($I156&gt;=Inputs!C$13,$I156&lt;Inputs!D$13),Inputs!D$13,0)</f>
        <v>0</v>
      </c>
      <c r="AE157" s="36">
        <f t="shared" si="164"/>
        <v>47.541666666666686</v>
      </c>
      <c r="AF157" s="36">
        <f t="shared" si="165"/>
        <v>0</v>
      </c>
      <c r="AG157" s="36">
        <f t="shared" si="166"/>
        <v>0</v>
      </c>
      <c r="AH157" s="36">
        <f t="shared" si="167"/>
        <v>47.541666666666686</v>
      </c>
      <c r="AI157" s="36" t="str">
        <f t="shared" si="149"/>
        <v>No</v>
      </c>
      <c r="AJ157" s="36">
        <f t="shared" si="168"/>
        <v>5</v>
      </c>
      <c r="AK157" s="36">
        <f t="shared" si="169"/>
        <v>0</v>
      </c>
      <c r="AL157" s="36">
        <f t="shared" si="170"/>
        <v>0</v>
      </c>
      <c r="AM157" s="36">
        <f t="shared" si="171"/>
        <v>5</v>
      </c>
      <c r="AN157" s="36">
        <f t="shared" si="172"/>
        <v>0</v>
      </c>
      <c r="AO157" s="36">
        <f t="shared" si="173"/>
        <v>0</v>
      </c>
      <c r="AP157" s="36">
        <f t="shared" si="174"/>
        <v>5</v>
      </c>
      <c r="AQ157" s="36">
        <f t="shared" si="161"/>
        <v>142.45833333333331</v>
      </c>
      <c r="AR157" s="36">
        <f>IF(AND($AQ157&gt;=Inputs!B$13,$AQ157&lt;Inputs!C$13),Inputs!C$14,0)</f>
        <v>0</v>
      </c>
      <c r="AS157" s="36">
        <f>IF(AND($AQ157&gt;=Inputs!C$13,$AQ157&lt;Inputs!D$13),Inputs!D$14,0)</f>
        <v>0</v>
      </c>
      <c r="AT157" s="36">
        <f>IF(AND($AQ157&gt;=Inputs!B$13,$AQ157&lt;Inputs!C$13),Inputs!C$13,0)</f>
        <v>0</v>
      </c>
      <c r="AU157" s="36">
        <f>IF(AND($AQ157&gt;=Inputs!C$13,$AQ157&lt;Inputs!D$13),Inputs!D$13,0)</f>
        <v>0</v>
      </c>
      <c r="AV157" s="36">
        <f t="shared" si="175"/>
        <v>0</v>
      </c>
      <c r="AW157" s="36">
        <f>IFERROR((AU157-#REF!)/AS157,0)</f>
        <v>0</v>
      </c>
      <c r="AX157" s="36">
        <f t="shared" si="176"/>
        <v>0</v>
      </c>
      <c r="AY157" s="36" t="str">
        <f t="shared" si="150"/>
        <v>No</v>
      </c>
      <c r="AZ157" s="36">
        <f t="shared" si="177"/>
        <v>0</v>
      </c>
      <c r="BA157" s="36">
        <f t="shared" si="178"/>
        <v>0</v>
      </c>
      <c r="BB157" s="36">
        <f t="shared" si="179"/>
        <v>0</v>
      </c>
      <c r="BC157" s="36">
        <f t="shared" si="180"/>
        <v>0</v>
      </c>
      <c r="BD157" s="36">
        <f t="shared" si="181"/>
        <v>0</v>
      </c>
      <c r="BE157" s="37">
        <f t="shared" si="182"/>
        <v>5</v>
      </c>
      <c r="BF157" s="43">
        <f>IF($I156&lt;=Inputs!B$13,Inputs!B$14,0)</f>
        <v>1</v>
      </c>
      <c r="BG157" s="43">
        <f>IF(AND($I156&gt;Inputs!B$13,$I156&lt;=Inputs!C$13),Inputs!C$14,0)</f>
        <v>0</v>
      </c>
      <c r="BH157" s="43">
        <f>IF(AND($I156&gt;Inputs!C$13,$I156&lt;=Inputs!D$13),Inputs!D$14,0)</f>
        <v>0</v>
      </c>
      <c r="BI157" s="43">
        <f>IF(AND($I156&lt;Inputs!B$13),0,0)</f>
        <v>0</v>
      </c>
      <c r="BJ157" s="43">
        <f>IF(AND($I156&gt;=Inputs!B$13,$I156&lt;Inputs!C$13),Inputs!B$13,0)</f>
        <v>0</v>
      </c>
      <c r="BK157" s="43">
        <f>IF(AND($I156&gt;=Inputs!C$13,$I156&lt;Inputs!D$13),Inputs!C$13,0)</f>
        <v>0</v>
      </c>
      <c r="BL157" s="43">
        <f t="shared" si="183"/>
        <v>137.45833333333331</v>
      </c>
      <c r="BM157" s="43">
        <f t="shared" si="184"/>
        <v>0</v>
      </c>
      <c r="BN157" s="43">
        <f t="shared" si="185"/>
        <v>0</v>
      </c>
      <c r="BO157" s="43">
        <f t="shared" si="186"/>
        <v>137.45833333333331</v>
      </c>
      <c r="BP157" s="43" t="str">
        <f t="shared" si="151"/>
        <v>No</v>
      </c>
      <c r="BQ157" s="43">
        <f t="shared" si="187"/>
        <v>5</v>
      </c>
      <c r="BR157" s="43">
        <f t="shared" si="188"/>
        <v>0</v>
      </c>
      <c r="BS157" s="43">
        <f t="shared" si="189"/>
        <v>0</v>
      </c>
      <c r="BT157" s="43">
        <f t="shared" si="190"/>
        <v>-5</v>
      </c>
      <c r="BU157" s="43">
        <f t="shared" si="191"/>
        <v>0</v>
      </c>
      <c r="BV157" s="43">
        <f t="shared" si="192"/>
        <v>0</v>
      </c>
      <c r="BW157" s="43">
        <f t="shared" si="193"/>
        <v>-5</v>
      </c>
      <c r="BX157" s="43">
        <f t="shared" si="162"/>
        <v>132.45833333333331</v>
      </c>
      <c r="BY157" s="43">
        <f>IF(AND($BX157&gt;Inputs!B$13,$BX157&lt;=Inputs!C$13),Inputs!C$14,0)</f>
        <v>0</v>
      </c>
      <c r="BZ157" s="43">
        <f>IF(AND($BX157&gt;Inputs!C$13,$BX157&lt;=Inputs!D$13),Inputs!D$14,0)</f>
        <v>0</v>
      </c>
      <c r="CA157" s="43">
        <f>IF(AND($BX157&gt;Inputs!B$13,$BX157&lt;=Inputs!C$13),Inputs!B$13,0)</f>
        <v>0</v>
      </c>
      <c r="CB157" s="43">
        <f>IF(AND($BX157&gt;Inputs!C$13,$BX157&lt;=Inputs!D$13),Inputs!C$13,0)</f>
        <v>0</v>
      </c>
      <c r="CC157" s="43">
        <f t="shared" si="194"/>
        <v>0</v>
      </c>
      <c r="CD157" s="43">
        <f t="shared" si="195"/>
        <v>0</v>
      </c>
      <c r="CE157" s="43">
        <f t="shared" si="196"/>
        <v>0</v>
      </c>
      <c r="CF157" s="43" t="str">
        <f t="shared" si="152"/>
        <v>No</v>
      </c>
      <c r="CG157" s="43">
        <f t="shared" si="197"/>
        <v>0</v>
      </c>
      <c r="CH157" s="43">
        <f t="shared" si="198"/>
        <v>0</v>
      </c>
      <c r="CI157" s="43">
        <f t="shared" si="199"/>
        <v>0</v>
      </c>
      <c r="CJ157" s="43">
        <f t="shared" si="200"/>
        <v>0</v>
      </c>
      <c r="CK157" s="43">
        <f t="shared" si="201"/>
        <v>0</v>
      </c>
      <c r="CL157" s="44">
        <f t="shared" si="202"/>
        <v>-5</v>
      </c>
      <c r="CM157" s="9">
        <f>IF(AND($F157&gt;=Inputs!B$3,$F157&lt;Inputs!C$3),FORECAST($F157,Inputs!B$4:C$4,Inputs!B$3:C$3),9999)</f>
        <v>9999</v>
      </c>
      <c r="CN157" s="9">
        <f>IF(AND($F157&gt;=Inputs!C$3,$F157&lt;Inputs!D$3),FORECAST($F157,Inputs!C$4:D$4,Inputs!C$3:D$3),9999)</f>
        <v>9999</v>
      </c>
      <c r="CO157" s="9">
        <f>IF(AND($F157&gt;=Inputs!D$3,$F157&lt;Inputs!E$3),FORECAST($F157,Inputs!D$4:E$4,Inputs!D$3:E$3),9999)</f>
        <v>9999</v>
      </c>
      <c r="CP157" s="9">
        <f>IF(AND($F157&gt;=Inputs!E$3,$F157&lt;Inputs!F$3),FORECAST($F157,Inputs!E$4:F$4,Inputs!E$3:F$3),9999)</f>
        <v>9999</v>
      </c>
      <c r="CQ157" s="9">
        <f>IF(AND($F157&gt;=Inputs!F$3,$F157&lt;Inputs!G$3),FORECAST($F157,Inputs!F$4:G$4,Inputs!F$3:G$3),9999)</f>
        <v>9999</v>
      </c>
      <c r="CR157" s="9">
        <f>IF(AND($F157&gt;=Inputs!G$3,$F157&lt;Inputs!H$3),FORECAST($F157,Inputs!G$4:H$4,Inputs!G$3:H$3),9999)</f>
        <v>9999</v>
      </c>
      <c r="CS157" s="9">
        <f>IF(AND($F157&gt;=Inputs!H$3,$F157&lt;Inputs!I$3),FORECAST($F157,Inputs!H$4:I$4,Inputs!H$3:I$3),9999)</f>
        <v>9999</v>
      </c>
      <c r="CT157" s="9">
        <f>IF(AND($F157&gt;=Inputs!I$3,$F157&lt;Inputs!J$3),FORECAST($F157,Inputs!I$4:J$4,Inputs!I$3:J$3),9999)</f>
        <v>9999</v>
      </c>
      <c r="CU157" s="9">
        <f>IF(AND($F157&gt;=Inputs!J$3,$F157&lt;Inputs!K$3),FORECAST($F157,Inputs!J$4:K$4,Inputs!J$3:K$3),9999)</f>
        <v>9999</v>
      </c>
      <c r="CV157" s="9">
        <f>IF(AND($F157&gt;=Inputs!K$3,$F157&lt;Inputs!L$3),FORECAST($F157,Inputs!K$4:L$4,Inputs!K$3:L$3),9999)</f>
        <v>9999</v>
      </c>
      <c r="CW157" s="9">
        <f>IF(AND($G157&gt;=Inputs!B$3,$G157&lt;Inputs!C$3),FORECAST($G157,Inputs!B$4:C$4,Inputs!B$3:C$3),-9999)</f>
        <v>-9999</v>
      </c>
      <c r="CX157" s="9">
        <f>IF(AND($G157&gt;=Inputs!C$3,$G157&lt;Inputs!D$3),FORECAST($G157,Inputs!C$4:D$4,Inputs!C$3:D$3),-9999)</f>
        <v>-9999</v>
      </c>
      <c r="CY157" s="9">
        <f>IF(AND($G157&gt;=Inputs!D$3,$G157&lt;Inputs!E$3),FORECAST($G157,Inputs!D$4:E$4,Inputs!D$3:E$3),-9999)</f>
        <v>-9999</v>
      </c>
      <c r="CZ157" s="9">
        <f>IF(AND($G157&gt;=Inputs!E$3,$G157&lt;Inputs!F$3),FORECAST($G157,Inputs!E$4:F$4,Inputs!E$3:F$3),-9999)</f>
        <v>-9999</v>
      </c>
      <c r="DA157" s="9">
        <f>IF(AND($G157&gt;=Inputs!F$3,$G157&lt;Inputs!G$3),FORECAST($G157,Inputs!F$4:G$4,Inputs!F$3:G$3),-9999)</f>
        <v>-9999</v>
      </c>
      <c r="DB157" s="9">
        <f>IF(AND($G157&gt;=Inputs!G$3,$G157&lt;Inputs!H$3),FORECAST($G157,Inputs!G$4:H$4,Inputs!G$3:H$3),-9999)</f>
        <v>25.2</v>
      </c>
      <c r="DC157" s="9">
        <f>IF(AND($G157&gt;=Inputs!H$3,$G157&lt;Inputs!I$3),FORECAST($G157,Inputs!H$4:I$4,Inputs!H$3:I$3),-9999)</f>
        <v>-9999</v>
      </c>
      <c r="DD157" s="9">
        <f>IF(AND($G157&gt;=Inputs!I$3,$G157&lt;Inputs!J$3),FORECAST($G157,Inputs!I$4:J$4,Inputs!I$3:J$3),-9999)</f>
        <v>-9999</v>
      </c>
      <c r="DE157" s="9">
        <f>IF(AND($G157&gt;=Inputs!J$3,$G157&lt;Inputs!K$3),FORECAST($G157,Inputs!J$4:K$4,Inputs!J$3:K$3),-9999)</f>
        <v>-9999</v>
      </c>
      <c r="DF157" s="9">
        <f>IF(AND($G157&gt;=Inputs!K$3,$G157&lt;Inputs!L$3),FORECAST($G157,Inputs!K$4:L$4,Inputs!K$3:L$3),-9999)</f>
        <v>-9999</v>
      </c>
    </row>
    <row r="158" spans="1:110" x14ac:dyDescent="0.25">
      <c r="A158" s="2">
        <f t="shared" si="203"/>
        <v>45474.538194443943</v>
      </c>
      <c r="B158" s="3" t="str">
        <f>IF(ROUND(A158,6)&lt;ROUND(Inputs!$B$7,6),"Pre t0",IF(ROUND(A158,6)=ROUND(Inputs!$B$7,6),"t0",IF(AND(A158&gt;Inputs!$B$7,A158&lt;Inputs!$B$8),"TRLD","Post t0")))</f>
        <v>TRLD</v>
      </c>
      <c r="C158" s="17">
        <v>31.3</v>
      </c>
      <c r="D158" s="19">
        <v>195.8631</v>
      </c>
      <c r="E158" s="19"/>
      <c r="F158" s="19">
        <v>200</v>
      </c>
      <c r="G158" s="19">
        <v>130</v>
      </c>
      <c r="H158" s="7">
        <f t="shared" si="163"/>
        <v>144.95833333333331</v>
      </c>
      <c r="I158" s="7">
        <f>IF(B158="Pre t0",0,IF(B158="t0",MAX(MIN(TRLD!N158,E158),G158),IF(B158="TRLD",I157+J158,IF(B158="Post t0",MAX(I157+M158,G158)))))</f>
        <v>147.45833333333331</v>
      </c>
      <c r="J158" s="7">
        <f t="shared" si="156"/>
        <v>5</v>
      </c>
      <c r="K158" s="7">
        <f t="shared" si="159"/>
        <v>42.563333333333389</v>
      </c>
      <c r="L158" s="7">
        <f t="shared" si="157"/>
        <v>5</v>
      </c>
      <c r="M158" s="8">
        <f t="shared" si="158"/>
        <v>-5</v>
      </c>
      <c r="N158" s="31">
        <f t="shared" si="160"/>
        <v>185.0216666666667</v>
      </c>
      <c r="O158" s="31">
        <f>IF(AND($C158&gt;=Inputs!B$4,$C158&lt;Inputs!C$4),FORECAST($C158,Inputs!B$3:C$3,Inputs!B$4:C$4),0)</f>
        <v>0</v>
      </c>
      <c r="P158" s="31">
        <f>IF(AND($C158&gt;=Inputs!C$4,$C158&lt;Inputs!D$4),FORECAST($C158,Inputs!C$3:D$3,Inputs!C$4:D$4),0)</f>
        <v>0</v>
      </c>
      <c r="Q158" s="31">
        <f>IF(AND($C158&gt;=Inputs!D$4,$C158&lt;Inputs!E$4),FORECAST($C158,Inputs!D$3:E$3,Inputs!D$4:E$4),0)</f>
        <v>0</v>
      </c>
      <c r="R158" s="31">
        <f>IF(AND($C158&gt;=Inputs!E$4,$C158&lt;Inputs!F$4),FORECAST($C158,Inputs!E$3:F$3,Inputs!E$4:F$4),0)</f>
        <v>0</v>
      </c>
      <c r="S158" s="31">
        <f>IF(AND($C158&gt;=Inputs!F$4,$C158&lt;Inputs!G$4),FORECAST($C158,Inputs!F$3:G$3,Inputs!F$4:G$4),0)</f>
        <v>0</v>
      </c>
      <c r="T158" s="31">
        <f>IF(AND($C158&gt;=Inputs!G$4,$C158&lt;Inputs!H$4),FORECAST($C158,Inputs!G$3:H$3,Inputs!G$4:H$4),0)</f>
        <v>0</v>
      </c>
      <c r="U158" s="31">
        <f>IF(AND($C158&gt;=Inputs!H$4,$C158&lt;Inputs!I$4),FORECAST($C158,Inputs!H$3:I$3,Inputs!H$4:I$4),0)</f>
        <v>0</v>
      </c>
      <c r="V158" s="31">
        <f>IF(AND($C158&gt;=Inputs!I$4,$C158&lt;Inputs!J$4),FORECAST($C158,Inputs!I$3:J$3,Inputs!I$4:J$4),0)</f>
        <v>185.0216666666667</v>
      </c>
      <c r="W158" s="31">
        <f>IF(AND($C158&gt;=Inputs!J$4,$C158&lt;Inputs!K$4),FORECAST($C158,Inputs!J$3:K$3,Inputs!J$4:K$4),0)</f>
        <v>0</v>
      </c>
      <c r="X158" s="31">
        <f>IF(AND($C158&gt;=Inputs!K$4,Inputs!K$4&lt;&gt;""),F158,0)</f>
        <v>0</v>
      </c>
      <c r="Y158" s="36">
        <f>IF($I157&lt;Inputs!B$13,Inputs!B$14,0)</f>
        <v>1</v>
      </c>
      <c r="Z158" s="36">
        <f>IF(AND($I157&gt;=Inputs!B$13,$I157&lt;Inputs!C$13),Inputs!C$14,0)</f>
        <v>0</v>
      </c>
      <c r="AA158" s="36">
        <f>IF(AND($I157&gt;=Inputs!C$13,$I157&lt;Inputs!D$13),Inputs!D$14,0)</f>
        <v>0</v>
      </c>
      <c r="AB158" s="36">
        <f>IF(AND($I157&lt;Inputs!B$13),Inputs!B$13,0)</f>
        <v>185</v>
      </c>
      <c r="AC158" s="36">
        <f>IF(AND($I157&gt;=Inputs!B$13,$I157&lt;Inputs!C$13),Inputs!C$13,0)</f>
        <v>0</v>
      </c>
      <c r="AD158" s="36">
        <f>IF(AND($I157&gt;=Inputs!C$13,$I157&lt;Inputs!D$13),Inputs!D$13,0)</f>
        <v>0</v>
      </c>
      <c r="AE158" s="36">
        <f t="shared" si="164"/>
        <v>42.541666666666686</v>
      </c>
      <c r="AF158" s="36">
        <f t="shared" si="165"/>
        <v>0</v>
      </c>
      <c r="AG158" s="36">
        <f t="shared" si="166"/>
        <v>0</v>
      </c>
      <c r="AH158" s="36">
        <f t="shared" si="167"/>
        <v>42.541666666666686</v>
      </c>
      <c r="AI158" s="36" t="str">
        <f t="shared" si="149"/>
        <v>No</v>
      </c>
      <c r="AJ158" s="36">
        <f t="shared" si="168"/>
        <v>5</v>
      </c>
      <c r="AK158" s="36">
        <f t="shared" si="169"/>
        <v>0</v>
      </c>
      <c r="AL158" s="36">
        <f t="shared" si="170"/>
        <v>0</v>
      </c>
      <c r="AM158" s="36">
        <f t="shared" si="171"/>
        <v>5</v>
      </c>
      <c r="AN158" s="36">
        <f t="shared" si="172"/>
        <v>0</v>
      </c>
      <c r="AO158" s="36">
        <f t="shared" si="173"/>
        <v>0</v>
      </c>
      <c r="AP158" s="36">
        <f t="shared" si="174"/>
        <v>5</v>
      </c>
      <c r="AQ158" s="36">
        <f t="shared" si="161"/>
        <v>147.45833333333331</v>
      </c>
      <c r="AR158" s="36">
        <f>IF(AND($AQ158&gt;=Inputs!B$13,$AQ158&lt;Inputs!C$13),Inputs!C$14,0)</f>
        <v>0</v>
      </c>
      <c r="AS158" s="36">
        <f>IF(AND($AQ158&gt;=Inputs!C$13,$AQ158&lt;Inputs!D$13),Inputs!D$14,0)</f>
        <v>0</v>
      </c>
      <c r="AT158" s="36">
        <f>IF(AND($AQ158&gt;=Inputs!B$13,$AQ158&lt;Inputs!C$13),Inputs!C$13,0)</f>
        <v>0</v>
      </c>
      <c r="AU158" s="36">
        <f>IF(AND($AQ158&gt;=Inputs!C$13,$AQ158&lt;Inputs!D$13),Inputs!D$13,0)</f>
        <v>0</v>
      </c>
      <c r="AV158" s="36">
        <f t="shared" si="175"/>
        <v>0</v>
      </c>
      <c r="AW158" s="36">
        <f>IFERROR((AU158-#REF!)/AS158,0)</f>
        <v>0</v>
      </c>
      <c r="AX158" s="36">
        <f t="shared" si="176"/>
        <v>0</v>
      </c>
      <c r="AY158" s="36" t="str">
        <f t="shared" si="150"/>
        <v>No</v>
      </c>
      <c r="AZ158" s="36">
        <f t="shared" si="177"/>
        <v>0</v>
      </c>
      <c r="BA158" s="36">
        <f t="shared" si="178"/>
        <v>0</v>
      </c>
      <c r="BB158" s="36">
        <f t="shared" si="179"/>
        <v>0</v>
      </c>
      <c r="BC158" s="36">
        <f t="shared" si="180"/>
        <v>0</v>
      </c>
      <c r="BD158" s="36">
        <f t="shared" si="181"/>
        <v>0</v>
      </c>
      <c r="BE158" s="37">
        <f t="shared" si="182"/>
        <v>5</v>
      </c>
      <c r="BF158" s="43">
        <f>IF($I157&lt;=Inputs!B$13,Inputs!B$14,0)</f>
        <v>1</v>
      </c>
      <c r="BG158" s="43">
        <f>IF(AND($I157&gt;Inputs!B$13,$I157&lt;=Inputs!C$13),Inputs!C$14,0)</f>
        <v>0</v>
      </c>
      <c r="BH158" s="43">
        <f>IF(AND($I157&gt;Inputs!C$13,$I157&lt;=Inputs!D$13),Inputs!D$14,0)</f>
        <v>0</v>
      </c>
      <c r="BI158" s="43">
        <f>IF(AND($I157&lt;Inputs!B$13),0,0)</f>
        <v>0</v>
      </c>
      <c r="BJ158" s="43">
        <f>IF(AND($I157&gt;=Inputs!B$13,$I157&lt;Inputs!C$13),Inputs!B$13,0)</f>
        <v>0</v>
      </c>
      <c r="BK158" s="43">
        <f>IF(AND($I157&gt;=Inputs!C$13,$I157&lt;Inputs!D$13),Inputs!C$13,0)</f>
        <v>0</v>
      </c>
      <c r="BL158" s="43">
        <f t="shared" si="183"/>
        <v>142.45833333333331</v>
      </c>
      <c r="BM158" s="43">
        <f t="shared" si="184"/>
        <v>0</v>
      </c>
      <c r="BN158" s="43">
        <f t="shared" si="185"/>
        <v>0</v>
      </c>
      <c r="BO158" s="43">
        <f t="shared" si="186"/>
        <v>142.45833333333331</v>
      </c>
      <c r="BP158" s="43" t="str">
        <f t="shared" si="151"/>
        <v>No</v>
      </c>
      <c r="BQ158" s="43">
        <f t="shared" si="187"/>
        <v>5</v>
      </c>
      <c r="BR158" s="43">
        <f t="shared" si="188"/>
        <v>0</v>
      </c>
      <c r="BS158" s="43">
        <f t="shared" si="189"/>
        <v>0</v>
      </c>
      <c r="BT158" s="43">
        <f t="shared" si="190"/>
        <v>-5</v>
      </c>
      <c r="BU158" s="43">
        <f t="shared" si="191"/>
        <v>0</v>
      </c>
      <c r="BV158" s="43">
        <f t="shared" si="192"/>
        <v>0</v>
      </c>
      <c r="BW158" s="43">
        <f t="shared" si="193"/>
        <v>-5</v>
      </c>
      <c r="BX158" s="43">
        <f t="shared" si="162"/>
        <v>137.45833333333331</v>
      </c>
      <c r="BY158" s="43">
        <f>IF(AND($BX158&gt;Inputs!B$13,$BX158&lt;=Inputs!C$13),Inputs!C$14,0)</f>
        <v>0</v>
      </c>
      <c r="BZ158" s="43">
        <f>IF(AND($BX158&gt;Inputs!C$13,$BX158&lt;=Inputs!D$13),Inputs!D$14,0)</f>
        <v>0</v>
      </c>
      <c r="CA158" s="43">
        <f>IF(AND($BX158&gt;Inputs!B$13,$BX158&lt;=Inputs!C$13),Inputs!B$13,0)</f>
        <v>0</v>
      </c>
      <c r="CB158" s="43">
        <f>IF(AND($BX158&gt;Inputs!C$13,$BX158&lt;=Inputs!D$13),Inputs!C$13,0)</f>
        <v>0</v>
      </c>
      <c r="CC158" s="43">
        <f t="shared" si="194"/>
        <v>0</v>
      </c>
      <c r="CD158" s="43">
        <f t="shared" si="195"/>
        <v>0</v>
      </c>
      <c r="CE158" s="43">
        <f t="shared" si="196"/>
        <v>0</v>
      </c>
      <c r="CF158" s="43" t="str">
        <f t="shared" si="152"/>
        <v>No</v>
      </c>
      <c r="CG158" s="43">
        <f t="shared" si="197"/>
        <v>0</v>
      </c>
      <c r="CH158" s="43">
        <f t="shared" si="198"/>
        <v>0</v>
      </c>
      <c r="CI158" s="43">
        <f t="shared" si="199"/>
        <v>0</v>
      </c>
      <c r="CJ158" s="43">
        <f t="shared" si="200"/>
        <v>0</v>
      </c>
      <c r="CK158" s="43">
        <f t="shared" si="201"/>
        <v>0</v>
      </c>
      <c r="CL158" s="44">
        <f t="shared" si="202"/>
        <v>-5</v>
      </c>
      <c r="CM158" s="9">
        <f>IF(AND($F158&gt;=Inputs!B$3,$F158&lt;Inputs!C$3),FORECAST($F158,Inputs!B$4:C$4,Inputs!B$3:C$3),9999)</f>
        <v>9999</v>
      </c>
      <c r="CN158" s="9">
        <f>IF(AND($F158&gt;=Inputs!C$3,$F158&lt;Inputs!D$3),FORECAST($F158,Inputs!C$4:D$4,Inputs!C$3:D$3),9999)</f>
        <v>9999</v>
      </c>
      <c r="CO158" s="9">
        <f>IF(AND($F158&gt;=Inputs!D$3,$F158&lt;Inputs!E$3),FORECAST($F158,Inputs!D$4:E$4,Inputs!D$3:E$3),9999)</f>
        <v>9999</v>
      </c>
      <c r="CP158" s="9">
        <f>IF(AND($F158&gt;=Inputs!E$3,$F158&lt;Inputs!F$3),FORECAST($F158,Inputs!E$4:F$4,Inputs!E$3:F$3),9999)</f>
        <v>9999</v>
      </c>
      <c r="CQ158" s="9">
        <f>IF(AND($F158&gt;=Inputs!F$3,$F158&lt;Inputs!G$3),FORECAST($F158,Inputs!F$4:G$4,Inputs!F$3:G$3),9999)</f>
        <v>9999</v>
      </c>
      <c r="CR158" s="9">
        <f>IF(AND($F158&gt;=Inputs!G$3,$F158&lt;Inputs!H$3),FORECAST($F158,Inputs!G$4:H$4,Inputs!G$3:H$3),9999)</f>
        <v>9999</v>
      </c>
      <c r="CS158" s="9">
        <f>IF(AND($F158&gt;=Inputs!H$3,$F158&lt;Inputs!I$3),FORECAST($F158,Inputs!H$4:I$4,Inputs!H$3:I$3),9999)</f>
        <v>9999</v>
      </c>
      <c r="CT158" s="9">
        <f>IF(AND($F158&gt;=Inputs!I$3,$F158&lt;Inputs!J$3),FORECAST($F158,Inputs!I$4:J$4,Inputs!I$3:J$3),9999)</f>
        <v>9999</v>
      </c>
      <c r="CU158" s="9">
        <f>IF(AND($F158&gt;=Inputs!J$3,$F158&lt;Inputs!K$3),FORECAST($F158,Inputs!J$4:K$4,Inputs!J$3:K$3),9999)</f>
        <v>9999</v>
      </c>
      <c r="CV158" s="9">
        <f>IF(AND($F158&gt;=Inputs!K$3,$F158&lt;Inputs!L$3),FORECAST($F158,Inputs!K$4:L$4,Inputs!K$3:L$3),9999)</f>
        <v>9999</v>
      </c>
      <c r="CW158" s="9">
        <f>IF(AND($G158&gt;=Inputs!B$3,$G158&lt;Inputs!C$3),FORECAST($G158,Inputs!B$4:C$4,Inputs!B$3:C$3),-9999)</f>
        <v>-9999</v>
      </c>
      <c r="CX158" s="9">
        <f>IF(AND($G158&gt;=Inputs!C$3,$G158&lt;Inputs!D$3),FORECAST($G158,Inputs!C$4:D$4,Inputs!C$3:D$3),-9999)</f>
        <v>-9999</v>
      </c>
      <c r="CY158" s="9">
        <f>IF(AND($G158&gt;=Inputs!D$3,$G158&lt;Inputs!E$3),FORECAST($G158,Inputs!D$4:E$4,Inputs!D$3:E$3),-9999)</f>
        <v>-9999</v>
      </c>
      <c r="CZ158" s="9">
        <f>IF(AND($G158&gt;=Inputs!E$3,$G158&lt;Inputs!F$3),FORECAST($G158,Inputs!E$4:F$4,Inputs!E$3:F$3),-9999)</f>
        <v>-9999</v>
      </c>
      <c r="DA158" s="9">
        <f>IF(AND($G158&gt;=Inputs!F$3,$G158&lt;Inputs!G$3),FORECAST($G158,Inputs!F$4:G$4,Inputs!F$3:G$3),-9999)</f>
        <v>-9999</v>
      </c>
      <c r="DB158" s="9">
        <f>IF(AND($G158&gt;=Inputs!G$3,$G158&lt;Inputs!H$3),FORECAST($G158,Inputs!G$4:H$4,Inputs!G$3:H$3),-9999)</f>
        <v>25.2</v>
      </c>
      <c r="DC158" s="9">
        <f>IF(AND($G158&gt;=Inputs!H$3,$G158&lt;Inputs!I$3),FORECAST($G158,Inputs!H$4:I$4,Inputs!H$3:I$3),-9999)</f>
        <v>-9999</v>
      </c>
      <c r="DD158" s="9">
        <f>IF(AND($G158&gt;=Inputs!I$3,$G158&lt;Inputs!J$3),FORECAST($G158,Inputs!I$4:J$4,Inputs!I$3:J$3),-9999)</f>
        <v>-9999</v>
      </c>
      <c r="DE158" s="9">
        <f>IF(AND($G158&gt;=Inputs!J$3,$G158&lt;Inputs!K$3),FORECAST($G158,Inputs!J$4:K$4,Inputs!J$3:K$3),-9999)</f>
        <v>-9999</v>
      </c>
      <c r="DF158" s="9">
        <f>IF(AND($G158&gt;=Inputs!K$3,$G158&lt;Inputs!L$3),FORECAST($G158,Inputs!K$4:L$4,Inputs!K$3:L$3),-9999)</f>
        <v>-9999</v>
      </c>
    </row>
    <row r="159" spans="1:110" x14ac:dyDescent="0.25">
      <c r="A159" s="2">
        <f t="shared" si="203"/>
        <v>45474.541666666162</v>
      </c>
      <c r="B159" s="3" t="str">
        <f>IF(ROUND(A159,6)&lt;ROUND(Inputs!$B$7,6),"Pre t0",IF(ROUND(A159,6)=ROUND(Inputs!$B$7,6),"t0",IF(AND(A159&gt;Inputs!$B$7,A159&lt;Inputs!$B$8),"TRLD","Post t0")))</f>
        <v>TRLD</v>
      </c>
      <c r="C159" s="17">
        <v>27.01</v>
      </c>
      <c r="D159" s="19">
        <v>196.19514999999998</v>
      </c>
      <c r="E159" s="19"/>
      <c r="F159" s="19">
        <v>200</v>
      </c>
      <c r="G159" s="19">
        <v>130</v>
      </c>
      <c r="H159" s="7">
        <f t="shared" si="163"/>
        <v>139.95833333333331</v>
      </c>
      <c r="I159" s="7">
        <f>IF(B159="Pre t0",0,IF(B159="t0",MAX(MIN(TRLD!N159,E159),G159),IF(B159="TRLD",I158+J159,IF(B159="Post t0",MAX(I158+M159,G159)))))</f>
        <v>142.45833333333331</v>
      </c>
      <c r="J159" s="7">
        <f t="shared" si="156"/>
        <v>-5</v>
      </c>
      <c r="K159" s="7">
        <f t="shared" si="159"/>
        <v>-9.9166666666666288</v>
      </c>
      <c r="L159" s="7">
        <f t="shared" si="157"/>
        <v>5</v>
      </c>
      <c r="M159" s="8">
        <f t="shared" si="158"/>
        <v>-5</v>
      </c>
      <c r="N159" s="31">
        <f t="shared" si="160"/>
        <v>137.54166666666669</v>
      </c>
      <c r="O159" s="31">
        <f>IF(AND($C159&gt;=Inputs!B$4,$C159&lt;Inputs!C$4),FORECAST($C159,Inputs!B$3:C$3,Inputs!B$4:C$4),0)</f>
        <v>0</v>
      </c>
      <c r="P159" s="31">
        <f>IF(AND($C159&gt;=Inputs!C$4,$C159&lt;Inputs!D$4),FORECAST($C159,Inputs!C$3:D$3,Inputs!C$4:D$4),0)</f>
        <v>0</v>
      </c>
      <c r="Q159" s="31">
        <f>IF(AND($C159&gt;=Inputs!D$4,$C159&lt;Inputs!E$4),FORECAST($C159,Inputs!D$3:E$3,Inputs!D$4:E$4),0)</f>
        <v>0</v>
      </c>
      <c r="R159" s="31">
        <f>IF(AND($C159&gt;=Inputs!E$4,$C159&lt;Inputs!F$4),FORECAST($C159,Inputs!E$3:F$3,Inputs!E$4:F$4),0)</f>
        <v>0</v>
      </c>
      <c r="S159" s="31">
        <f>IF(AND($C159&gt;=Inputs!F$4,$C159&lt;Inputs!G$4),FORECAST($C159,Inputs!F$3:G$3,Inputs!F$4:G$4),0)</f>
        <v>0</v>
      </c>
      <c r="T159" s="31">
        <f>IF(AND($C159&gt;=Inputs!G$4,$C159&lt;Inputs!H$4),FORECAST($C159,Inputs!G$3:H$3,Inputs!G$4:H$4),0)</f>
        <v>137.54166666666669</v>
      </c>
      <c r="U159" s="31">
        <f>IF(AND($C159&gt;=Inputs!H$4,$C159&lt;Inputs!I$4),FORECAST($C159,Inputs!H$3:I$3,Inputs!H$4:I$4),0)</f>
        <v>0</v>
      </c>
      <c r="V159" s="31">
        <f>IF(AND($C159&gt;=Inputs!I$4,$C159&lt;Inputs!J$4),FORECAST($C159,Inputs!I$3:J$3,Inputs!I$4:J$4),0)</f>
        <v>0</v>
      </c>
      <c r="W159" s="31">
        <f>IF(AND($C159&gt;=Inputs!J$4,$C159&lt;Inputs!K$4),FORECAST($C159,Inputs!J$3:K$3,Inputs!J$4:K$4),0)</f>
        <v>0</v>
      </c>
      <c r="X159" s="31">
        <f>IF(AND($C159&gt;=Inputs!K$4,Inputs!K$4&lt;&gt;""),F159,0)</f>
        <v>0</v>
      </c>
      <c r="Y159" s="36">
        <f>IF($I158&lt;Inputs!B$13,Inputs!B$14,0)</f>
        <v>1</v>
      </c>
      <c r="Z159" s="36">
        <f>IF(AND($I158&gt;=Inputs!B$13,$I158&lt;Inputs!C$13),Inputs!C$14,0)</f>
        <v>0</v>
      </c>
      <c r="AA159" s="36">
        <f>IF(AND($I158&gt;=Inputs!C$13,$I158&lt;Inputs!D$13),Inputs!D$14,0)</f>
        <v>0</v>
      </c>
      <c r="AB159" s="36">
        <f>IF(AND($I158&lt;Inputs!B$13),Inputs!B$13,0)</f>
        <v>185</v>
      </c>
      <c r="AC159" s="36">
        <f>IF(AND($I158&gt;=Inputs!B$13,$I158&lt;Inputs!C$13),Inputs!C$13,0)</f>
        <v>0</v>
      </c>
      <c r="AD159" s="36">
        <f>IF(AND($I158&gt;=Inputs!C$13,$I158&lt;Inputs!D$13),Inputs!D$13,0)</f>
        <v>0</v>
      </c>
      <c r="AE159" s="36">
        <f t="shared" si="164"/>
        <v>37.541666666666686</v>
      </c>
      <c r="AF159" s="36">
        <f t="shared" si="165"/>
        <v>0</v>
      </c>
      <c r="AG159" s="36">
        <f t="shared" si="166"/>
        <v>0</v>
      </c>
      <c r="AH159" s="36">
        <f t="shared" si="167"/>
        <v>37.541666666666686</v>
      </c>
      <c r="AI159" s="36" t="str">
        <f t="shared" si="149"/>
        <v>No</v>
      </c>
      <c r="AJ159" s="36">
        <f t="shared" si="168"/>
        <v>5</v>
      </c>
      <c r="AK159" s="36">
        <f t="shared" si="169"/>
        <v>0</v>
      </c>
      <c r="AL159" s="36">
        <f t="shared" si="170"/>
        <v>0</v>
      </c>
      <c r="AM159" s="36">
        <f t="shared" si="171"/>
        <v>5</v>
      </c>
      <c r="AN159" s="36">
        <f t="shared" si="172"/>
        <v>0</v>
      </c>
      <c r="AO159" s="36">
        <f t="shared" si="173"/>
        <v>0</v>
      </c>
      <c r="AP159" s="36">
        <f t="shared" si="174"/>
        <v>5</v>
      </c>
      <c r="AQ159" s="36">
        <f t="shared" si="161"/>
        <v>152.45833333333331</v>
      </c>
      <c r="AR159" s="36">
        <f>IF(AND($AQ159&gt;=Inputs!B$13,$AQ159&lt;Inputs!C$13),Inputs!C$14,0)</f>
        <v>0</v>
      </c>
      <c r="AS159" s="36">
        <f>IF(AND($AQ159&gt;=Inputs!C$13,$AQ159&lt;Inputs!D$13),Inputs!D$14,0)</f>
        <v>0</v>
      </c>
      <c r="AT159" s="36">
        <f>IF(AND($AQ159&gt;=Inputs!B$13,$AQ159&lt;Inputs!C$13),Inputs!C$13,0)</f>
        <v>0</v>
      </c>
      <c r="AU159" s="36">
        <f>IF(AND($AQ159&gt;=Inputs!C$13,$AQ159&lt;Inputs!D$13),Inputs!D$13,0)</f>
        <v>0</v>
      </c>
      <c r="AV159" s="36">
        <f t="shared" si="175"/>
        <v>0</v>
      </c>
      <c r="AW159" s="36">
        <f>IFERROR((AU159-#REF!)/AS159,0)</f>
        <v>0</v>
      </c>
      <c r="AX159" s="36">
        <f t="shared" si="176"/>
        <v>0</v>
      </c>
      <c r="AY159" s="36" t="str">
        <f t="shared" si="150"/>
        <v>No</v>
      </c>
      <c r="AZ159" s="36">
        <f t="shared" si="177"/>
        <v>0</v>
      </c>
      <c r="BA159" s="36">
        <f t="shared" si="178"/>
        <v>0</v>
      </c>
      <c r="BB159" s="36">
        <f t="shared" si="179"/>
        <v>0</v>
      </c>
      <c r="BC159" s="36">
        <f t="shared" si="180"/>
        <v>0</v>
      </c>
      <c r="BD159" s="36">
        <f t="shared" si="181"/>
        <v>0</v>
      </c>
      <c r="BE159" s="37">
        <f t="shared" si="182"/>
        <v>5</v>
      </c>
      <c r="BF159" s="43">
        <f>IF($I158&lt;=Inputs!B$13,Inputs!B$14,0)</f>
        <v>1</v>
      </c>
      <c r="BG159" s="43">
        <f>IF(AND($I158&gt;Inputs!B$13,$I158&lt;=Inputs!C$13),Inputs!C$14,0)</f>
        <v>0</v>
      </c>
      <c r="BH159" s="43">
        <f>IF(AND($I158&gt;Inputs!C$13,$I158&lt;=Inputs!D$13),Inputs!D$14,0)</f>
        <v>0</v>
      </c>
      <c r="BI159" s="43">
        <f>IF(AND($I158&lt;Inputs!B$13),0,0)</f>
        <v>0</v>
      </c>
      <c r="BJ159" s="43">
        <f>IF(AND($I158&gt;=Inputs!B$13,$I158&lt;Inputs!C$13),Inputs!B$13,0)</f>
        <v>0</v>
      </c>
      <c r="BK159" s="43">
        <f>IF(AND($I158&gt;=Inputs!C$13,$I158&lt;Inputs!D$13),Inputs!C$13,0)</f>
        <v>0</v>
      </c>
      <c r="BL159" s="43">
        <f t="shared" si="183"/>
        <v>147.45833333333331</v>
      </c>
      <c r="BM159" s="43">
        <f t="shared" si="184"/>
        <v>0</v>
      </c>
      <c r="BN159" s="43">
        <f t="shared" si="185"/>
        <v>0</v>
      </c>
      <c r="BO159" s="43">
        <f t="shared" si="186"/>
        <v>147.45833333333331</v>
      </c>
      <c r="BP159" s="43" t="str">
        <f t="shared" si="151"/>
        <v>No</v>
      </c>
      <c r="BQ159" s="43">
        <f t="shared" si="187"/>
        <v>5</v>
      </c>
      <c r="BR159" s="43">
        <f t="shared" si="188"/>
        <v>0</v>
      </c>
      <c r="BS159" s="43">
        <f t="shared" si="189"/>
        <v>0</v>
      </c>
      <c r="BT159" s="43">
        <f t="shared" si="190"/>
        <v>-5</v>
      </c>
      <c r="BU159" s="43">
        <f t="shared" si="191"/>
        <v>0</v>
      </c>
      <c r="BV159" s="43">
        <f t="shared" si="192"/>
        <v>0</v>
      </c>
      <c r="BW159" s="43">
        <f t="shared" si="193"/>
        <v>-5</v>
      </c>
      <c r="BX159" s="43">
        <f t="shared" si="162"/>
        <v>142.45833333333331</v>
      </c>
      <c r="BY159" s="43">
        <f>IF(AND($BX159&gt;Inputs!B$13,$BX159&lt;=Inputs!C$13),Inputs!C$14,0)</f>
        <v>0</v>
      </c>
      <c r="BZ159" s="43">
        <f>IF(AND($BX159&gt;Inputs!C$13,$BX159&lt;=Inputs!D$13),Inputs!D$14,0)</f>
        <v>0</v>
      </c>
      <c r="CA159" s="43">
        <f>IF(AND($BX159&gt;Inputs!B$13,$BX159&lt;=Inputs!C$13),Inputs!B$13,0)</f>
        <v>0</v>
      </c>
      <c r="CB159" s="43">
        <f>IF(AND($BX159&gt;Inputs!C$13,$BX159&lt;=Inputs!D$13),Inputs!C$13,0)</f>
        <v>0</v>
      </c>
      <c r="CC159" s="43">
        <f t="shared" si="194"/>
        <v>0</v>
      </c>
      <c r="CD159" s="43">
        <f t="shared" si="195"/>
        <v>0</v>
      </c>
      <c r="CE159" s="43">
        <f t="shared" si="196"/>
        <v>0</v>
      </c>
      <c r="CF159" s="43" t="str">
        <f t="shared" si="152"/>
        <v>No</v>
      </c>
      <c r="CG159" s="43">
        <f t="shared" si="197"/>
        <v>0</v>
      </c>
      <c r="CH159" s="43">
        <f t="shared" si="198"/>
        <v>0</v>
      </c>
      <c r="CI159" s="43">
        <f t="shared" si="199"/>
        <v>0</v>
      </c>
      <c r="CJ159" s="43">
        <f t="shared" si="200"/>
        <v>0</v>
      </c>
      <c r="CK159" s="43">
        <f t="shared" si="201"/>
        <v>0</v>
      </c>
      <c r="CL159" s="44">
        <f t="shared" si="202"/>
        <v>-5</v>
      </c>
      <c r="CM159" s="9">
        <f>IF(AND($F159&gt;=Inputs!B$3,$F159&lt;Inputs!C$3),FORECAST($F159,Inputs!B$4:C$4,Inputs!B$3:C$3),9999)</f>
        <v>9999</v>
      </c>
      <c r="CN159" s="9">
        <f>IF(AND($F159&gt;=Inputs!C$3,$F159&lt;Inputs!D$3),FORECAST($F159,Inputs!C$4:D$4,Inputs!C$3:D$3),9999)</f>
        <v>9999</v>
      </c>
      <c r="CO159" s="9">
        <f>IF(AND($F159&gt;=Inputs!D$3,$F159&lt;Inputs!E$3),FORECAST($F159,Inputs!D$4:E$4,Inputs!D$3:E$3),9999)</f>
        <v>9999</v>
      </c>
      <c r="CP159" s="9">
        <f>IF(AND($F159&gt;=Inputs!E$3,$F159&lt;Inputs!F$3),FORECAST($F159,Inputs!E$4:F$4,Inputs!E$3:F$3),9999)</f>
        <v>9999</v>
      </c>
      <c r="CQ159" s="9">
        <f>IF(AND($F159&gt;=Inputs!F$3,$F159&lt;Inputs!G$3),FORECAST($F159,Inputs!F$4:G$4,Inputs!F$3:G$3),9999)</f>
        <v>9999</v>
      </c>
      <c r="CR159" s="9">
        <f>IF(AND($F159&gt;=Inputs!G$3,$F159&lt;Inputs!H$3),FORECAST($F159,Inputs!G$4:H$4,Inputs!G$3:H$3),9999)</f>
        <v>9999</v>
      </c>
      <c r="CS159" s="9">
        <f>IF(AND($F159&gt;=Inputs!H$3,$F159&lt;Inputs!I$3),FORECAST($F159,Inputs!H$4:I$4,Inputs!H$3:I$3),9999)</f>
        <v>9999</v>
      </c>
      <c r="CT159" s="9">
        <f>IF(AND($F159&gt;=Inputs!I$3,$F159&lt;Inputs!J$3),FORECAST($F159,Inputs!I$4:J$4,Inputs!I$3:J$3),9999)</f>
        <v>9999</v>
      </c>
      <c r="CU159" s="9">
        <f>IF(AND($F159&gt;=Inputs!J$3,$F159&lt;Inputs!K$3),FORECAST($F159,Inputs!J$4:K$4,Inputs!J$3:K$3),9999)</f>
        <v>9999</v>
      </c>
      <c r="CV159" s="9">
        <f>IF(AND($F159&gt;=Inputs!K$3,$F159&lt;Inputs!L$3),FORECAST($F159,Inputs!K$4:L$4,Inputs!K$3:L$3),9999)</f>
        <v>9999</v>
      </c>
      <c r="CW159" s="9">
        <f>IF(AND($G159&gt;=Inputs!B$3,$G159&lt;Inputs!C$3),FORECAST($G159,Inputs!B$4:C$4,Inputs!B$3:C$3),-9999)</f>
        <v>-9999</v>
      </c>
      <c r="CX159" s="9">
        <f>IF(AND($G159&gt;=Inputs!C$3,$G159&lt;Inputs!D$3),FORECAST($G159,Inputs!C$4:D$4,Inputs!C$3:D$3),-9999)</f>
        <v>-9999</v>
      </c>
      <c r="CY159" s="9">
        <f>IF(AND($G159&gt;=Inputs!D$3,$G159&lt;Inputs!E$3),FORECAST($G159,Inputs!D$4:E$4,Inputs!D$3:E$3),-9999)</f>
        <v>-9999</v>
      </c>
      <c r="CZ159" s="9">
        <f>IF(AND($G159&gt;=Inputs!E$3,$G159&lt;Inputs!F$3),FORECAST($G159,Inputs!E$4:F$4,Inputs!E$3:F$3),-9999)</f>
        <v>-9999</v>
      </c>
      <c r="DA159" s="9">
        <f>IF(AND($G159&gt;=Inputs!F$3,$G159&lt;Inputs!G$3),FORECAST($G159,Inputs!F$4:G$4,Inputs!F$3:G$3),-9999)</f>
        <v>-9999</v>
      </c>
      <c r="DB159" s="9">
        <f>IF(AND($G159&gt;=Inputs!G$3,$G159&lt;Inputs!H$3),FORECAST($G159,Inputs!G$4:H$4,Inputs!G$3:H$3),-9999)</f>
        <v>25.2</v>
      </c>
      <c r="DC159" s="9">
        <f>IF(AND($G159&gt;=Inputs!H$3,$G159&lt;Inputs!I$3),FORECAST($G159,Inputs!H$4:I$4,Inputs!H$3:I$3),-9999)</f>
        <v>-9999</v>
      </c>
      <c r="DD159" s="9">
        <f>IF(AND($G159&gt;=Inputs!I$3,$G159&lt;Inputs!J$3),FORECAST($G159,Inputs!I$4:J$4,Inputs!I$3:J$3),-9999)</f>
        <v>-9999</v>
      </c>
      <c r="DE159" s="9">
        <f>IF(AND($G159&gt;=Inputs!J$3,$G159&lt;Inputs!K$3),FORECAST($G159,Inputs!J$4:K$4,Inputs!J$3:K$3),-9999)</f>
        <v>-9999</v>
      </c>
      <c r="DF159" s="9">
        <f>IF(AND($G159&gt;=Inputs!K$3,$G159&lt;Inputs!L$3),FORECAST($G159,Inputs!K$4:L$4,Inputs!K$3:L$3),-9999)</f>
        <v>-9999</v>
      </c>
    </row>
    <row r="160" spans="1:110" x14ac:dyDescent="0.25">
      <c r="A160" s="2">
        <f t="shared" si="203"/>
        <v>45474.545138888381</v>
      </c>
      <c r="B160" s="3" t="str">
        <f>IF(ROUND(A160,6)&lt;ROUND(Inputs!$B$7,6),"Pre t0",IF(ROUND(A160,6)=ROUND(Inputs!$B$7,6),"t0",IF(AND(A160&gt;Inputs!$B$7,A160&lt;Inputs!$B$8),"TRLD","Post t0")))</f>
        <v>TRLD</v>
      </c>
      <c r="C160" s="17">
        <v>26.59</v>
      </c>
      <c r="D160" s="19">
        <v>195.46435</v>
      </c>
      <c r="E160" s="19"/>
      <c r="F160" s="19">
        <v>200</v>
      </c>
      <c r="G160" s="19">
        <v>130</v>
      </c>
      <c r="H160" s="7">
        <f t="shared" si="163"/>
        <v>134.95833333333331</v>
      </c>
      <c r="I160" s="7">
        <f>IF(B160="Pre t0",0,IF(B160="t0",MAX(MIN(TRLD!N160,E160),G160),IF(B160="TRLD",I159+J160,IF(B160="Post t0",MAX(I159+M160,G160)))))</f>
        <v>137.45833333333331</v>
      </c>
      <c r="J160" s="7">
        <f t="shared" si="156"/>
        <v>-5</v>
      </c>
      <c r="K160" s="7">
        <f t="shared" si="159"/>
        <v>-6.6666666666666572</v>
      </c>
      <c r="L160" s="7">
        <f t="shared" si="157"/>
        <v>5</v>
      </c>
      <c r="M160" s="8">
        <f t="shared" si="158"/>
        <v>-5</v>
      </c>
      <c r="N160" s="31">
        <f t="shared" si="160"/>
        <v>135.79166666666666</v>
      </c>
      <c r="O160" s="31">
        <f>IF(AND($C160&gt;=Inputs!B$4,$C160&lt;Inputs!C$4),FORECAST($C160,Inputs!B$3:C$3,Inputs!B$4:C$4),0)</f>
        <v>0</v>
      </c>
      <c r="P160" s="31">
        <f>IF(AND($C160&gt;=Inputs!C$4,$C160&lt;Inputs!D$4),FORECAST($C160,Inputs!C$3:D$3,Inputs!C$4:D$4),0)</f>
        <v>0</v>
      </c>
      <c r="Q160" s="31">
        <f>IF(AND($C160&gt;=Inputs!D$4,$C160&lt;Inputs!E$4),FORECAST($C160,Inputs!D$3:E$3,Inputs!D$4:E$4),0)</f>
        <v>0</v>
      </c>
      <c r="R160" s="31">
        <f>IF(AND($C160&gt;=Inputs!E$4,$C160&lt;Inputs!F$4),FORECAST($C160,Inputs!E$3:F$3,Inputs!E$4:F$4),0)</f>
        <v>0</v>
      </c>
      <c r="S160" s="31">
        <f>IF(AND($C160&gt;=Inputs!F$4,$C160&lt;Inputs!G$4),FORECAST($C160,Inputs!F$3:G$3,Inputs!F$4:G$4),0)</f>
        <v>0</v>
      </c>
      <c r="T160" s="31">
        <f>IF(AND($C160&gt;=Inputs!G$4,$C160&lt;Inputs!H$4),FORECAST($C160,Inputs!G$3:H$3,Inputs!G$4:H$4),0)</f>
        <v>135.79166666666666</v>
      </c>
      <c r="U160" s="31">
        <f>IF(AND($C160&gt;=Inputs!H$4,$C160&lt;Inputs!I$4),FORECAST($C160,Inputs!H$3:I$3,Inputs!H$4:I$4),0)</f>
        <v>0</v>
      </c>
      <c r="V160" s="31">
        <f>IF(AND($C160&gt;=Inputs!I$4,$C160&lt;Inputs!J$4),FORECAST($C160,Inputs!I$3:J$3,Inputs!I$4:J$4),0)</f>
        <v>0</v>
      </c>
      <c r="W160" s="31">
        <f>IF(AND($C160&gt;=Inputs!J$4,$C160&lt;Inputs!K$4),FORECAST($C160,Inputs!J$3:K$3,Inputs!J$4:K$4),0)</f>
        <v>0</v>
      </c>
      <c r="X160" s="31">
        <f>IF(AND($C160&gt;=Inputs!K$4,Inputs!K$4&lt;&gt;""),F160,0)</f>
        <v>0</v>
      </c>
      <c r="Y160" s="36">
        <f>IF($I159&lt;Inputs!B$13,Inputs!B$14,0)</f>
        <v>1</v>
      </c>
      <c r="Z160" s="36">
        <f>IF(AND($I159&gt;=Inputs!B$13,$I159&lt;Inputs!C$13),Inputs!C$14,0)</f>
        <v>0</v>
      </c>
      <c r="AA160" s="36">
        <f>IF(AND($I159&gt;=Inputs!C$13,$I159&lt;Inputs!D$13),Inputs!D$14,0)</f>
        <v>0</v>
      </c>
      <c r="AB160" s="36">
        <f>IF(AND($I159&lt;Inputs!B$13),Inputs!B$13,0)</f>
        <v>185</v>
      </c>
      <c r="AC160" s="36">
        <f>IF(AND($I159&gt;=Inputs!B$13,$I159&lt;Inputs!C$13),Inputs!C$13,0)</f>
        <v>0</v>
      </c>
      <c r="AD160" s="36">
        <f>IF(AND($I159&gt;=Inputs!C$13,$I159&lt;Inputs!D$13),Inputs!D$13,0)</f>
        <v>0</v>
      </c>
      <c r="AE160" s="36">
        <f t="shared" si="164"/>
        <v>42.541666666666686</v>
      </c>
      <c r="AF160" s="36">
        <f t="shared" si="165"/>
        <v>0</v>
      </c>
      <c r="AG160" s="36">
        <f t="shared" si="166"/>
        <v>0</v>
      </c>
      <c r="AH160" s="36">
        <f t="shared" si="167"/>
        <v>42.541666666666686</v>
      </c>
      <c r="AI160" s="36" t="str">
        <f t="shared" si="149"/>
        <v>No</v>
      </c>
      <c r="AJ160" s="36">
        <f t="shared" si="168"/>
        <v>5</v>
      </c>
      <c r="AK160" s="36">
        <f t="shared" si="169"/>
        <v>0</v>
      </c>
      <c r="AL160" s="36">
        <f t="shared" si="170"/>
        <v>0</v>
      </c>
      <c r="AM160" s="36">
        <f t="shared" si="171"/>
        <v>5</v>
      </c>
      <c r="AN160" s="36">
        <f t="shared" si="172"/>
        <v>0</v>
      </c>
      <c r="AO160" s="36">
        <f t="shared" si="173"/>
        <v>0</v>
      </c>
      <c r="AP160" s="36">
        <f t="shared" si="174"/>
        <v>5</v>
      </c>
      <c r="AQ160" s="36">
        <f t="shared" si="161"/>
        <v>147.45833333333331</v>
      </c>
      <c r="AR160" s="36">
        <f>IF(AND($AQ160&gt;=Inputs!B$13,$AQ160&lt;Inputs!C$13),Inputs!C$14,0)</f>
        <v>0</v>
      </c>
      <c r="AS160" s="36">
        <f>IF(AND($AQ160&gt;=Inputs!C$13,$AQ160&lt;Inputs!D$13),Inputs!D$14,0)</f>
        <v>0</v>
      </c>
      <c r="AT160" s="36">
        <f>IF(AND($AQ160&gt;=Inputs!B$13,$AQ160&lt;Inputs!C$13),Inputs!C$13,0)</f>
        <v>0</v>
      </c>
      <c r="AU160" s="36">
        <f>IF(AND($AQ160&gt;=Inputs!C$13,$AQ160&lt;Inputs!D$13),Inputs!D$13,0)</f>
        <v>0</v>
      </c>
      <c r="AV160" s="36">
        <f t="shared" si="175"/>
        <v>0</v>
      </c>
      <c r="AW160" s="36">
        <f>IFERROR((AU160-#REF!)/AS160,0)</f>
        <v>0</v>
      </c>
      <c r="AX160" s="36">
        <f t="shared" si="176"/>
        <v>0</v>
      </c>
      <c r="AY160" s="36" t="str">
        <f t="shared" si="150"/>
        <v>No</v>
      </c>
      <c r="AZ160" s="36">
        <f t="shared" si="177"/>
        <v>0</v>
      </c>
      <c r="BA160" s="36">
        <f t="shared" si="178"/>
        <v>0</v>
      </c>
      <c r="BB160" s="36">
        <f t="shared" si="179"/>
        <v>0</v>
      </c>
      <c r="BC160" s="36">
        <f t="shared" si="180"/>
        <v>0</v>
      </c>
      <c r="BD160" s="36">
        <f t="shared" si="181"/>
        <v>0</v>
      </c>
      <c r="BE160" s="37">
        <f t="shared" si="182"/>
        <v>5</v>
      </c>
      <c r="BF160" s="43">
        <f>IF($I159&lt;=Inputs!B$13,Inputs!B$14,0)</f>
        <v>1</v>
      </c>
      <c r="BG160" s="43">
        <f>IF(AND($I159&gt;Inputs!B$13,$I159&lt;=Inputs!C$13),Inputs!C$14,0)</f>
        <v>0</v>
      </c>
      <c r="BH160" s="43">
        <f>IF(AND($I159&gt;Inputs!C$13,$I159&lt;=Inputs!D$13),Inputs!D$14,0)</f>
        <v>0</v>
      </c>
      <c r="BI160" s="43">
        <f>IF(AND($I159&lt;Inputs!B$13),0,0)</f>
        <v>0</v>
      </c>
      <c r="BJ160" s="43">
        <f>IF(AND($I159&gt;=Inputs!B$13,$I159&lt;Inputs!C$13),Inputs!B$13,0)</f>
        <v>0</v>
      </c>
      <c r="BK160" s="43">
        <f>IF(AND($I159&gt;=Inputs!C$13,$I159&lt;Inputs!D$13),Inputs!C$13,0)</f>
        <v>0</v>
      </c>
      <c r="BL160" s="43">
        <f t="shared" si="183"/>
        <v>142.45833333333331</v>
      </c>
      <c r="BM160" s="43">
        <f t="shared" si="184"/>
        <v>0</v>
      </c>
      <c r="BN160" s="43">
        <f t="shared" si="185"/>
        <v>0</v>
      </c>
      <c r="BO160" s="43">
        <f t="shared" si="186"/>
        <v>142.45833333333331</v>
      </c>
      <c r="BP160" s="43" t="str">
        <f t="shared" si="151"/>
        <v>No</v>
      </c>
      <c r="BQ160" s="43">
        <f t="shared" si="187"/>
        <v>5</v>
      </c>
      <c r="BR160" s="43">
        <f t="shared" si="188"/>
        <v>0</v>
      </c>
      <c r="BS160" s="43">
        <f t="shared" si="189"/>
        <v>0</v>
      </c>
      <c r="BT160" s="43">
        <f t="shared" si="190"/>
        <v>-5</v>
      </c>
      <c r="BU160" s="43">
        <f t="shared" si="191"/>
        <v>0</v>
      </c>
      <c r="BV160" s="43">
        <f t="shared" si="192"/>
        <v>0</v>
      </c>
      <c r="BW160" s="43">
        <f t="shared" si="193"/>
        <v>-5</v>
      </c>
      <c r="BX160" s="43">
        <f t="shared" si="162"/>
        <v>137.45833333333331</v>
      </c>
      <c r="BY160" s="43">
        <f>IF(AND($BX160&gt;Inputs!B$13,$BX160&lt;=Inputs!C$13),Inputs!C$14,0)</f>
        <v>0</v>
      </c>
      <c r="BZ160" s="43">
        <f>IF(AND($BX160&gt;Inputs!C$13,$BX160&lt;=Inputs!D$13),Inputs!D$14,0)</f>
        <v>0</v>
      </c>
      <c r="CA160" s="43">
        <f>IF(AND($BX160&gt;Inputs!B$13,$BX160&lt;=Inputs!C$13),Inputs!B$13,0)</f>
        <v>0</v>
      </c>
      <c r="CB160" s="43">
        <f>IF(AND($BX160&gt;Inputs!C$13,$BX160&lt;=Inputs!D$13),Inputs!C$13,0)</f>
        <v>0</v>
      </c>
      <c r="CC160" s="43">
        <f t="shared" si="194"/>
        <v>0</v>
      </c>
      <c r="CD160" s="43">
        <f t="shared" si="195"/>
        <v>0</v>
      </c>
      <c r="CE160" s="43">
        <f t="shared" si="196"/>
        <v>0</v>
      </c>
      <c r="CF160" s="43" t="str">
        <f t="shared" si="152"/>
        <v>No</v>
      </c>
      <c r="CG160" s="43">
        <f t="shared" si="197"/>
        <v>0</v>
      </c>
      <c r="CH160" s="43">
        <f t="shared" si="198"/>
        <v>0</v>
      </c>
      <c r="CI160" s="43">
        <f t="shared" si="199"/>
        <v>0</v>
      </c>
      <c r="CJ160" s="43">
        <f t="shared" si="200"/>
        <v>0</v>
      </c>
      <c r="CK160" s="43">
        <f t="shared" si="201"/>
        <v>0</v>
      </c>
      <c r="CL160" s="44">
        <f t="shared" si="202"/>
        <v>-5</v>
      </c>
      <c r="CM160" s="9">
        <f>IF(AND($F160&gt;=Inputs!B$3,$F160&lt;Inputs!C$3),FORECAST($F160,Inputs!B$4:C$4,Inputs!B$3:C$3),9999)</f>
        <v>9999</v>
      </c>
      <c r="CN160" s="9">
        <f>IF(AND($F160&gt;=Inputs!C$3,$F160&lt;Inputs!D$3),FORECAST($F160,Inputs!C$4:D$4,Inputs!C$3:D$3),9999)</f>
        <v>9999</v>
      </c>
      <c r="CO160" s="9">
        <f>IF(AND($F160&gt;=Inputs!D$3,$F160&lt;Inputs!E$3),FORECAST($F160,Inputs!D$4:E$4,Inputs!D$3:E$3),9999)</f>
        <v>9999</v>
      </c>
      <c r="CP160" s="9">
        <f>IF(AND($F160&gt;=Inputs!E$3,$F160&lt;Inputs!F$3),FORECAST($F160,Inputs!E$4:F$4,Inputs!E$3:F$3),9999)</f>
        <v>9999</v>
      </c>
      <c r="CQ160" s="9">
        <f>IF(AND($F160&gt;=Inputs!F$3,$F160&lt;Inputs!G$3),FORECAST($F160,Inputs!F$4:G$4,Inputs!F$3:G$3),9999)</f>
        <v>9999</v>
      </c>
      <c r="CR160" s="9">
        <f>IF(AND($F160&gt;=Inputs!G$3,$F160&lt;Inputs!H$3),FORECAST($F160,Inputs!G$4:H$4,Inputs!G$3:H$3),9999)</f>
        <v>9999</v>
      </c>
      <c r="CS160" s="9">
        <f>IF(AND($F160&gt;=Inputs!H$3,$F160&lt;Inputs!I$3),FORECAST($F160,Inputs!H$4:I$4,Inputs!H$3:I$3),9999)</f>
        <v>9999</v>
      </c>
      <c r="CT160" s="9">
        <f>IF(AND($F160&gt;=Inputs!I$3,$F160&lt;Inputs!J$3),FORECAST($F160,Inputs!I$4:J$4,Inputs!I$3:J$3),9999)</f>
        <v>9999</v>
      </c>
      <c r="CU160" s="9">
        <f>IF(AND($F160&gt;=Inputs!J$3,$F160&lt;Inputs!K$3),FORECAST($F160,Inputs!J$4:K$4,Inputs!J$3:K$3),9999)</f>
        <v>9999</v>
      </c>
      <c r="CV160" s="9">
        <f>IF(AND($F160&gt;=Inputs!K$3,$F160&lt;Inputs!L$3),FORECAST($F160,Inputs!K$4:L$4,Inputs!K$3:L$3),9999)</f>
        <v>9999</v>
      </c>
      <c r="CW160" s="9">
        <f>IF(AND($G160&gt;=Inputs!B$3,$G160&lt;Inputs!C$3),FORECAST($G160,Inputs!B$4:C$4,Inputs!B$3:C$3),-9999)</f>
        <v>-9999</v>
      </c>
      <c r="CX160" s="9">
        <f>IF(AND($G160&gt;=Inputs!C$3,$G160&lt;Inputs!D$3),FORECAST($G160,Inputs!C$4:D$4,Inputs!C$3:D$3),-9999)</f>
        <v>-9999</v>
      </c>
      <c r="CY160" s="9">
        <f>IF(AND($G160&gt;=Inputs!D$3,$G160&lt;Inputs!E$3),FORECAST($G160,Inputs!D$4:E$4,Inputs!D$3:E$3),-9999)</f>
        <v>-9999</v>
      </c>
      <c r="CZ160" s="9">
        <f>IF(AND($G160&gt;=Inputs!E$3,$G160&lt;Inputs!F$3),FORECAST($G160,Inputs!E$4:F$4,Inputs!E$3:F$3),-9999)</f>
        <v>-9999</v>
      </c>
      <c r="DA160" s="9">
        <f>IF(AND($G160&gt;=Inputs!F$3,$G160&lt;Inputs!G$3),FORECAST($G160,Inputs!F$4:G$4,Inputs!F$3:G$3),-9999)</f>
        <v>-9999</v>
      </c>
      <c r="DB160" s="9">
        <f>IF(AND($G160&gt;=Inputs!G$3,$G160&lt;Inputs!H$3),FORECAST($G160,Inputs!G$4:H$4,Inputs!G$3:H$3),-9999)</f>
        <v>25.2</v>
      </c>
      <c r="DC160" s="9">
        <f>IF(AND($G160&gt;=Inputs!H$3,$G160&lt;Inputs!I$3),FORECAST($G160,Inputs!H$4:I$4,Inputs!H$3:I$3),-9999)</f>
        <v>-9999</v>
      </c>
      <c r="DD160" s="9">
        <f>IF(AND($G160&gt;=Inputs!I$3,$G160&lt;Inputs!J$3),FORECAST($G160,Inputs!I$4:J$4,Inputs!I$3:J$3),-9999)</f>
        <v>-9999</v>
      </c>
      <c r="DE160" s="9">
        <f>IF(AND($G160&gt;=Inputs!J$3,$G160&lt;Inputs!K$3),FORECAST($G160,Inputs!J$4:K$4,Inputs!J$3:K$3),-9999)</f>
        <v>-9999</v>
      </c>
      <c r="DF160" s="9">
        <f>IF(AND($G160&gt;=Inputs!K$3,$G160&lt;Inputs!L$3),FORECAST($G160,Inputs!K$4:L$4,Inputs!K$3:L$3),-9999)</f>
        <v>-9999</v>
      </c>
    </row>
    <row r="161" spans="1:110" x14ac:dyDescent="0.25">
      <c r="A161" s="2">
        <f t="shared" si="203"/>
        <v>45474.5486111106</v>
      </c>
      <c r="B161" s="3" t="str">
        <f>IF(ROUND(A161,6)&lt;ROUND(Inputs!$B$7,6),"Pre t0",IF(ROUND(A161,6)=ROUND(Inputs!$B$7,6),"t0",IF(AND(A161&gt;Inputs!$B$7,A161&lt;Inputs!$B$8),"TRLD","Post t0")))</f>
        <v>TRLD</v>
      </c>
      <c r="C161" s="17">
        <v>24.7</v>
      </c>
      <c r="D161" s="19">
        <v>195.66154999999998</v>
      </c>
      <c r="E161" s="19"/>
      <c r="F161" s="19">
        <v>200</v>
      </c>
      <c r="G161" s="19">
        <v>130</v>
      </c>
      <c r="H161" s="7">
        <f t="shared" si="163"/>
        <v>134.95833333333331</v>
      </c>
      <c r="I161" s="7">
        <f>IF(B161="Pre t0",0,IF(B161="t0",MAX(MIN(TRLD!N161,E161),G161),IF(B161="TRLD",I160+J161,IF(B161="Post t0",MAX(I160+M161,G161)))))</f>
        <v>132.45833333333331</v>
      </c>
      <c r="J161" s="7">
        <f t="shared" si="156"/>
        <v>-5</v>
      </c>
      <c r="K161" s="7">
        <f t="shared" si="159"/>
        <v>-7.4583333333333144</v>
      </c>
      <c r="L161" s="7">
        <f t="shared" si="157"/>
        <v>5</v>
      </c>
      <c r="M161" s="8">
        <f t="shared" si="158"/>
        <v>-5</v>
      </c>
      <c r="N161" s="31">
        <f t="shared" si="160"/>
        <v>130</v>
      </c>
      <c r="O161" s="31">
        <f>IF(AND($C161&gt;=Inputs!B$4,$C161&lt;Inputs!C$4),FORECAST($C161,Inputs!B$3:C$3,Inputs!B$4:C$4),0)</f>
        <v>0</v>
      </c>
      <c r="P161" s="31">
        <f>IF(AND($C161&gt;=Inputs!C$4,$C161&lt;Inputs!D$4),FORECAST($C161,Inputs!C$3:D$3,Inputs!C$4:D$4),0)</f>
        <v>0</v>
      </c>
      <c r="Q161" s="31">
        <f>IF(AND($C161&gt;=Inputs!D$4,$C161&lt;Inputs!E$4),FORECAST($C161,Inputs!D$3:E$3,Inputs!D$4:E$4),0)</f>
        <v>0</v>
      </c>
      <c r="R161" s="31">
        <f>IF(AND($C161&gt;=Inputs!E$4,$C161&lt;Inputs!F$4),FORECAST($C161,Inputs!E$3:F$3,Inputs!E$4:F$4),0)</f>
        <v>0</v>
      </c>
      <c r="S161" s="31">
        <f>IF(AND($C161&gt;=Inputs!F$4,$C161&lt;Inputs!G$4),FORECAST($C161,Inputs!F$3:G$3,Inputs!F$4:G$4),0)</f>
        <v>0</v>
      </c>
      <c r="T161" s="31">
        <f>IF(AND($C161&gt;=Inputs!G$4,$C161&lt;Inputs!H$4),FORECAST($C161,Inputs!G$3:H$3,Inputs!G$4:H$4),0)</f>
        <v>127.91666666666666</v>
      </c>
      <c r="U161" s="31">
        <f>IF(AND($C161&gt;=Inputs!H$4,$C161&lt;Inputs!I$4),FORECAST($C161,Inputs!H$3:I$3,Inputs!H$4:I$4),0)</f>
        <v>0</v>
      </c>
      <c r="V161" s="31">
        <f>IF(AND($C161&gt;=Inputs!I$4,$C161&lt;Inputs!J$4),FORECAST($C161,Inputs!I$3:J$3,Inputs!I$4:J$4),0)</f>
        <v>0</v>
      </c>
      <c r="W161" s="31">
        <f>IF(AND($C161&gt;=Inputs!J$4,$C161&lt;Inputs!K$4),FORECAST($C161,Inputs!J$3:K$3,Inputs!J$4:K$4),0)</f>
        <v>0</v>
      </c>
      <c r="X161" s="31">
        <f>IF(AND($C161&gt;=Inputs!K$4,Inputs!K$4&lt;&gt;""),F161,0)</f>
        <v>0</v>
      </c>
      <c r="Y161" s="36">
        <f>IF($I160&lt;Inputs!B$13,Inputs!B$14,0)</f>
        <v>1</v>
      </c>
      <c r="Z161" s="36">
        <f>IF(AND($I160&gt;=Inputs!B$13,$I160&lt;Inputs!C$13),Inputs!C$14,0)</f>
        <v>0</v>
      </c>
      <c r="AA161" s="36">
        <f>IF(AND($I160&gt;=Inputs!C$13,$I160&lt;Inputs!D$13),Inputs!D$14,0)</f>
        <v>0</v>
      </c>
      <c r="AB161" s="36">
        <f>IF(AND($I160&lt;Inputs!B$13),Inputs!B$13,0)</f>
        <v>185</v>
      </c>
      <c r="AC161" s="36">
        <f>IF(AND($I160&gt;=Inputs!B$13,$I160&lt;Inputs!C$13),Inputs!C$13,0)</f>
        <v>0</v>
      </c>
      <c r="AD161" s="36">
        <f>IF(AND($I160&gt;=Inputs!C$13,$I160&lt;Inputs!D$13),Inputs!D$13,0)</f>
        <v>0</v>
      </c>
      <c r="AE161" s="36">
        <f t="shared" si="164"/>
        <v>47.541666666666686</v>
      </c>
      <c r="AF161" s="36">
        <f t="shared" si="165"/>
        <v>0</v>
      </c>
      <c r="AG161" s="36">
        <f t="shared" si="166"/>
        <v>0</v>
      </c>
      <c r="AH161" s="36">
        <f t="shared" si="167"/>
        <v>47.541666666666686</v>
      </c>
      <c r="AI161" s="36" t="str">
        <f t="shared" si="149"/>
        <v>No</v>
      </c>
      <c r="AJ161" s="36">
        <f t="shared" si="168"/>
        <v>5</v>
      </c>
      <c r="AK161" s="36">
        <f t="shared" si="169"/>
        <v>0</v>
      </c>
      <c r="AL161" s="36">
        <f t="shared" si="170"/>
        <v>0</v>
      </c>
      <c r="AM161" s="36">
        <f t="shared" si="171"/>
        <v>5</v>
      </c>
      <c r="AN161" s="36">
        <f t="shared" si="172"/>
        <v>0</v>
      </c>
      <c r="AO161" s="36">
        <f t="shared" si="173"/>
        <v>0</v>
      </c>
      <c r="AP161" s="36">
        <f t="shared" si="174"/>
        <v>5</v>
      </c>
      <c r="AQ161" s="36">
        <f t="shared" si="161"/>
        <v>142.45833333333331</v>
      </c>
      <c r="AR161" s="36">
        <f>IF(AND($AQ161&gt;=Inputs!B$13,$AQ161&lt;Inputs!C$13),Inputs!C$14,0)</f>
        <v>0</v>
      </c>
      <c r="AS161" s="36">
        <f>IF(AND($AQ161&gt;=Inputs!C$13,$AQ161&lt;Inputs!D$13),Inputs!D$14,0)</f>
        <v>0</v>
      </c>
      <c r="AT161" s="36">
        <f>IF(AND($AQ161&gt;=Inputs!B$13,$AQ161&lt;Inputs!C$13),Inputs!C$13,0)</f>
        <v>0</v>
      </c>
      <c r="AU161" s="36">
        <f>IF(AND($AQ161&gt;=Inputs!C$13,$AQ161&lt;Inputs!D$13),Inputs!D$13,0)</f>
        <v>0</v>
      </c>
      <c r="AV161" s="36">
        <f t="shared" si="175"/>
        <v>0</v>
      </c>
      <c r="AW161" s="36">
        <f>IFERROR((AU161-#REF!)/AS161,0)</f>
        <v>0</v>
      </c>
      <c r="AX161" s="36">
        <f t="shared" si="176"/>
        <v>0</v>
      </c>
      <c r="AY161" s="36" t="str">
        <f t="shared" si="150"/>
        <v>No</v>
      </c>
      <c r="AZ161" s="36">
        <f t="shared" si="177"/>
        <v>0</v>
      </c>
      <c r="BA161" s="36">
        <f t="shared" si="178"/>
        <v>0</v>
      </c>
      <c r="BB161" s="36">
        <f t="shared" si="179"/>
        <v>0</v>
      </c>
      <c r="BC161" s="36">
        <f t="shared" si="180"/>
        <v>0</v>
      </c>
      <c r="BD161" s="36">
        <f t="shared" si="181"/>
        <v>0</v>
      </c>
      <c r="BE161" s="37">
        <f t="shared" si="182"/>
        <v>5</v>
      </c>
      <c r="BF161" s="43">
        <f>IF($I160&lt;=Inputs!B$13,Inputs!B$14,0)</f>
        <v>1</v>
      </c>
      <c r="BG161" s="43">
        <f>IF(AND($I160&gt;Inputs!B$13,$I160&lt;=Inputs!C$13),Inputs!C$14,0)</f>
        <v>0</v>
      </c>
      <c r="BH161" s="43">
        <f>IF(AND($I160&gt;Inputs!C$13,$I160&lt;=Inputs!D$13),Inputs!D$14,0)</f>
        <v>0</v>
      </c>
      <c r="BI161" s="43">
        <f>IF(AND($I160&lt;Inputs!B$13),0,0)</f>
        <v>0</v>
      </c>
      <c r="BJ161" s="43">
        <f>IF(AND($I160&gt;=Inputs!B$13,$I160&lt;Inputs!C$13),Inputs!B$13,0)</f>
        <v>0</v>
      </c>
      <c r="BK161" s="43">
        <f>IF(AND($I160&gt;=Inputs!C$13,$I160&lt;Inputs!D$13),Inputs!C$13,0)</f>
        <v>0</v>
      </c>
      <c r="BL161" s="43">
        <f t="shared" si="183"/>
        <v>137.45833333333331</v>
      </c>
      <c r="BM161" s="43">
        <f t="shared" si="184"/>
        <v>0</v>
      </c>
      <c r="BN161" s="43">
        <f t="shared" si="185"/>
        <v>0</v>
      </c>
      <c r="BO161" s="43">
        <f t="shared" si="186"/>
        <v>137.45833333333331</v>
      </c>
      <c r="BP161" s="43" t="str">
        <f t="shared" si="151"/>
        <v>No</v>
      </c>
      <c r="BQ161" s="43">
        <f t="shared" si="187"/>
        <v>5</v>
      </c>
      <c r="BR161" s="43">
        <f t="shared" si="188"/>
        <v>0</v>
      </c>
      <c r="BS161" s="43">
        <f t="shared" si="189"/>
        <v>0</v>
      </c>
      <c r="BT161" s="43">
        <f t="shared" si="190"/>
        <v>-5</v>
      </c>
      <c r="BU161" s="43">
        <f t="shared" si="191"/>
        <v>0</v>
      </c>
      <c r="BV161" s="43">
        <f t="shared" si="192"/>
        <v>0</v>
      </c>
      <c r="BW161" s="43">
        <f t="shared" si="193"/>
        <v>-5</v>
      </c>
      <c r="BX161" s="43">
        <f t="shared" si="162"/>
        <v>132.45833333333331</v>
      </c>
      <c r="BY161" s="43">
        <f>IF(AND($BX161&gt;Inputs!B$13,$BX161&lt;=Inputs!C$13),Inputs!C$14,0)</f>
        <v>0</v>
      </c>
      <c r="BZ161" s="43">
        <f>IF(AND($BX161&gt;Inputs!C$13,$BX161&lt;=Inputs!D$13),Inputs!D$14,0)</f>
        <v>0</v>
      </c>
      <c r="CA161" s="43">
        <f>IF(AND($BX161&gt;Inputs!B$13,$BX161&lt;=Inputs!C$13),Inputs!B$13,0)</f>
        <v>0</v>
      </c>
      <c r="CB161" s="43">
        <f>IF(AND($BX161&gt;Inputs!C$13,$BX161&lt;=Inputs!D$13),Inputs!C$13,0)</f>
        <v>0</v>
      </c>
      <c r="CC161" s="43">
        <f t="shared" si="194"/>
        <v>0</v>
      </c>
      <c r="CD161" s="43">
        <f t="shared" si="195"/>
        <v>0</v>
      </c>
      <c r="CE161" s="43">
        <f t="shared" si="196"/>
        <v>0</v>
      </c>
      <c r="CF161" s="43" t="str">
        <f t="shared" si="152"/>
        <v>No</v>
      </c>
      <c r="CG161" s="43">
        <f t="shared" si="197"/>
        <v>0</v>
      </c>
      <c r="CH161" s="43">
        <f t="shared" si="198"/>
        <v>0</v>
      </c>
      <c r="CI161" s="43">
        <f t="shared" si="199"/>
        <v>0</v>
      </c>
      <c r="CJ161" s="43">
        <f t="shared" si="200"/>
        <v>0</v>
      </c>
      <c r="CK161" s="43">
        <f t="shared" si="201"/>
        <v>0</v>
      </c>
      <c r="CL161" s="44">
        <f t="shared" si="202"/>
        <v>-5</v>
      </c>
      <c r="CM161" s="9">
        <f>IF(AND($F161&gt;=Inputs!B$3,$F161&lt;Inputs!C$3),FORECAST($F161,Inputs!B$4:C$4,Inputs!B$3:C$3),9999)</f>
        <v>9999</v>
      </c>
      <c r="CN161" s="9">
        <f>IF(AND($F161&gt;=Inputs!C$3,$F161&lt;Inputs!D$3),FORECAST($F161,Inputs!C$4:D$4,Inputs!C$3:D$3),9999)</f>
        <v>9999</v>
      </c>
      <c r="CO161" s="9">
        <f>IF(AND($F161&gt;=Inputs!D$3,$F161&lt;Inputs!E$3),FORECAST($F161,Inputs!D$4:E$4,Inputs!D$3:E$3),9999)</f>
        <v>9999</v>
      </c>
      <c r="CP161" s="9">
        <f>IF(AND($F161&gt;=Inputs!E$3,$F161&lt;Inputs!F$3),FORECAST($F161,Inputs!E$4:F$4,Inputs!E$3:F$3),9999)</f>
        <v>9999</v>
      </c>
      <c r="CQ161" s="9">
        <f>IF(AND($F161&gt;=Inputs!F$3,$F161&lt;Inputs!G$3),FORECAST($F161,Inputs!F$4:G$4,Inputs!F$3:G$3),9999)</f>
        <v>9999</v>
      </c>
      <c r="CR161" s="9">
        <f>IF(AND($F161&gt;=Inputs!G$3,$F161&lt;Inputs!H$3),FORECAST($F161,Inputs!G$4:H$4,Inputs!G$3:H$3),9999)</f>
        <v>9999</v>
      </c>
      <c r="CS161" s="9">
        <f>IF(AND($F161&gt;=Inputs!H$3,$F161&lt;Inputs!I$3),FORECAST($F161,Inputs!H$4:I$4,Inputs!H$3:I$3),9999)</f>
        <v>9999</v>
      </c>
      <c r="CT161" s="9">
        <f>IF(AND($F161&gt;=Inputs!I$3,$F161&lt;Inputs!J$3),FORECAST($F161,Inputs!I$4:J$4,Inputs!I$3:J$3),9999)</f>
        <v>9999</v>
      </c>
      <c r="CU161" s="9">
        <f>IF(AND($F161&gt;=Inputs!J$3,$F161&lt;Inputs!K$3),FORECAST($F161,Inputs!J$4:K$4,Inputs!J$3:K$3),9999)</f>
        <v>9999</v>
      </c>
      <c r="CV161" s="9">
        <f>IF(AND($F161&gt;=Inputs!K$3,$F161&lt;Inputs!L$3),FORECAST($F161,Inputs!K$4:L$4,Inputs!K$3:L$3),9999)</f>
        <v>9999</v>
      </c>
      <c r="CW161" s="9">
        <f>IF(AND($G161&gt;=Inputs!B$3,$G161&lt;Inputs!C$3),FORECAST($G161,Inputs!B$4:C$4,Inputs!B$3:C$3),-9999)</f>
        <v>-9999</v>
      </c>
      <c r="CX161" s="9">
        <f>IF(AND($G161&gt;=Inputs!C$3,$G161&lt;Inputs!D$3),FORECAST($G161,Inputs!C$4:D$4,Inputs!C$3:D$3),-9999)</f>
        <v>-9999</v>
      </c>
      <c r="CY161" s="9">
        <f>IF(AND($G161&gt;=Inputs!D$3,$G161&lt;Inputs!E$3),FORECAST($G161,Inputs!D$4:E$4,Inputs!D$3:E$3),-9999)</f>
        <v>-9999</v>
      </c>
      <c r="CZ161" s="9">
        <f>IF(AND($G161&gt;=Inputs!E$3,$G161&lt;Inputs!F$3),FORECAST($G161,Inputs!E$4:F$4,Inputs!E$3:F$3),-9999)</f>
        <v>-9999</v>
      </c>
      <c r="DA161" s="9">
        <f>IF(AND($G161&gt;=Inputs!F$3,$G161&lt;Inputs!G$3),FORECAST($G161,Inputs!F$4:G$4,Inputs!F$3:G$3),-9999)</f>
        <v>-9999</v>
      </c>
      <c r="DB161" s="9">
        <f>IF(AND($G161&gt;=Inputs!G$3,$G161&lt;Inputs!H$3),FORECAST($G161,Inputs!G$4:H$4,Inputs!G$3:H$3),-9999)</f>
        <v>25.2</v>
      </c>
      <c r="DC161" s="9">
        <f>IF(AND($G161&gt;=Inputs!H$3,$G161&lt;Inputs!I$3),FORECAST($G161,Inputs!H$4:I$4,Inputs!H$3:I$3),-9999)</f>
        <v>-9999</v>
      </c>
      <c r="DD161" s="9">
        <f>IF(AND($G161&gt;=Inputs!I$3,$G161&lt;Inputs!J$3),FORECAST($G161,Inputs!I$4:J$4,Inputs!I$3:J$3),-9999)</f>
        <v>-9999</v>
      </c>
      <c r="DE161" s="9">
        <f>IF(AND($G161&gt;=Inputs!J$3,$G161&lt;Inputs!K$3),FORECAST($G161,Inputs!J$4:K$4,Inputs!J$3:K$3),-9999)</f>
        <v>-9999</v>
      </c>
      <c r="DF161" s="9">
        <f>IF(AND($G161&gt;=Inputs!K$3,$G161&lt;Inputs!L$3),FORECAST($G161,Inputs!K$4:L$4,Inputs!K$3:L$3),-9999)</f>
        <v>-9999</v>
      </c>
    </row>
    <row r="162" spans="1:110" x14ac:dyDescent="0.25">
      <c r="A162" s="2">
        <f t="shared" si="203"/>
        <v>45474.552083332819</v>
      </c>
      <c r="B162" s="3" t="str">
        <f>IF(ROUND(A162,6)&lt;ROUND(Inputs!$B$7,6),"Pre t0",IF(ROUND(A162,6)=ROUND(Inputs!$B$7,6),"t0",IF(AND(A162&gt;Inputs!$B$7,A162&lt;Inputs!$B$8),"TRLD","Post t0")))</f>
        <v>TRLD</v>
      </c>
      <c r="C162" s="17">
        <v>27.27</v>
      </c>
      <c r="D162" s="19">
        <v>195.43679999999998</v>
      </c>
      <c r="E162" s="19"/>
      <c r="F162" s="19">
        <v>200</v>
      </c>
      <c r="G162" s="19">
        <v>130</v>
      </c>
      <c r="H162" s="7">
        <f t="shared" si="163"/>
        <v>138.08333333333331</v>
      </c>
      <c r="I162" s="7">
        <f>IF(B162="Pre t0",0,IF(B162="t0",MAX(MIN(TRLD!N162,E162),G162),IF(B162="TRLD",I161+J162,IF(B162="Post t0",MAX(I161+M162,G162)))))</f>
        <v>137.45833333333331</v>
      </c>
      <c r="J162" s="7">
        <f t="shared" si="156"/>
        <v>5</v>
      </c>
      <c r="K162" s="7">
        <f t="shared" si="159"/>
        <v>6.1666666666666856</v>
      </c>
      <c r="L162" s="7">
        <f t="shared" si="157"/>
        <v>5</v>
      </c>
      <c r="M162" s="8">
        <f t="shared" si="158"/>
        <v>-5</v>
      </c>
      <c r="N162" s="31">
        <f t="shared" si="160"/>
        <v>138.625</v>
      </c>
      <c r="O162" s="31">
        <f>IF(AND($C162&gt;=Inputs!B$4,$C162&lt;Inputs!C$4),FORECAST($C162,Inputs!B$3:C$3,Inputs!B$4:C$4),0)</f>
        <v>0</v>
      </c>
      <c r="P162" s="31">
        <f>IF(AND($C162&gt;=Inputs!C$4,$C162&lt;Inputs!D$4),FORECAST($C162,Inputs!C$3:D$3,Inputs!C$4:D$4),0)</f>
        <v>0</v>
      </c>
      <c r="Q162" s="31">
        <f>IF(AND($C162&gt;=Inputs!D$4,$C162&lt;Inputs!E$4),FORECAST($C162,Inputs!D$3:E$3,Inputs!D$4:E$4),0)</f>
        <v>0</v>
      </c>
      <c r="R162" s="31">
        <f>IF(AND($C162&gt;=Inputs!E$4,$C162&lt;Inputs!F$4),FORECAST($C162,Inputs!E$3:F$3,Inputs!E$4:F$4),0)</f>
        <v>0</v>
      </c>
      <c r="S162" s="31">
        <f>IF(AND($C162&gt;=Inputs!F$4,$C162&lt;Inputs!G$4),FORECAST($C162,Inputs!F$3:G$3,Inputs!F$4:G$4),0)</f>
        <v>0</v>
      </c>
      <c r="T162" s="31">
        <f>IF(AND($C162&gt;=Inputs!G$4,$C162&lt;Inputs!H$4),FORECAST($C162,Inputs!G$3:H$3,Inputs!G$4:H$4),0)</f>
        <v>138.625</v>
      </c>
      <c r="U162" s="31">
        <f>IF(AND($C162&gt;=Inputs!H$4,$C162&lt;Inputs!I$4),FORECAST($C162,Inputs!H$3:I$3,Inputs!H$4:I$4),0)</f>
        <v>0</v>
      </c>
      <c r="V162" s="31">
        <f>IF(AND($C162&gt;=Inputs!I$4,$C162&lt;Inputs!J$4),FORECAST($C162,Inputs!I$3:J$3,Inputs!I$4:J$4),0)</f>
        <v>0</v>
      </c>
      <c r="W162" s="31">
        <f>IF(AND($C162&gt;=Inputs!J$4,$C162&lt;Inputs!K$4),FORECAST($C162,Inputs!J$3:K$3,Inputs!J$4:K$4),0)</f>
        <v>0</v>
      </c>
      <c r="X162" s="31">
        <f>IF(AND($C162&gt;=Inputs!K$4,Inputs!K$4&lt;&gt;""),F162,0)</f>
        <v>0</v>
      </c>
      <c r="Y162" s="36">
        <f>IF($I161&lt;Inputs!B$13,Inputs!B$14,0)</f>
        <v>1</v>
      </c>
      <c r="Z162" s="36">
        <f>IF(AND($I161&gt;=Inputs!B$13,$I161&lt;Inputs!C$13),Inputs!C$14,0)</f>
        <v>0</v>
      </c>
      <c r="AA162" s="36">
        <f>IF(AND($I161&gt;=Inputs!C$13,$I161&lt;Inputs!D$13),Inputs!D$14,0)</f>
        <v>0</v>
      </c>
      <c r="AB162" s="36">
        <f>IF(AND($I161&lt;Inputs!B$13),Inputs!B$13,0)</f>
        <v>185</v>
      </c>
      <c r="AC162" s="36">
        <f>IF(AND($I161&gt;=Inputs!B$13,$I161&lt;Inputs!C$13),Inputs!C$13,0)</f>
        <v>0</v>
      </c>
      <c r="AD162" s="36">
        <f>IF(AND($I161&gt;=Inputs!C$13,$I161&lt;Inputs!D$13),Inputs!D$13,0)</f>
        <v>0</v>
      </c>
      <c r="AE162" s="36">
        <f t="shared" si="164"/>
        <v>52.541666666666686</v>
      </c>
      <c r="AF162" s="36">
        <f t="shared" si="165"/>
        <v>0</v>
      </c>
      <c r="AG162" s="36">
        <f t="shared" si="166"/>
        <v>0</v>
      </c>
      <c r="AH162" s="36">
        <f t="shared" si="167"/>
        <v>52.541666666666686</v>
      </c>
      <c r="AI162" s="36" t="str">
        <f t="shared" si="149"/>
        <v>No</v>
      </c>
      <c r="AJ162" s="36">
        <f t="shared" si="168"/>
        <v>5</v>
      </c>
      <c r="AK162" s="36">
        <f t="shared" si="169"/>
        <v>0</v>
      </c>
      <c r="AL162" s="36">
        <f t="shared" si="170"/>
        <v>0</v>
      </c>
      <c r="AM162" s="36">
        <f t="shared" si="171"/>
        <v>5</v>
      </c>
      <c r="AN162" s="36">
        <f t="shared" si="172"/>
        <v>0</v>
      </c>
      <c r="AO162" s="36">
        <f t="shared" si="173"/>
        <v>0</v>
      </c>
      <c r="AP162" s="36">
        <f t="shared" si="174"/>
        <v>5</v>
      </c>
      <c r="AQ162" s="36">
        <f t="shared" si="161"/>
        <v>137.45833333333331</v>
      </c>
      <c r="AR162" s="36">
        <f>IF(AND($AQ162&gt;=Inputs!B$13,$AQ162&lt;Inputs!C$13),Inputs!C$14,0)</f>
        <v>0</v>
      </c>
      <c r="AS162" s="36">
        <f>IF(AND($AQ162&gt;=Inputs!C$13,$AQ162&lt;Inputs!D$13),Inputs!D$14,0)</f>
        <v>0</v>
      </c>
      <c r="AT162" s="36">
        <f>IF(AND($AQ162&gt;=Inputs!B$13,$AQ162&lt;Inputs!C$13),Inputs!C$13,0)</f>
        <v>0</v>
      </c>
      <c r="AU162" s="36">
        <f>IF(AND($AQ162&gt;=Inputs!C$13,$AQ162&lt;Inputs!D$13),Inputs!D$13,0)</f>
        <v>0</v>
      </c>
      <c r="AV162" s="36">
        <f t="shared" si="175"/>
        <v>0</v>
      </c>
      <c r="AW162" s="36">
        <f>IFERROR((AU162-#REF!)/AS162,0)</f>
        <v>0</v>
      </c>
      <c r="AX162" s="36">
        <f t="shared" si="176"/>
        <v>0</v>
      </c>
      <c r="AY162" s="36" t="str">
        <f t="shared" si="150"/>
        <v>No</v>
      </c>
      <c r="AZ162" s="36">
        <f t="shared" si="177"/>
        <v>0</v>
      </c>
      <c r="BA162" s="36">
        <f t="shared" si="178"/>
        <v>0</v>
      </c>
      <c r="BB162" s="36">
        <f t="shared" si="179"/>
        <v>0</v>
      </c>
      <c r="BC162" s="36">
        <f t="shared" si="180"/>
        <v>0</v>
      </c>
      <c r="BD162" s="36">
        <f t="shared" si="181"/>
        <v>0</v>
      </c>
      <c r="BE162" s="37">
        <f t="shared" si="182"/>
        <v>5</v>
      </c>
      <c r="BF162" s="43">
        <f>IF($I161&lt;=Inputs!B$13,Inputs!B$14,0)</f>
        <v>1</v>
      </c>
      <c r="BG162" s="43">
        <f>IF(AND($I161&gt;Inputs!B$13,$I161&lt;=Inputs!C$13),Inputs!C$14,0)</f>
        <v>0</v>
      </c>
      <c r="BH162" s="43">
        <f>IF(AND($I161&gt;Inputs!C$13,$I161&lt;=Inputs!D$13),Inputs!D$14,0)</f>
        <v>0</v>
      </c>
      <c r="BI162" s="43">
        <f>IF(AND($I161&lt;Inputs!B$13),0,0)</f>
        <v>0</v>
      </c>
      <c r="BJ162" s="43">
        <f>IF(AND($I161&gt;=Inputs!B$13,$I161&lt;Inputs!C$13),Inputs!B$13,0)</f>
        <v>0</v>
      </c>
      <c r="BK162" s="43">
        <f>IF(AND($I161&gt;=Inputs!C$13,$I161&lt;Inputs!D$13),Inputs!C$13,0)</f>
        <v>0</v>
      </c>
      <c r="BL162" s="43">
        <f t="shared" si="183"/>
        <v>132.45833333333331</v>
      </c>
      <c r="BM162" s="43">
        <f t="shared" si="184"/>
        <v>0</v>
      </c>
      <c r="BN162" s="43">
        <f t="shared" si="185"/>
        <v>0</v>
      </c>
      <c r="BO162" s="43">
        <f t="shared" si="186"/>
        <v>132.45833333333331</v>
      </c>
      <c r="BP162" s="43" t="str">
        <f t="shared" si="151"/>
        <v>No</v>
      </c>
      <c r="BQ162" s="43">
        <f t="shared" si="187"/>
        <v>5</v>
      </c>
      <c r="BR162" s="43">
        <f t="shared" si="188"/>
        <v>0</v>
      </c>
      <c r="BS162" s="43">
        <f t="shared" si="189"/>
        <v>0</v>
      </c>
      <c r="BT162" s="43">
        <f t="shared" si="190"/>
        <v>-5</v>
      </c>
      <c r="BU162" s="43">
        <f t="shared" si="191"/>
        <v>0</v>
      </c>
      <c r="BV162" s="43">
        <f t="shared" si="192"/>
        <v>0</v>
      </c>
      <c r="BW162" s="43">
        <f t="shared" si="193"/>
        <v>-5</v>
      </c>
      <c r="BX162" s="43">
        <f t="shared" si="162"/>
        <v>127.45833333333331</v>
      </c>
      <c r="BY162" s="43">
        <f>IF(AND($BX162&gt;Inputs!B$13,$BX162&lt;=Inputs!C$13),Inputs!C$14,0)</f>
        <v>0</v>
      </c>
      <c r="BZ162" s="43">
        <f>IF(AND($BX162&gt;Inputs!C$13,$BX162&lt;=Inputs!D$13),Inputs!D$14,0)</f>
        <v>0</v>
      </c>
      <c r="CA162" s="43">
        <f>IF(AND($BX162&gt;Inputs!B$13,$BX162&lt;=Inputs!C$13),Inputs!B$13,0)</f>
        <v>0</v>
      </c>
      <c r="CB162" s="43">
        <f>IF(AND($BX162&gt;Inputs!C$13,$BX162&lt;=Inputs!D$13),Inputs!C$13,0)</f>
        <v>0</v>
      </c>
      <c r="CC162" s="43">
        <f t="shared" si="194"/>
        <v>0</v>
      </c>
      <c r="CD162" s="43">
        <f t="shared" si="195"/>
        <v>0</v>
      </c>
      <c r="CE162" s="43">
        <f t="shared" si="196"/>
        <v>0</v>
      </c>
      <c r="CF162" s="43" t="str">
        <f t="shared" si="152"/>
        <v>No</v>
      </c>
      <c r="CG162" s="43">
        <f t="shared" si="197"/>
        <v>0</v>
      </c>
      <c r="CH162" s="43">
        <f t="shared" si="198"/>
        <v>0</v>
      </c>
      <c r="CI162" s="43">
        <f t="shared" si="199"/>
        <v>0</v>
      </c>
      <c r="CJ162" s="43">
        <f t="shared" si="200"/>
        <v>0</v>
      </c>
      <c r="CK162" s="43">
        <f t="shared" si="201"/>
        <v>0</v>
      </c>
      <c r="CL162" s="44">
        <f t="shared" si="202"/>
        <v>-5</v>
      </c>
      <c r="CM162" s="9">
        <f>IF(AND($F162&gt;=Inputs!B$3,$F162&lt;Inputs!C$3),FORECAST($F162,Inputs!B$4:C$4,Inputs!B$3:C$3),9999)</f>
        <v>9999</v>
      </c>
      <c r="CN162" s="9">
        <f>IF(AND($F162&gt;=Inputs!C$3,$F162&lt;Inputs!D$3),FORECAST($F162,Inputs!C$4:D$4,Inputs!C$3:D$3),9999)</f>
        <v>9999</v>
      </c>
      <c r="CO162" s="9">
        <f>IF(AND($F162&gt;=Inputs!D$3,$F162&lt;Inputs!E$3),FORECAST($F162,Inputs!D$4:E$4,Inputs!D$3:E$3),9999)</f>
        <v>9999</v>
      </c>
      <c r="CP162" s="9">
        <f>IF(AND($F162&gt;=Inputs!E$3,$F162&lt;Inputs!F$3),FORECAST($F162,Inputs!E$4:F$4,Inputs!E$3:F$3),9999)</f>
        <v>9999</v>
      </c>
      <c r="CQ162" s="9">
        <f>IF(AND($F162&gt;=Inputs!F$3,$F162&lt;Inputs!G$3),FORECAST($F162,Inputs!F$4:G$4,Inputs!F$3:G$3),9999)</f>
        <v>9999</v>
      </c>
      <c r="CR162" s="9">
        <f>IF(AND($F162&gt;=Inputs!G$3,$F162&lt;Inputs!H$3),FORECAST($F162,Inputs!G$4:H$4,Inputs!G$3:H$3),9999)</f>
        <v>9999</v>
      </c>
      <c r="CS162" s="9">
        <f>IF(AND($F162&gt;=Inputs!H$3,$F162&lt;Inputs!I$3),FORECAST($F162,Inputs!H$4:I$4,Inputs!H$3:I$3),9999)</f>
        <v>9999</v>
      </c>
      <c r="CT162" s="9">
        <f>IF(AND($F162&gt;=Inputs!I$3,$F162&lt;Inputs!J$3),FORECAST($F162,Inputs!I$4:J$4,Inputs!I$3:J$3),9999)</f>
        <v>9999</v>
      </c>
      <c r="CU162" s="9">
        <f>IF(AND($F162&gt;=Inputs!J$3,$F162&lt;Inputs!K$3),FORECAST($F162,Inputs!J$4:K$4,Inputs!J$3:K$3),9999)</f>
        <v>9999</v>
      </c>
      <c r="CV162" s="9">
        <f>IF(AND($F162&gt;=Inputs!K$3,$F162&lt;Inputs!L$3),FORECAST($F162,Inputs!K$4:L$4,Inputs!K$3:L$3),9999)</f>
        <v>9999</v>
      </c>
      <c r="CW162" s="9">
        <f>IF(AND($G162&gt;=Inputs!B$3,$G162&lt;Inputs!C$3),FORECAST($G162,Inputs!B$4:C$4,Inputs!B$3:C$3),-9999)</f>
        <v>-9999</v>
      </c>
      <c r="CX162" s="9">
        <f>IF(AND($G162&gt;=Inputs!C$3,$G162&lt;Inputs!D$3),FORECAST($G162,Inputs!C$4:D$4,Inputs!C$3:D$3),-9999)</f>
        <v>-9999</v>
      </c>
      <c r="CY162" s="9">
        <f>IF(AND($G162&gt;=Inputs!D$3,$G162&lt;Inputs!E$3),FORECAST($G162,Inputs!D$4:E$4,Inputs!D$3:E$3),-9999)</f>
        <v>-9999</v>
      </c>
      <c r="CZ162" s="9">
        <f>IF(AND($G162&gt;=Inputs!E$3,$G162&lt;Inputs!F$3),FORECAST($G162,Inputs!E$4:F$4,Inputs!E$3:F$3),-9999)</f>
        <v>-9999</v>
      </c>
      <c r="DA162" s="9">
        <f>IF(AND($G162&gt;=Inputs!F$3,$G162&lt;Inputs!G$3),FORECAST($G162,Inputs!F$4:G$4,Inputs!F$3:G$3),-9999)</f>
        <v>-9999</v>
      </c>
      <c r="DB162" s="9">
        <f>IF(AND($G162&gt;=Inputs!G$3,$G162&lt;Inputs!H$3),FORECAST($G162,Inputs!G$4:H$4,Inputs!G$3:H$3),-9999)</f>
        <v>25.2</v>
      </c>
      <c r="DC162" s="9">
        <f>IF(AND($G162&gt;=Inputs!H$3,$G162&lt;Inputs!I$3),FORECAST($G162,Inputs!H$4:I$4,Inputs!H$3:I$3),-9999)</f>
        <v>-9999</v>
      </c>
      <c r="DD162" s="9">
        <f>IF(AND($G162&gt;=Inputs!I$3,$G162&lt;Inputs!J$3),FORECAST($G162,Inputs!I$4:J$4,Inputs!I$3:J$3),-9999)</f>
        <v>-9999</v>
      </c>
      <c r="DE162" s="9">
        <f>IF(AND($G162&gt;=Inputs!J$3,$G162&lt;Inputs!K$3),FORECAST($G162,Inputs!J$4:K$4,Inputs!J$3:K$3),-9999)</f>
        <v>-9999</v>
      </c>
      <c r="DF162" s="9">
        <f>IF(AND($G162&gt;=Inputs!K$3,$G162&lt;Inputs!L$3),FORECAST($G162,Inputs!K$4:L$4,Inputs!K$3:L$3),-9999)</f>
        <v>-9999</v>
      </c>
    </row>
    <row r="163" spans="1:110" x14ac:dyDescent="0.25">
      <c r="A163" s="2">
        <f t="shared" si="203"/>
        <v>45474.555555555038</v>
      </c>
      <c r="B163" s="3" t="str">
        <f>IF(ROUND(A163,6)&lt;ROUND(Inputs!$B$7,6),"Pre t0",IF(ROUND(A163,6)=ROUND(Inputs!$B$7,6),"t0",IF(AND(A163&gt;Inputs!$B$7,A163&lt;Inputs!$B$8),"TRLD","Post t0")))</f>
        <v>TRLD</v>
      </c>
      <c r="C163" s="17">
        <v>27.29</v>
      </c>
      <c r="D163" s="19">
        <v>194.56535</v>
      </c>
      <c r="E163" s="19"/>
      <c r="F163" s="19">
        <v>200</v>
      </c>
      <c r="G163" s="19">
        <v>130</v>
      </c>
      <c r="H163" s="7">
        <f t="shared" si="163"/>
        <v>138.85416666666666</v>
      </c>
      <c r="I163" s="7">
        <f>IF(B163="Pre t0",0,IF(B163="t0",MAX(MIN(TRLD!N163,E163),G163),IF(B163="TRLD",I162+J163,IF(B163="Post t0",MAX(I162+M163,G163)))))</f>
        <v>138.70833333333331</v>
      </c>
      <c r="J163" s="7">
        <f t="shared" si="156"/>
        <v>1.25</v>
      </c>
      <c r="K163" s="7">
        <f t="shared" si="159"/>
        <v>1.25</v>
      </c>
      <c r="L163" s="7">
        <f t="shared" si="157"/>
        <v>5</v>
      </c>
      <c r="M163" s="8">
        <f t="shared" si="158"/>
        <v>-5</v>
      </c>
      <c r="N163" s="31">
        <f t="shared" si="160"/>
        <v>138.70833333333331</v>
      </c>
      <c r="O163" s="31">
        <f>IF(AND($C163&gt;=Inputs!B$4,$C163&lt;Inputs!C$4),FORECAST($C163,Inputs!B$3:C$3,Inputs!B$4:C$4),0)</f>
        <v>0</v>
      </c>
      <c r="P163" s="31">
        <f>IF(AND($C163&gt;=Inputs!C$4,$C163&lt;Inputs!D$4),FORECAST($C163,Inputs!C$3:D$3,Inputs!C$4:D$4),0)</f>
        <v>0</v>
      </c>
      <c r="Q163" s="31">
        <f>IF(AND($C163&gt;=Inputs!D$4,$C163&lt;Inputs!E$4),FORECAST($C163,Inputs!D$3:E$3,Inputs!D$4:E$4),0)</f>
        <v>0</v>
      </c>
      <c r="R163" s="31">
        <f>IF(AND($C163&gt;=Inputs!E$4,$C163&lt;Inputs!F$4),FORECAST($C163,Inputs!E$3:F$3,Inputs!E$4:F$4),0)</f>
        <v>0</v>
      </c>
      <c r="S163" s="31">
        <f>IF(AND($C163&gt;=Inputs!F$4,$C163&lt;Inputs!G$4),FORECAST($C163,Inputs!F$3:G$3,Inputs!F$4:G$4),0)</f>
        <v>0</v>
      </c>
      <c r="T163" s="31">
        <f>IF(AND($C163&gt;=Inputs!G$4,$C163&lt;Inputs!H$4),FORECAST($C163,Inputs!G$3:H$3,Inputs!G$4:H$4),0)</f>
        <v>138.70833333333331</v>
      </c>
      <c r="U163" s="31">
        <f>IF(AND($C163&gt;=Inputs!H$4,$C163&lt;Inputs!I$4),FORECAST($C163,Inputs!H$3:I$3,Inputs!H$4:I$4),0)</f>
        <v>0</v>
      </c>
      <c r="V163" s="31">
        <f>IF(AND($C163&gt;=Inputs!I$4,$C163&lt;Inputs!J$4),FORECAST($C163,Inputs!I$3:J$3,Inputs!I$4:J$4),0)</f>
        <v>0</v>
      </c>
      <c r="W163" s="31">
        <f>IF(AND($C163&gt;=Inputs!J$4,$C163&lt;Inputs!K$4),FORECAST($C163,Inputs!J$3:K$3,Inputs!J$4:K$4),0)</f>
        <v>0</v>
      </c>
      <c r="X163" s="31">
        <f>IF(AND($C163&gt;=Inputs!K$4,Inputs!K$4&lt;&gt;""),F163,0)</f>
        <v>0</v>
      </c>
      <c r="Y163" s="36">
        <f>IF($I162&lt;Inputs!B$13,Inputs!B$14,0)</f>
        <v>1</v>
      </c>
      <c r="Z163" s="36">
        <f>IF(AND($I162&gt;=Inputs!B$13,$I162&lt;Inputs!C$13),Inputs!C$14,0)</f>
        <v>0</v>
      </c>
      <c r="AA163" s="36">
        <f>IF(AND($I162&gt;=Inputs!C$13,$I162&lt;Inputs!D$13),Inputs!D$14,0)</f>
        <v>0</v>
      </c>
      <c r="AB163" s="36">
        <f>IF(AND($I162&lt;Inputs!B$13),Inputs!B$13,0)</f>
        <v>185</v>
      </c>
      <c r="AC163" s="36">
        <f>IF(AND($I162&gt;=Inputs!B$13,$I162&lt;Inputs!C$13),Inputs!C$13,0)</f>
        <v>0</v>
      </c>
      <c r="AD163" s="36">
        <f>IF(AND($I162&gt;=Inputs!C$13,$I162&lt;Inputs!D$13),Inputs!D$13,0)</f>
        <v>0</v>
      </c>
      <c r="AE163" s="36">
        <f t="shared" si="164"/>
        <v>47.541666666666686</v>
      </c>
      <c r="AF163" s="36">
        <f t="shared" si="165"/>
        <v>0</v>
      </c>
      <c r="AG163" s="36">
        <f t="shared" si="166"/>
        <v>0</v>
      </c>
      <c r="AH163" s="36">
        <f t="shared" si="167"/>
        <v>47.541666666666686</v>
      </c>
      <c r="AI163" s="36" t="str">
        <f t="shared" si="149"/>
        <v>No</v>
      </c>
      <c r="AJ163" s="36">
        <f t="shared" si="168"/>
        <v>5</v>
      </c>
      <c r="AK163" s="36">
        <f t="shared" si="169"/>
        <v>0</v>
      </c>
      <c r="AL163" s="36">
        <f t="shared" si="170"/>
        <v>0</v>
      </c>
      <c r="AM163" s="36">
        <f t="shared" si="171"/>
        <v>5</v>
      </c>
      <c r="AN163" s="36">
        <f t="shared" si="172"/>
        <v>0</v>
      </c>
      <c r="AO163" s="36">
        <f t="shared" si="173"/>
        <v>0</v>
      </c>
      <c r="AP163" s="36">
        <f t="shared" si="174"/>
        <v>5</v>
      </c>
      <c r="AQ163" s="36">
        <f t="shared" si="161"/>
        <v>142.45833333333331</v>
      </c>
      <c r="AR163" s="36">
        <f>IF(AND($AQ163&gt;=Inputs!B$13,$AQ163&lt;Inputs!C$13),Inputs!C$14,0)</f>
        <v>0</v>
      </c>
      <c r="AS163" s="36">
        <f>IF(AND($AQ163&gt;=Inputs!C$13,$AQ163&lt;Inputs!D$13),Inputs!D$14,0)</f>
        <v>0</v>
      </c>
      <c r="AT163" s="36">
        <f>IF(AND($AQ163&gt;=Inputs!B$13,$AQ163&lt;Inputs!C$13),Inputs!C$13,0)</f>
        <v>0</v>
      </c>
      <c r="AU163" s="36">
        <f>IF(AND($AQ163&gt;=Inputs!C$13,$AQ163&lt;Inputs!D$13),Inputs!D$13,0)</f>
        <v>0</v>
      </c>
      <c r="AV163" s="36">
        <f t="shared" si="175"/>
        <v>0</v>
      </c>
      <c r="AW163" s="36">
        <f>IFERROR((AU163-#REF!)/AS163,0)</f>
        <v>0</v>
      </c>
      <c r="AX163" s="36">
        <f t="shared" si="176"/>
        <v>0</v>
      </c>
      <c r="AY163" s="36" t="str">
        <f t="shared" si="150"/>
        <v>No</v>
      </c>
      <c r="AZ163" s="36">
        <f t="shared" si="177"/>
        <v>0</v>
      </c>
      <c r="BA163" s="36">
        <f t="shared" si="178"/>
        <v>0</v>
      </c>
      <c r="BB163" s="36">
        <f t="shared" si="179"/>
        <v>0</v>
      </c>
      <c r="BC163" s="36">
        <f t="shared" si="180"/>
        <v>0</v>
      </c>
      <c r="BD163" s="36">
        <f t="shared" si="181"/>
        <v>0</v>
      </c>
      <c r="BE163" s="37">
        <f t="shared" si="182"/>
        <v>5</v>
      </c>
      <c r="BF163" s="43">
        <f>IF($I162&lt;=Inputs!B$13,Inputs!B$14,0)</f>
        <v>1</v>
      </c>
      <c r="BG163" s="43">
        <f>IF(AND($I162&gt;Inputs!B$13,$I162&lt;=Inputs!C$13),Inputs!C$14,0)</f>
        <v>0</v>
      </c>
      <c r="BH163" s="43">
        <f>IF(AND($I162&gt;Inputs!C$13,$I162&lt;=Inputs!D$13),Inputs!D$14,0)</f>
        <v>0</v>
      </c>
      <c r="BI163" s="43">
        <f>IF(AND($I162&lt;Inputs!B$13),0,0)</f>
        <v>0</v>
      </c>
      <c r="BJ163" s="43">
        <f>IF(AND($I162&gt;=Inputs!B$13,$I162&lt;Inputs!C$13),Inputs!B$13,0)</f>
        <v>0</v>
      </c>
      <c r="BK163" s="43">
        <f>IF(AND($I162&gt;=Inputs!C$13,$I162&lt;Inputs!D$13),Inputs!C$13,0)</f>
        <v>0</v>
      </c>
      <c r="BL163" s="43">
        <f t="shared" si="183"/>
        <v>137.45833333333331</v>
      </c>
      <c r="BM163" s="43">
        <f t="shared" si="184"/>
        <v>0</v>
      </c>
      <c r="BN163" s="43">
        <f t="shared" si="185"/>
        <v>0</v>
      </c>
      <c r="BO163" s="43">
        <f t="shared" si="186"/>
        <v>137.45833333333331</v>
      </c>
      <c r="BP163" s="43" t="str">
        <f t="shared" si="151"/>
        <v>No</v>
      </c>
      <c r="BQ163" s="43">
        <f t="shared" si="187"/>
        <v>5</v>
      </c>
      <c r="BR163" s="43">
        <f t="shared" si="188"/>
        <v>0</v>
      </c>
      <c r="BS163" s="43">
        <f t="shared" si="189"/>
        <v>0</v>
      </c>
      <c r="BT163" s="43">
        <f t="shared" si="190"/>
        <v>-5</v>
      </c>
      <c r="BU163" s="43">
        <f t="shared" si="191"/>
        <v>0</v>
      </c>
      <c r="BV163" s="43">
        <f t="shared" si="192"/>
        <v>0</v>
      </c>
      <c r="BW163" s="43">
        <f t="shared" si="193"/>
        <v>-5</v>
      </c>
      <c r="BX163" s="43">
        <f t="shared" si="162"/>
        <v>132.45833333333331</v>
      </c>
      <c r="BY163" s="43">
        <f>IF(AND($BX163&gt;Inputs!B$13,$BX163&lt;=Inputs!C$13),Inputs!C$14,0)</f>
        <v>0</v>
      </c>
      <c r="BZ163" s="43">
        <f>IF(AND($BX163&gt;Inputs!C$13,$BX163&lt;=Inputs!D$13),Inputs!D$14,0)</f>
        <v>0</v>
      </c>
      <c r="CA163" s="43">
        <f>IF(AND($BX163&gt;Inputs!B$13,$BX163&lt;=Inputs!C$13),Inputs!B$13,0)</f>
        <v>0</v>
      </c>
      <c r="CB163" s="43">
        <f>IF(AND($BX163&gt;Inputs!C$13,$BX163&lt;=Inputs!D$13),Inputs!C$13,0)</f>
        <v>0</v>
      </c>
      <c r="CC163" s="43">
        <f t="shared" si="194"/>
        <v>0</v>
      </c>
      <c r="CD163" s="43">
        <f t="shared" si="195"/>
        <v>0</v>
      </c>
      <c r="CE163" s="43">
        <f t="shared" si="196"/>
        <v>0</v>
      </c>
      <c r="CF163" s="43" t="str">
        <f t="shared" si="152"/>
        <v>No</v>
      </c>
      <c r="CG163" s="43">
        <f t="shared" si="197"/>
        <v>0</v>
      </c>
      <c r="CH163" s="43">
        <f t="shared" si="198"/>
        <v>0</v>
      </c>
      <c r="CI163" s="43">
        <f t="shared" si="199"/>
        <v>0</v>
      </c>
      <c r="CJ163" s="43">
        <f t="shared" si="200"/>
        <v>0</v>
      </c>
      <c r="CK163" s="43">
        <f t="shared" si="201"/>
        <v>0</v>
      </c>
      <c r="CL163" s="44">
        <f t="shared" si="202"/>
        <v>-5</v>
      </c>
      <c r="CM163" s="9">
        <f>IF(AND($F163&gt;=Inputs!B$3,$F163&lt;Inputs!C$3),FORECAST($F163,Inputs!B$4:C$4,Inputs!B$3:C$3),9999)</f>
        <v>9999</v>
      </c>
      <c r="CN163" s="9">
        <f>IF(AND($F163&gt;=Inputs!C$3,$F163&lt;Inputs!D$3),FORECAST($F163,Inputs!C$4:D$4,Inputs!C$3:D$3),9999)</f>
        <v>9999</v>
      </c>
      <c r="CO163" s="9">
        <f>IF(AND($F163&gt;=Inputs!D$3,$F163&lt;Inputs!E$3),FORECAST($F163,Inputs!D$4:E$4,Inputs!D$3:E$3),9999)</f>
        <v>9999</v>
      </c>
      <c r="CP163" s="9">
        <f>IF(AND($F163&gt;=Inputs!E$3,$F163&lt;Inputs!F$3),FORECAST($F163,Inputs!E$4:F$4,Inputs!E$3:F$3),9999)</f>
        <v>9999</v>
      </c>
      <c r="CQ163" s="9">
        <f>IF(AND($F163&gt;=Inputs!F$3,$F163&lt;Inputs!G$3),FORECAST($F163,Inputs!F$4:G$4,Inputs!F$3:G$3),9999)</f>
        <v>9999</v>
      </c>
      <c r="CR163" s="9">
        <f>IF(AND($F163&gt;=Inputs!G$3,$F163&lt;Inputs!H$3),FORECAST($F163,Inputs!G$4:H$4,Inputs!G$3:H$3),9999)</f>
        <v>9999</v>
      </c>
      <c r="CS163" s="9">
        <f>IF(AND($F163&gt;=Inputs!H$3,$F163&lt;Inputs!I$3),FORECAST($F163,Inputs!H$4:I$4,Inputs!H$3:I$3),9999)</f>
        <v>9999</v>
      </c>
      <c r="CT163" s="9">
        <f>IF(AND($F163&gt;=Inputs!I$3,$F163&lt;Inputs!J$3),FORECAST($F163,Inputs!I$4:J$4,Inputs!I$3:J$3),9999)</f>
        <v>9999</v>
      </c>
      <c r="CU163" s="9">
        <f>IF(AND($F163&gt;=Inputs!J$3,$F163&lt;Inputs!K$3),FORECAST($F163,Inputs!J$4:K$4,Inputs!J$3:K$3),9999)</f>
        <v>9999</v>
      </c>
      <c r="CV163" s="9">
        <f>IF(AND($F163&gt;=Inputs!K$3,$F163&lt;Inputs!L$3),FORECAST($F163,Inputs!K$4:L$4,Inputs!K$3:L$3),9999)</f>
        <v>9999</v>
      </c>
      <c r="CW163" s="9">
        <f>IF(AND($G163&gt;=Inputs!B$3,$G163&lt;Inputs!C$3),FORECAST($G163,Inputs!B$4:C$4,Inputs!B$3:C$3),-9999)</f>
        <v>-9999</v>
      </c>
      <c r="CX163" s="9">
        <f>IF(AND($G163&gt;=Inputs!C$3,$G163&lt;Inputs!D$3),FORECAST($G163,Inputs!C$4:D$4,Inputs!C$3:D$3),-9999)</f>
        <v>-9999</v>
      </c>
      <c r="CY163" s="9">
        <f>IF(AND($G163&gt;=Inputs!D$3,$G163&lt;Inputs!E$3),FORECAST($G163,Inputs!D$4:E$4,Inputs!D$3:E$3),-9999)</f>
        <v>-9999</v>
      </c>
      <c r="CZ163" s="9">
        <f>IF(AND($G163&gt;=Inputs!E$3,$G163&lt;Inputs!F$3),FORECAST($G163,Inputs!E$4:F$4,Inputs!E$3:F$3),-9999)</f>
        <v>-9999</v>
      </c>
      <c r="DA163" s="9">
        <f>IF(AND($G163&gt;=Inputs!F$3,$G163&lt;Inputs!G$3),FORECAST($G163,Inputs!F$4:G$4,Inputs!F$3:G$3),-9999)</f>
        <v>-9999</v>
      </c>
      <c r="DB163" s="9">
        <f>IF(AND($G163&gt;=Inputs!G$3,$G163&lt;Inputs!H$3),FORECAST($G163,Inputs!G$4:H$4,Inputs!G$3:H$3),-9999)</f>
        <v>25.2</v>
      </c>
      <c r="DC163" s="9">
        <f>IF(AND($G163&gt;=Inputs!H$3,$G163&lt;Inputs!I$3),FORECAST($G163,Inputs!H$4:I$4,Inputs!H$3:I$3),-9999)</f>
        <v>-9999</v>
      </c>
      <c r="DD163" s="9">
        <f>IF(AND($G163&gt;=Inputs!I$3,$G163&lt;Inputs!J$3),FORECAST($G163,Inputs!I$4:J$4,Inputs!I$3:J$3),-9999)</f>
        <v>-9999</v>
      </c>
      <c r="DE163" s="9">
        <f>IF(AND($G163&gt;=Inputs!J$3,$G163&lt;Inputs!K$3),FORECAST($G163,Inputs!J$4:K$4,Inputs!J$3:K$3),-9999)</f>
        <v>-9999</v>
      </c>
      <c r="DF163" s="9">
        <f>IF(AND($G163&gt;=Inputs!K$3,$G163&lt;Inputs!L$3),FORECAST($G163,Inputs!K$4:L$4,Inputs!K$3:L$3),-9999)</f>
        <v>-9999</v>
      </c>
    </row>
    <row r="164" spans="1:110" x14ac:dyDescent="0.25">
      <c r="A164" s="2">
        <f t="shared" si="203"/>
        <v>45474.559027777257</v>
      </c>
      <c r="B164" s="3" t="str">
        <f>IF(ROUND(A164,6)&lt;ROUND(Inputs!$B$7,6),"Pre t0",IF(ROUND(A164,6)=ROUND(Inputs!$B$7,6),"t0",IF(AND(A164&gt;Inputs!$B$7,A164&lt;Inputs!$B$8),"TRLD","Post t0")))</f>
        <v>TRLD</v>
      </c>
      <c r="C164" s="17">
        <v>27.36</v>
      </c>
      <c r="D164" s="19">
        <v>195.15549999999999</v>
      </c>
      <c r="E164" s="19"/>
      <c r="F164" s="19">
        <v>200</v>
      </c>
      <c r="G164" s="19">
        <v>130</v>
      </c>
      <c r="H164" s="7">
        <f t="shared" si="163"/>
        <v>141.5</v>
      </c>
      <c r="I164" s="7">
        <f>IF(B164="Pre t0",0,IF(B164="t0",MAX(MIN(TRLD!N164,E164),G164),IF(B164="TRLD",I163+J164,IF(B164="Post t0",MAX(I163+M164,G164)))))</f>
        <v>139</v>
      </c>
      <c r="J164" s="7">
        <f t="shared" si="156"/>
        <v>0.29166666666668561</v>
      </c>
      <c r="K164" s="7">
        <f t="shared" si="159"/>
        <v>0.29166666666668561</v>
      </c>
      <c r="L164" s="7">
        <f t="shared" si="157"/>
        <v>5</v>
      </c>
      <c r="M164" s="8">
        <f t="shared" si="158"/>
        <v>-5</v>
      </c>
      <c r="N164" s="31">
        <f t="shared" si="160"/>
        <v>139</v>
      </c>
      <c r="O164" s="31">
        <f>IF(AND($C164&gt;=Inputs!B$4,$C164&lt;Inputs!C$4),FORECAST($C164,Inputs!B$3:C$3,Inputs!B$4:C$4),0)</f>
        <v>0</v>
      </c>
      <c r="P164" s="31">
        <f>IF(AND($C164&gt;=Inputs!C$4,$C164&lt;Inputs!D$4),FORECAST($C164,Inputs!C$3:D$3,Inputs!C$4:D$4),0)</f>
        <v>0</v>
      </c>
      <c r="Q164" s="31">
        <f>IF(AND($C164&gt;=Inputs!D$4,$C164&lt;Inputs!E$4),FORECAST($C164,Inputs!D$3:E$3,Inputs!D$4:E$4),0)</f>
        <v>0</v>
      </c>
      <c r="R164" s="31">
        <f>IF(AND($C164&gt;=Inputs!E$4,$C164&lt;Inputs!F$4),FORECAST($C164,Inputs!E$3:F$3,Inputs!E$4:F$4),0)</f>
        <v>0</v>
      </c>
      <c r="S164" s="31">
        <f>IF(AND($C164&gt;=Inputs!F$4,$C164&lt;Inputs!G$4),FORECAST($C164,Inputs!F$3:G$3,Inputs!F$4:G$4),0)</f>
        <v>0</v>
      </c>
      <c r="T164" s="31">
        <f>IF(AND($C164&gt;=Inputs!G$4,$C164&lt;Inputs!H$4),FORECAST($C164,Inputs!G$3:H$3,Inputs!G$4:H$4),0)</f>
        <v>139</v>
      </c>
      <c r="U164" s="31">
        <f>IF(AND($C164&gt;=Inputs!H$4,$C164&lt;Inputs!I$4),FORECAST($C164,Inputs!H$3:I$3,Inputs!H$4:I$4),0)</f>
        <v>0</v>
      </c>
      <c r="V164" s="31">
        <f>IF(AND($C164&gt;=Inputs!I$4,$C164&lt;Inputs!J$4),FORECAST($C164,Inputs!I$3:J$3,Inputs!I$4:J$4),0)</f>
        <v>0</v>
      </c>
      <c r="W164" s="31">
        <f>IF(AND($C164&gt;=Inputs!J$4,$C164&lt;Inputs!K$4),FORECAST($C164,Inputs!J$3:K$3,Inputs!J$4:K$4),0)</f>
        <v>0</v>
      </c>
      <c r="X164" s="31">
        <f>IF(AND($C164&gt;=Inputs!K$4,Inputs!K$4&lt;&gt;""),F164,0)</f>
        <v>0</v>
      </c>
      <c r="Y164" s="36">
        <f>IF($I163&lt;Inputs!B$13,Inputs!B$14,0)</f>
        <v>1</v>
      </c>
      <c r="Z164" s="36">
        <f>IF(AND($I163&gt;=Inputs!B$13,$I163&lt;Inputs!C$13),Inputs!C$14,0)</f>
        <v>0</v>
      </c>
      <c r="AA164" s="36">
        <f>IF(AND($I163&gt;=Inputs!C$13,$I163&lt;Inputs!D$13),Inputs!D$14,0)</f>
        <v>0</v>
      </c>
      <c r="AB164" s="36">
        <f>IF(AND($I163&lt;Inputs!B$13),Inputs!B$13,0)</f>
        <v>185</v>
      </c>
      <c r="AC164" s="36">
        <f>IF(AND($I163&gt;=Inputs!B$13,$I163&lt;Inputs!C$13),Inputs!C$13,0)</f>
        <v>0</v>
      </c>
      <c r="AD164" s="36">
        <f>IF(AND($I163&gt;=Inputs!C$13,$I163&lt;Inputs!D$13),Inputs!D$13,0)</f>
        <v>0</v>
      </c>
      <c r="AE164" s="36">
        <f t="shared" ref="AE164:AE195" si="204">IFERROR((AB164-$I163)/Y164,0)</f>
        <v>46.291666666666686</v>
      </c>
      <c r="AF164" s="36">
        <f t="shared" ref="AF164:AF195" si="205">IFERROR((AC164-$I163)/Z164,0)</f>
        <v>0</v>
      </c>
      <c r="AG164" s="36">
        <f t="shared" ref="AG164:AG195" si="206">IFERROR((AD164-$I163)/AA164,0)</f>
        <v>0</v>
      </c>
      <c r="AH164" s="36">
        <f t="shared" ref="AH164:AH195" si="207">SUM(AE164:AG164)</f>
        <v>46.291666666666686</v>
      </c>
      <c r="AI164" s="36" t="str">
        <f t="shared" si="149"/>
        <v>No</v>
      </c>
      <c r="AJ164" s="36">
        <f t="shared" ref="AJ164:AJ195" si="208">MIN(AE164,5)</f>
        <v>5</v>
      </c>
      <c r="AK164" s="36">
        <f t="shared" ref="AK164:AK195" si="209">MIN(AF164,5)</f>
        <v>0</v>
      </c>
      <c r="AL164" s="36">
        <f t="shared" ref="AL164:AL195" si="210">MIN(AG164,5)</f>
        <v>0</v>
      </c>
      <c r="AM164" s="36">
        <f t="shared" ref="AM164:AM195" si="211">+AJ164*Y164</f>
        <v>5</v>
      </c>
      <c r="AN164" s="36">
        <f t="shared" ref="AN164:AN195" si="212">+AK164*Z164</f>
        <v>0</v>
      </c>
      <c r="AO164" s="36">
        <f t="shared" ref="AO164:AO195" si="213">+AL164*AA164</f>
        <v>0</v>
      </c>
      <c r="AP164" s="36">
        <f t="shared" ref="AP164:AP195" si="214">SUM(AM164:AO164)</f>
        <v>5</v>
      </c>
      <c r="AQ164" s="36">
        <f t="shared" si="161"/>
        <v>143.70833333333331</v>
      </c>
      <c r="AR164" s="36">
        <f>IF(AND($AQ164&gt;=Inputs!B$13,$AQ164&lt;Inputs!C$13),Inputs!C$14,0)</f>
        <v>0</v>
      </c>
      <c r="AS164" s="36">
        <f>IF(AND($AQ164&gt;=Inputs!C$13,$AQ164&lt;Inputs!D$13),Inputs!D$14,0)</f>
        <v>0</v>
      </c>
      <c r="AT164" s="36">
        <f>IF(AND($AQ164&gt;=Inputs!B$13,$AQ164&lt;Inputs!C$13),Inputs!C$13,0)</f>
        <v>0</v>
      </c>
      <c r="AU164" s="36">
        <f>IF(AND($AQ164&gt;=Inputs!C$13,$AQ164&lt;Inputs!D$13),Inputs!D$13,0)</f>
        <v>0</v>
      </c>
      <c r="AV164" s="36">
        <f t="shared" ref="AV164:AV195" si="215">IFERROR((AT164-AQ164)/AR164,0)</f>
        <v>0</v>
      </c>
      <c r="AW164" s="36">
        <f>IFERROR((AU164-#REF!)/AS164,0)</f>
        <v>0</v>
      </c>
      <c r="AX164" s="36">
        <f t="shared" ref="AX164:AX195" si="216">SUM(AV164:AW164)</f>
        <v>0</v>
      </c>
      <c r="AY164" s="36" t="str">
        <f t="shared" si="150"/>
        <v>No</v>
      </c>
      <c r="AZ164" s="36">
        <f t="shared" ref="AZ164:AZ195" si="217">MIN(AV164,MAX(5-$AH164,0))</f>
        <v>0</v>
      </c>
      <c r="BA164" s="36">
        <f t="shared" ref="BA164:BA195" si="218">MIN(AW164,MAX(5-$AH164,0))</f>
        <v>0</v>
      </c>
      <c r="BB164" s="36">
        <f t="shared" ref="BB164:BB195" si="219">+AZ164*AR164</f>
        <v>0</v>
      </c>
      <c r="BC164" s="36">
        <f t="shared" ref="BC164:BC195" si="220">+BA164*AS164</f>
        <v>0</v>
      </c>
      <c r="BD164" s="36">
        <f t="shared" ref="BD164:BD195" si="221">SUM(BB164:BC164)</f>
        <v>0</v>
      </c>
      <c r="BE164" s="37">
        <f t="shared" ref="BE164:BE195" si="222">+BD164+AP164</f>
        <v>5</v>
      </c>
      <c r="BF164" s="43">
        <f>IF($I163&lt;=Inputs!B$13,Inputs!B$14,0)</f>
        <v>1</v>
      </c>
      <c r="BG164" s="43">
        <f>IF(AND($I163&gt;Inputs!B$13,$I163&lt;=Inputs!C$13),Inputs!C$14,0)</f>
        <v>0</v>
      </c>
      <c r="BH164" s="43">
        <f>IF(AND($I163&gt;Inputs!C$13,$I163&lt;=Inputs!D$13),Inputs!D$14,0)</f>
        <v>0</v>
      </c>
      <c r="BI164" s="43">
        <f>IF(AND($I163&lt;Inputs!B$13),0,0)</f>
        <v>0</v>
      </c>
      <c r="BJ164" s="43">
        <f>IF(AND($I163&gt;=Inputs!B$13,$I163&lt;Inputs!C$13),Inputs!B$13,0)</f>
        <v>0</v>
      </c>
      <c r="BK164" s="43">
        <f>IF(AND($I163&gt;=Inputs!C$13,$I163&lt;Inputs!D$13),Inputs!C$13,0)</f>
        <v>0</v>
      </c>
      <c r="BL164" s="43">
        <f t="shared" ref="BL164:BL195" si="223">IFERROR(($I163-BI164)/BF164,0)</f>
        <v>138.70833333333331</v>
      </c>
      <c r="BM164" s="43">
        <f t="shared" ref="BM164:BM195" si="224">IFERROR(($I163-BJ164)/BG164,0)</f>
        <v>0</v>
      </c>
      <c r="BN164" s="43">
        <f t="shared" ref="BN164:BN195" si="225">IFERROR(($I163-BK164)/BH164,0)</f>
        <v>0</v>
      </c>
      <c r="BO164" s="43">
        <f t="shared" ref="BO164:BO195" si="226">SUM(BL164:BN164)</f>
        <v>138.70833333333331</v>
      </c>
      <c r="BP164" s="43" t="str">
        <f t="shared" si="151"/>
        <v>No</v>
      </c>
      <c r="BQ164" s="43">
        <f t="shared" ref="BQ164:BQ195" si="227">MIN(BL164,5)</f>
        <v>5</v>
      </c>
      <c r="BR164" s="43">
        <f t="shared" ref="BR164:BR195" si="228">MIN(BM164,5)</f>
        <v>0</v>
      </c>
      <c r="BS164" s="43">
        <f t="shared" ref="BS164:BS195" si="229">MIN(BN164,5)</f>
        <v>0</v>
      </c>
      <c r="BT164" s="43">
        <f t="shared" ref="BT164:BT195" si="230">-BQ164*BF164</f>
        <v>-5</v>
      </c>
      <c r="BU164" s="43">
        <f t="shared" ref="BU164:BU195" si="231">-BR164*BG164</f>
        <v>0</v>
      </c>
      <c r="BV164" s="43">
        <f t="shared" ref="BV164:BV195" si="232">-BS164*BH164</f>
        <v>0</v>
      </c>
      <c r="BW164" s="43">
        <f t="shared" ref="BW164:BW195" si="233">SUM(BT164:BV164)</f>
        <v>-5</v>
      </c>
      <c r="BX164" s="43">
        <f t="shared" si="162"/>
        <v>133.70833333333331</v>
      </c>
      <c r="BY164" s="43">
        <f>IF(AND($BX164&gt;Inputs!B$13,$BX164&lt;=Inputs!C$13),Inputs!C$14,0)</f>
        <v>0</v>
      </c>
      <c r="BZ164" s="43">
        <f>IF(AND($BX164&gt;Inputs!C$13,$BX164&lt;=Inputs!D$13),Inputs!D$14,0)</f>
        <v>0</v>
      </c>
      <c r="CA164" s="43">
        <f>IF(AND($BX164&gt;Inputs!B$13,$BX164&lt;=Inputs!C$13),Inputs!B$13,0)</f>
        <v>0</v>
      </c>
      <c r="CB164" s="43">
        <f>IF(AND($BX164&gt;Inputs!C$13,$BX164&lt;=Inputs!D$13),Inputs!C$13,0)</f>
        <v>0</v>
      </c>
      <c r="CC164" s="43">
        <f t="shared" ref="CC164:CC195" si="234">IFERROR(($BX164-CA164)/BY164,0)</f>
        <v>0</v>
      </c>
      <c r="CD164" s="43">
        <f t="shared" ref="CD164:CD195" si="235">IFERROR(($BX164-CB164)/BZ164,0)</f>
        <v>0</v>
      </c>
      <c r="CE164" s="43">
        <f t="shared" ref="CE164:CE195" si="236">SUM(CC164:CD164)</f>
        <v>0</v>
      </c>
      <c r="CF164" s="43" t="str">
        <f t="shared" si="152"/>
        <v>No</v>
      </c>
      <c r="CG164" s="43">
        <f t="shared" ref="CG164:CG195" si="237">MIN(CC164,MAX(5-$BO164,0))</f>
        <v>0</v>
      </c>
      <c r="CH164" s="43">
        <f t="shared" ref="CH164:CH195" si="238">MIN(CD164,MAX(5-$BO164,0))</f>
        <v>0</v>
      </c>
      <c r="CI164" s="43">
        <f t="shared" ref="CI164:CI195" si="239">-CG164*BY164</f>
        <v>0</v>
      </c>
      <c r="CJ164" s="43">
        <f t="shared" ref="CJ164:CJ195" si="240">-CH164*BZ164</f>
        <v>0</v>
      </c>
      <c r="CK164" s="43">
        <f t="shared" ref="CK164:CK195" si="241">SUM(CI164:CJ164)</f>
        <v>0</v>
      </c>
      <c r="CL164" s="44">
        <f t="shared" ref="CL164:CL195" si="242">+CK164+BW164</f>
        <v>-5</v>
      </c>
      <c r="CM164" s="9">
        <f>IF(AND($F164&gt;=Inputs!B$3,$F164&lt;Inputs!C$3),FORECAST($F164,Inputs!B$4:C$4,Inputs!B$3:C$3),9999)</f>
        <v>9999</v>
      </c>
      <c r="CN164" s="9">
        <f>IF(AND($F164&gt;=Inputs!C$3,$F164&lt;Inputs!D$3),FORECAST($F164,Inputs!C$4:D$4,Inputs!C$3:D$3),9999)</f>
        <v>9999</v>
      </c>
      <c r="CO164" s="9">
        <f>IF(AND($F164&gt;=Inputs!D$3,$F164&lt;Inputs!E$3),FORECAST($F164,Inputs!D$4:E$4,Inputs!D$3:E$3),9999)</f>
        <v>9999</v>
      </c>
      <c r="CP164" s="9">
        <f>IF(AND($F164&gt;=Inputs!E$3,$F164&lt;Inputs!F$3),FORECAST($F164,Inputs!E$4:F$4,Inputs!E$3:F$3),9999)</f>
        <v>9999</v>
      </c>
      <c r="CQ164" s="9">
        <f>IF(AND($F164&gt;=Inputs!F$3,$F164&lt;Inputs!G$3),FORECAST($F164,Inputs!F$4:G$4,Inputs!F$3:G$3),9999)</f>
        <v>9999</v>
      </c>
      <c r="CR164" s="9">
        <f>IF(AND($F164&gt;=Inputs!G$3,$F164&lt;Inputs!H$3),FORECAST($F164,Inputs!G$4:H$4,Inputs!G$3:H$3),9999)</f>
        <v>9999</v>
      </c>
      <c r="CS164" s="9">
        <f>IF(AND($F164&gt;=Inputs!H$3,$F164&lt;Inputs!I$3),FORECAST($F164,Inputs!H$4:I$4,Inputs!H$3:I$3),9999)</f>
        <v>9999</v>
      </c>
      <c r="CT164" s="9">
        <f>IF(AND($F164&gt;=Inputs!I$3,$F164&lt;Inputs!J$3),FORECAST($F164,Inputs!I$4:J$4,Inputs!I$3:J$3),9999)</f>
        <v>9999</v>
      </c>
      <c r="CU164" s="9">
        <f>IF(AND($F164&gt;=Inputs!J$3,$F164&lt;Inputs!K$3),FORECAST($F164,Inputs!J$4:K$4,Inputs!J$3:K$3),9999)</f>
        <v>9999</v>
      </c>
      <c r="CV164" s="9">
        <f>IF(AND($F164&gt;=Inputs!K$3,$F164&lt;Inputs!L$3),FORECAST($F164,Inputs!K$4:L$4,Inputs!K$3:L$3),9999)</f>
        <v>9999</v>
      </c>
      <c r="CW164" s="9">
        <f>IF(AND($G164&gt;=Inputs!B$3,$G164&lt;Inputs!C$3),FORECAST($G164,Inputs!B$4:C$4,Inputs!B$3:C$3),-9999)</f>
        <v>-9999</v>
      </c>
      <c r="CX164" s="9">
        <f>IF(AND($G164&gt;=Inputs!C$3,$G164&lt;Inputs!D$3),FORECAST($G164,Inputs!C$4:D$4,Inputs!C$3:D$3),-9999)</f>
        <v>-9999</v>
      </c>
      <c r="CY164" s="9">
        <f>IF(AND($G164&gt;=Inputs!D$3,$G164&lt;Inputs!E$3),FORECAST($G164,Inputs!D$4:E$4,Inputs!D$3:E$3),-9999)</f>
        <v>-9999</v>
      </c>
      <c r="CZ164" s="9">
        <f>IF(AND($G164&gt;=Inputs!E$3,$G164&lt;Inputs!F$3),FORECAST($G164,Inputs!E$4:F$4,Inputs!E$3:F$3),-9999)</f>
        <v>-9999</v>
      </c>
      <c r="DA164" s="9">
        <f>IF(AND($G164&gt;=Inputs!F$3,$G164&lt;Inputs!G$3),FORECAST($G164,Inputs!F$4:G$4,Inputs!F$3:G$3),-9999)</f>
        <v>-9999</v>
      </c>
      <c r="DB164" s="9">
        <f>IF(AND($G164&gt;=Inputs!G$3,$G164&lt;Inputs!H$3),FORECAST($G164,Inputs!G$4:H$4,Inputs!G$3:H$3),-9999)</f>
        <v>25.2</v>
      </c>
      <c r="DC164" s="9">
        <f>IF(AND($G164&gt;=Inputs!H$3,$G164&lt;Inputs!I$3),FORECAST($G164,Inputs!H$4:I$4,Inputs!H$3:I$3),-9999)</f>
        <v>-9999</v>
      </c>
      <c r="DD164" s="9">
        <f>IF(AND($G164&gt;=Inputs!I$3,$G164&lt;Inputs!J$3),FORECAST($G164,Inputs!I$4:J$4,Inputs!I$3:J$3),-9999)</f>
        <v>-9999</v>
      </c>
      <c r="DE164" s="9">
        <f>IF(AND($G164&gt;=Inputs!J$3,$G164&lt;Inputs!K$3),FORECAST($G164,Inputs!J$4:K$4,Inputs!J$3:K$3),-9999)</f>
        <v>-9999</v>
      </c>
      <c r="DF164" s="9">
        <f>IF(AND($G164&gt;=Inputs!K$3,$G164&lt;Inputs!L$3),FORECAST($G164,Inputs!K$4:L$4,Inputs!K$3:L$3),-9999)</f>
        <v>-9999</v>
      </c>
    </row>
    <row r="165" spans="1:110" x14ac:dyDescent="0.25">
      <c r="A165" s="2">
        <f t="shared" si="203"/>
        <v>45474.562499999476</v>
      </c>
      <c r="B165" s="3" t="str">
        <f>IF(ROUND(A165,6)&lt;ROUND(Inputs!$B$7,6),"Pre t0",IF(ROUND(A165,6)=ROUND(Inputs!$B$7,6),"t0",IF(AND(A165&gt;Inputs!$B$7,A165&lt;Inputs!$B$8),"TRLD","Post t0")))</f>
        <v>TRLD</v>
      </c>
      <c r="C165" s="17">
        <v>31.04</v>
      </c>
      <c r="D165" s="19">
        <v>195.39474999999999</v>
      </c>
      <c r="E165" s="19"/>
      <c r="F165" s="19">
        <v>200</v>
      </c>
      <c r="G165" s="19">
        <v>130</v>
      </c>
      <c r="H165" s="7">
        <f t="shared" si="163"/>
        <v>146.5</v>
      </c>
      <c r="I165" s="7">
        <f>IF(B165="Pre t0",0,IF(B165="t0",MAX(MIN(TRLD!N165,E165),G165),IF(B165="TRLD",I164+J165,IF(B165="Post t0",MAX(I164+M165,G165)))))</f>
        <v>144</v>
      </c>
      <c r="J165" s="7">
        <f t="shared" si="156"/>
        <v>5</v>
      </c>
      <c r="K165" s="7">
        <f t="shared" si="159"/>
        <v>46.017333333333369</v>
      </c>
      <c r="L165" s="7">
        <f t="shared" si="157"/>
        <v>5</v>
      </c>
      <c r="M165" s="8">
        <f t="shared" si="158"/>
        <v>-5</v>
      </c>
      <c r="N165" s="31">
        <f t="shared" si="160"/>
        <v>185.01733333333337</v>
      </c>
      <c r="O165" s="31">
        <f>IF(AND($C165&gt;=Inputs!B$4,$C165&lt;Inputs!C$4),FORECAST($C165,Inputs!B$3:C$3,Inputs!B$4:C$4),0)</f>
        <v>0</v>
      </c>
      <c r="P165" s="31">
        <f>IF(AND($C165&gt;=Inputs!C$4,$C165&lt;Inputs!D$4),FORECAST($C165,Inputs!C$3:D$3,Inputs!C$4:D$4),0)</f>
        <v>0</v>
      </c>
      <c r="Q165" s="31">
        <f>IF(AND($C165&gt;=Inputs!D$4,$C165&lt;Inputs!E$4),FORECAST($C165,Inputs!D$3:E$3,Inputs!D$4:E$4),0)</f>
        <v>0</v>
      </c>
      <c r="R165" s="31">
        <f>IF(AND($C165&gt;=Inputs!E$4,$C165&lt;Inputs!F$4),FORECAST($C165,Inputs!E$3:F$3,Inputs!E$4:F$4),0)</f>
        <v>0</v>
      </c>
      <c r="S165" s="31">
        <f>IF(AND($C165&gt;=Inputs!F$4,$C165&lt;Inputs!G$4),FORECAST($C165,Inputs!F$3:G$3,Inputs!F$4:G$4),0)</f>
        <v>0</v>
      </c>
      <c r="T165" s="31">
        <f>IF(AND($C165&gt;=Inputs!G$4,$C165&lt;Inputs!H$4),FORECAST($C165,Inputs!G$3:H$3,Inputs!G$4:H$4),0)</f>
        <v>0</v>
      </c>
      <c r="U165" s="31">
        <f>IF(AND($C165&gt;=Inputs!H$4,$C165&lt;Inputs!I$4),FORECAST($C165,Inputs!H$3:I$3,Inputs!H$4:I$4),0)</f>
        <v>0</v>
      </c>
      <c r="V165" s="31">
        <f>IF(AND($C165&gt;=Inputs!I$4,$C165&lt;Inputs!J$4),FORECAST($C165,Inputs!I$3:J$3,Inputs!I$4:J$4),0)</f>
        <v>185.01733333333337</v>
      </c>
      <c r="W165" s="31">
        <f>IF(AND($C165&gt;=Inputs!J$4,$C165&lt;Inputs!K$4),FORECAST($C165,Inputs!J$3:K$3,Inputs!J$4:K$4),0)</f>
        <v>0</v>
      </c>
      <c r="X165" s="31">
        <f>IF(AND($C165&gt;=Inputs!K$4,Inputs!K$4&lt;&gt;""),F165,0)</f>
        <v>0</v>
      </c>
      <c r="Y165" s="36">
        <f>IF($I164&lt;Inputs!B$13,Inputs!B$14,0)</f>
        <v>1</v>
      </c>
      <c r="Z165" s="36">
        <f>IF(AND($I164&gt;=Inputs!B$13,$I164&lt;Inputs!C$13),Inputs!C$14,0)</f>
        <v>0</v>
      </c>
      <c r="AA165" s="36">
        <f>IF(AND($I164&gt;=Inputs!C$13,$I164&lt;Inputs!D$13),Inputs!D$14,0)</f>
        <v>0</v>
      </c>
      <c r="AB165" s="36">
        <f>IF(AND($I164&lt;Inputs!B$13),Inputs!B$13,0)</f>
        <v>185</v>
      </c>
      <c r="AC165" s="36">
        <f>IF(AND($I164&gt;=Inputs!B$13,$I164&lt;Inputs!C$13),Inputs!C$13,0)</f>
        <v>0</v>
      </c>
      <c r="AD165" s="36">
        <f>IF(AND($I164&gt;=Inputs!C$13,$I164&lt;Inputs!D$13),Inputs!D$13,0)</f>
        <v>0</v>
      </c>
      <c r="AE165" s="36">
        <f t="shared" si="204"/>
        <v>46</v>
      </c>
      <c r="AF165" s="36">
        <f t="shared" si="205"/>
        <v>0</v>
      </c>
      <c r="AG165" s="36">
        <f t="shared" si="206"/>
        <v>0</v>
      </c>
      <c r="AH165" s="36">
        <f t="shared" si="207"/>
        <v>46</v>
      </c>
      <c r="AI165" s="36" t="str">
        <f t="shared" ref="AI165:AI228" si="243">IF(AH165=0,"No",IF(AH165&gt;5,"No","Yes"))</f>
        <v>No</v>
      </c>
      <c r="AJ165" s="36">
        <f t="shared" si="208"/>
        <v>5</v>
      </c>
      <c r="AK165" s="36">
        <f t="shared" si="209"/>
        <v>0</v>
      </c>
      <c r="AL165" s="36">
        <f t="shared" si="210"/>
        <v>0</v>
      </c>
      <c r="AM165" s="36">
        <f t="shared" si="211"/>
        <v>5</v>
      </c>
      <c r="AN165" s="36">
        <f t="shared" si="212"/>
        <v>0</v>
      </c>
      <c r="AO165" s="36">
        <f t="shared" si="213"/>
        <v>0</v>
      </c>
      <c r="AP165" s="36">
        <f t="shared" si="214"/>
        <v>5</v>
      </c>
      <c r="AQ165" s="36">
        <f t="shared" si="161"/>
        <v>144</v>
      </c>
      <c r="AR165" s="36">
        <f>IF(AND($AQ165&gt;=Inputs!B$13,$AQ165&lt;Inputs!C$13),Inputs!C$14,0)</f>
        <v>0</v>
      </c>
      <c r="AS165" s="36">
        <f>IF(AND($AQ165&gt;=Inputs!C$13,$AQ165&lt;Inputs!D$13),Inputs!D$14,0)</f>
        <v>0</v>
      </c>
      <c r="AT165" s="36">
        <f>IF(AND($AQ165&gt;=Inputs!B$13,$AQ165&lt;Inputs!C$13),Inputs!C$13,0)</f>
        <v>0</v>
      </c>
      <c r="AU165" s="36">
        <f>IF(AND($AQ165&gt;=Inputs!C$13,$AQ165&lt;Inputs!D$13),Inputs!D$13,0)</f>
        <v>0</v>
      </c>
      <c r="AV165" s="36">
        <f t="shared" si="215"/>
        <v>0</v>
      </c>
      <c r="AW165" s="36">
        <f>IFERROR((AU165-#REF!)/AS165,0)</f>
        <v>0</v>
      </c>
      <c r="AX165" s="36">
        <f t="shared" si="216"/>
        <v>0</v>
      </c>
      <c r="AY165" s="36" t="str">
        <f t="shared" ref="AY165:AY228" si="244">IF(AX165=0,"No",IF(AX165&gt;5,"No","Yes"))</f>
        <v>No</v>
      </c>
      <c r="AZ165" s="36">
        <f t="shared" si="217"/>
        <v>0</v>
      </c>
      <c r="BA165" s="36">
        <f t="shared" si="218"/>
        <v>0</v>
      </c>
      <c r="BB165" s="36">
        <f t="shared" si="219"/>
        <v>0</v>
      </c>
      <c r="BC165" s="36">
        <f t="shared" si="220"/>
        <v>0</v>
      </c>
      <c r="BD165" s="36">
        <f t="shared" si="221"/>
        <v>0</v>
      </c>
      <c r="BE165" s="37">
        <f t="shared" si="222"/>
        <v>5</v>
      </c>
      <c r="BF165" s="43">
        <f>IF($I164&lt;=Inputs!B$13,Inputs!B$14,0)</f>
        <v>1</v>
      </c>
      <c r="BG165" s="43">
        <f>IF(AND($I164&gt;Inputs!B$13,$I164&lt;=Inputs!C$13),Inputs!C$14,0)</f>
        <v>0</v>
      </c>
      <c r="BH165" s="43">
        <f>IF(AND($I164&gt;Inputs!C$13,$I164&lt;=Inputs!D$13),Inputs!D$14,0)</f>
        <v>0</v>
      </c>
      <c r="BI165" s="43">
        <f>IF(AND($I164&lt;Inputs!B$13),0,0)</f>
        <v>0</v>
      </c>
      <c r="BJ165" s="43">
        <f>IF(AND($I164&gt;=Inputs!B$13,$I164&lt;Inputs!C$13),Inputs!B$13,0)</f>
        <v>0</v>
      </c>
      <c r="BK165" s="43">
        <f>IF(AND($I164&gt;=Inputs!C$13,$I164&lt;Inputs!D$13),Inputs!C$13,0)</f>
        <v>0</v>
      </c>
      <c r="BL165" s="43">
        <f t="shared" si="223"/>
        <v>139</v>
      </c>
      <c r="BM165" s="43">
        <f t="shared" si="224"/>
        <v>0</v>
      </c>
      <c r="BN165" s="43">
        <f t="shared" si="225"/>
        <v>0</v>
      </c>
      <c r="BO165" s="43">
        <f t="shared" si="226"/>
        <v>139</v>
      </c>
      <c r="BP165" s="43" t="str">
        <f t="shared" ref="BP165:BP228" si="245">IF(BO165=0,"No",IF(BO165&gt;5,"No","Yes"))</f>
        <v>No</v>
      </c>
      <c r="BQ165" s="43">
        <f t="shared" si="227"/>
        <v>5</v>
      </c>
      <c r="BR165" s="43">
        <f t="shared" si="228"/>
        <v>0</v>
      </c>
      <c r="BS165" s="43">
        <f t="shared" si="229"/>
        <v>0</v>
      </c>
      <c r="BT165" s="43">
        <f t="shared" si="230"/>
        <v>-5</v>
      </c>
      <c r="BU165" s="43">
        <f t="shared" si="231"/>
        <v>0</v>
      </c>
      <c r="BV165" s="43">
        <f t="shared" si="232"/>
        <v>0</v>
      </c>
      <c r="BW165" s="43">
        <f t="shared" si="233"/>
        <v>-5</v>
      </c>
      <c r="BX165" s="43">
        <f t="shared" si="162"/>
        <v>134</v>
      </c>
      <c r="BY165" s="43">
        <f>IF(AND($BX165&gt;Inputs!B$13,$BX165&lt;=Inputs!C$13),Inputs!C$14,0)</f>
        <v>0</v>
      </c>
      <c r="BZ165" s="43">
        <f>IF(AND($BX165&gt;Inputs!C$13,$BX165&lt;=Inputs!D$13),Inputs!D$14,0)</f>
        <v>0</v>
      </c>
      <c r="CA165" s="43">
        <f>IF(AND($BX165&gt;Inputs!B$13,$BX165&lt;=Inputs!C$13),Inputs!B$13,0)</f>
        <v>0</v>
      </c>
      <c r="CB165" s="43">
        <f>IF(AND($BX165&gt;Inputs!C$13,$BX165&lt;=Inputs!D$13),Inputs!C$13,0)</f>
        <v>0</v>
      </c>
      <c r="CC165" s="43">
        <f t="shared" si="234"/>
        <v>0</v>
      </c>
      <c r="CD165" s="43">
        <f t="shared" si="235"/>
        <v>0</v>
      </c>
      <c r="CE165" s="43">
        <f t="shared" si="236"/>
        <v>0</v>
      </c>
      <c r="CF165" s="43" t="str">
        <f t="shared" ref="CF165:CF228" si="246">IF(CE165=0,"No",IF(CE165&gt;5,"No","Yes"))</f>
        <v>No</v>
      </c>
      <c r="CG165" s="43">
        <f t="shared" si="237"/>
        <v>0</v>
      </c>
      <c r="CH165" s="43">
        <f t="shared" si="238"/>
        <v>0</v>
      </c>
      <c r="CI165" s="43">
        <f t="shared" si="239"/>
        <v>0</v>
      </c>
      <c r="CJ165" s="43">
        <f t="shared" si="240"/>
        <v>0</v>
      </c>
      <c r="CK165" s="43">
        <f t="shared" si="241"/>
        <v>0</v>
      </c>
      <c r="CL165" s="44">
        <f t="shared" si="242"/>
        <v>-5</v>
      </c>
      <c r="CM165" s="9">
        <f>IF(AND($F165&gt;=Inputs!B$3,$F165&lt;Inputs!C$3),FORECAST($F165,Inputs!B$4:C$4,Inputs!B$3:C$3),9999)</f>
        <v>9999</v>
      </c>
      <c r="CN165" s="9">
        <f>IF(AND($F165&gt;=Inputs!C$3,$F165&lt;Inputs!D$3),FORECAST($F165,Inputs!C$4:D$4,Inputs!C$3:D$3),9999)</f>
        <v>9999</v>
      </c>
      <c r="CO165" s="9">
        <f>IF(AND($F165&gt;=Inputs!D$3,$F165&lt;Inputs!E$3),FORECAST($F165,Inputs!D$4:E$4,Inputs!D$3:E$3),9999)</f>
        <v>9999</v>
      </c>
      <c r="CP165" s="9">
        <f>IF(AND($F165&gt;=Inputs!E$3,$F165&lt;Inputs!F$3),FORECAST($F165,Inputs!E$4:F$4,Inputs!E$3:F$3),9999)</f>
        <v>9999</v>
      </c>
      <c r="CQ165" s="9">
        <f>IF(AND($F165&gt;=Inputs!F$3,$F165&lt;Inputs!G$3),FORECAST($F165,Inputs!F$4:G$4,Inputs!F$3:G$3),9999)</f>
        <v>9999</v>
      </c>
      <c r="CR165" s="9">
        <f>IF(AND($F165&gt;=Inputs!G$3,$F165&lt;Inputs!H$3),FORECAST($F165,Inputs!G$4:H$4,Inputs!G$3:H$3),9999)</f>
        <v>9999</v>
      </c>
      <c r="CS165" s="9">
        <f>IF(AND($F165&gt;=Inputs!H$3,$F165&lt;Inputs!I$3),FORECAST($F165,Inputs!H$4:I$4,Inputs!H$3:I$3),9999)</f>
        <v>9999</v>
      </c>
      <c r="CT165" s="9">
        <f>IF(AND($F165&gt;=Inputs!I$3,$F165&lt;Inputs!J$3),FORECAST($F165,Inputs!I$4:J$4,Inputs!I$3:J$3),9999)</f>
        <v>9999</v>
      </c>
      <c r="CU165" s="9">
        <f>IF(AND($F165&gt;=Inputs!J$3,$F165&lt;Inputs!K$3),FORECAST($F165,Inputs!J$4:K$4,Inputs!J$3:K$3),9999)</f>
        <v>9999</v>
      </c>
      <c r="CV165" s="9">
        <f>IF(AND($F165&gt;=Inputs!K$3,$F165&lt;Inputs!L$3),FORECAST($F165,Inputs!K$4:L$4,Inputs!K$3:L$3),9999)</f>
        <v>9999</v>
      </c>
      <c r="CW165" s="9">
        <f>IF(AND($G165&gt;=Inputs!B$3,$G165&lt;Inputs!C$3),FORECAST($G165,Inputs!B$4:C$4,Inputs!B$3:C$3),-9999)</f>
        <v>-9999</v>
      </c>
      <c r="CX165" s="9">
        <f>IF(AND($G165&gt;=Inputs!C$3,$G165&lt;Inputs!D$3),FORECAST($G165,Inputs!C$4:D$4,Inputs!C$3:D$3),-9999)</f>
        <v>-9999</v>
      </c>
      <c r="CY165" s="9">
        <f>IF(AND($G165&gt;=Inputs!D$3,$G165&lt;Inputs!E$3),FORECAST($G165,Inputs!D$4:E$4,Inputs!D$3:E$3),-9999)</f>
        <v>-9999</v>
      </c>
      <c r="CZ165" s="9">
        <f>IF(AND($G165&gt;=Inputs!E$3,$G165&lt;Inputs!F$3),FORECAST($G165,Inputs!E$4:F$4,Inputs!E$3:F$3),-9999)</f>
        <v>-9999</v>
      </c>
      <c r="DA165" s="9">
        <f>IF(AND($G165&gt;=Inputs!F$3,$G165&lt;Inputs!G$3),FORECAST($G165,Inputs!F$4:G$4,Inputs!F$3:G$3),-9999)</f>
        <v>-9999</v>
      </c>
      <c r="DB165" s="9">
        <f>IF(AND($G165&gt;=Inputs!G$3,$G165&lt;Inputs!H$3),FORECAST($G165,Inputs!G$4:H$4,Inputs!G$3:H$3),-9999)</f>
        <v>25.2</v>
      </c>
      <c r="DC165" s="9">
        <f>IF(AND($G165&gt;=Inputs!H$3,$G165&lt;Inputs!I$3),FORECAST($G165,Inputs!H$4:I$4,Inputs!H$3:I$3),-9999)</f>
        <v>-9999</v>
      </c>
      <c r="DD165" s="9">
        <f>IF(AND($G165&gt;=Inputs!I$3,$G165&lt;Inputs!J$3),FORECAST($G165,Inputs!I$4:J$4,Inputs!I$3:J$3),-9999)</f>
        <v>-9999</v>
      </c>
      <c r="DE165" s="9">
        <f>IF(AND($G165&gt;=Inputs!J$3,$G165&lt;Inputs!K$3),FORECAST($G165,Inputs!J$4:K$4,Inputs!J$3:K$3),-9999)</f>
        <v>-9999</v>
      </c>
      <c r="DF165" s="9">
        <f>IF(AND($G165&gt;=Inputs!K$3,$G165&lt;Inputs!L$3),FORECAST($G165,Inputs!K$4:L$4,Inputs!K$3:L$3),-9999)</f>
        <v>-9999</v>
      </c>
    </row>
    <row r="166" spans="1:110" x14ac:dyDescent="0.25">
      <c r="A166" s="2">
        <f t="shared" si="203"/>
        <v>45474.565972221695</v>
      </c>
      <c r="B166" s="3" t="str">
        <f>IF(ROUND(A166,6)&lt;ROUND(Inputs!$B$7,6),"Pre t0",IF(ROUND(A166,6)=ROUND(Inputs!$B$7,6),"t0",IF(AND(A166&gt;Inputs!$B$7,A166&lt;Inputs!$B$8),"TRLD","Post t0")))</f>
        <v>TRLD</v>
      </c>
      <c r="C166" s="17">
        <v>36.42</v>
      </c>
      <c r="D166" s="19">
        <v>194.56535</v>
      </c>
      <c r="E166" s="19"/>
      <c r="F166" s="19">
        <v>200</v>
      </c>
      <c r="G166" s="19">
        <v>130</v>
      </c>
      <c r="H166" s="7">
        <f t="shared" si="163"/>
        <v>151.5</v>
      </c>
      <c r="I166" s="7">
        <f>IF(B166="Pre t0",0,IF(B166="t0",MAX(MIN(TRLD!N166,E166),G166),IF(B166="TRLD",I165+J166,IF(B166="Post t0",MAX(I165+M166,G166)))))</f>
        <v>149</v>
      </c>
      <c r="J166" s="7">
        <f t="shared" si="156"/>
        <v>5</v>
      </c>
      <c r="K166" s="7">
        <f t="shared" si="159"/>
        <v>56</v>
      </c>
      <c r="L166" s="7">
        <f t="shared" si="157"/>
        <v>5</v>
      </c>
      <c r="M166" s="8">
        <f t="shared" si="158"/>
        <v>-5</v>
      </c>
      <c r="N166" s="31">
        <f t="shared" si="160"/>
        <v>200</v>
      </c>
      <c r="O166" s="31">
        <f>IF(AND($C166&gt;=Inputs!B$4,$C166&lt;Inputs!C$4),FORECAST($C166,Inputs!B$3:C$3,Inputs!B$4:C$4),0)</f>
        <v>0</v>
      </c>
      <c r="P166" s="31">
        <f>IF(AND($C166&gt;=Inputs!C$4,$C166&lt;Inputs!D$4),FORECAST($C166,Inputs!C$3:D$3,Inputs!C$4:D$4),0)</f>
        <v>0</v>
      </c>
      <c r="Q166" s="31">
        <f>IF(AND($C166&gt;=Inputs!D$4,$C166&lt;Inputs!E$4),FORECAST($C166,Inputs!D$3:E$3,Inputs!D$4:E$4),0)</f>
        <v>0</v>
      </c>
      <c r="R166" s="31">
        <f>IF(AND($C166&gt;=Inputs!E$4,$C166&lt;Inputs!F$4),FORECAST($C166,Inputs!E$3:F$3,Inputs!E$4:F$4),0)</f>
        <v>0</v>
      </c>
      <c r="S166" s="31">
        <f>IF(AND($C166&gt;=Inputs!F$4,$C166&lt;Inputs!G$4),FORECAST($C166,Inputs!F$3:G$3,Inputs!F$4:G$4),0)</f>
        <v>0</v>
      </c>
      <c r="T166" s="31">
        <f>IF(AND($C166&gt;=Inputs!G$4,$C166&lt;Inputs!H$4),FORECAST($C166,Inputs!G$3:H$3,Inputs!G$4:H$4),0)</f>
        <v>0</v>
      </c>
      <c r="U166" s="31">
        <f>IF(AND($C166&gt;=Inputs!H$4,$C166&lt;Inputs!I$4),FORECAST($C166,Inputs!H$3:I$3,Inputs!H$4:I$4),0)</f>
        <v>0</v>
      </c>
      <c r="V166" s="31">
        <f>IF(AND($C166&gt;=Inputs!I$4,$C166&lt;Inputs!J$4),FORECAST($C166,Inputs!I$3:J$3,Inputs!I$4:J$4),0)</f>
        <v>0</v>
      </c>
      <c r="W166" s="31">
        <f>IF(AND($C166&gt;=Inputs!J$4,$C166&lt;Inputs!K$4),FORECAST($C166,Inputs!J$3:K$3,Inputs!J$4:K$4),0)</f>
        <v>0</v>
      </c>
      <c r="X166" s="31">
        <f>IF(AND($C166&gt;=Inputs!K$4,Inputs!K$4&lt;&gt;""),F166,0)</f>
        <v>200</v>
      </c>
      <c r="Y166" s="36">
        <f>IF($I165&lt;Inputs!B$13,Inputs!B$14,0)</f>
        <v>1</v>
      </c>
      <c r="Z166" s="36">
        <f>IF(AND($I165&gt;=Inputs!B$13,$I165&lt;Inputs!C$13),Inputs!C$14,0)</f>
        <v>0</v>
      </c>
      <c r="AA166" s="36">
        <f>IF(AND($I165&gt;=Inputs!C$13,$I165&lt;Inputs!D$13),Inputs!D$14,0)</f>
        <v>0</v>
      </c>
      <c r="AB166" s="36">
        <f>IF(AND($I165&lt;Inputs!B$13),Inputs!B$13,0)</f>
        <v>185</v>
      </c>
      <c r="AC166" s="36">
        <f>IF(AND($I165&gt;=Inputs!B$13,$I165&lt;Inputs!C$13),Inputs!C$13,0)</f>
        <v>0</v>
      </c>
      <c r="AD166" s="36">
        <f>IF(AND($I165&gt;=Inputs!C$13,$I165&lt;Inputs!D$13),Inputs!D$13,0)</f>
        <v>0</v>
      </c>
      <c r="AE166" s="36">
        <f t="shared" si="204"/>
        <v>41</v>
      </c>
      <c r="AF166" s="36">
        <f t="shared" si="205"/>
        <v>0</v>
      </c>
      <c r="AG166" s="36">
        <f t="shared" si="206"/>
        <v>0</v>
      </c>
      <c r="AH166" s="36">
        <f t="shared" si="207"/>
        <v>41</v>
      </c>
      <c r="AI166" s="36" t="str">
        <f t="shared" si="243"/>
        <v>No</v>
      </c>
      <c r="AJ166" s="36">
        <f t="shared" si="208"/>
        <v>5</v>
      </c>
      <c r="AK166" s="36">
        <f t="shared" si="209"/>
        <v>0</v>
      </c>
      <c r="AL166" s="36">
        <f t="shared" si="210"/>
        <v>0</v>
      </c>
      <c r="AM166" s="36">
        <f t="shared" si="211"/>
        <v>5</v>
      </c>
      <c r="AN166" s="36">
        <f t="shared" si="212"/>
        <v>0</v>
      </c>
      <c r="AO166" s="36">
        <f t="shared" si="213"/>
        <v>0</v>
      </c>
      <c r="AP166" s="36">
        <f t="shared" si="214"/>
        <v>5</v>
      </c>
      <c r="AQ166" s="36">
        <f t="shared" si="161"/>
        <v>149</v>
      </c>
      <c r="AR166" s="36">
        <f>IF(AND($AQ166&gt;=Inputs!B$13,$AQ166&lt;Inputs!C$13),Inputs!C$14,0)</f>
        <v>0</v>
      </c>
      <c r="AS166" s="36">
        <f>IF(AND($AQ166&gt;=Inputs!C$13,$AQ166&lt;Inputs!D$13),Inputs!D$14,0)</f>
        <v>0</v>
      </c>
      <c r="AT166" s="36">
        <f>IF(AND($AQ166&gt;=Inputs!B$13,$AQ166&lt;Inputs!C$13),Inputs!C$13,0)</f>
        <v>0</v>
      </c>
      <c r="AU166" s="36">
        <f>IF(AND($AQ166&gt;=Inputs!C$13,$AQ166&lt;Inputs!D$13),Inputs!D$13,0)</f>
        <v>0</v>
      </c>
      <c r="AV166" s="36">
        <f t="shared" si="215"/>
        <v>0</v>
      </c>
      <c r="AW166" s="36">
        <f>IFERROR((AU166-#REF!)/AS166,0)</f>
        <v>0</v>
      </c>
      <c r="AX166" s="36">
        <f t="shared" si="216"/>
        <v>0</v>
      </c>
      <c r="AY166" s="36" t="str">
        <f t="shared" si="244"/>
        <v>No</v>
      </c>
      <c r="AZ166" s="36">
        <f t="shared" si="217"/>
        <v>0</v>
      </c>
      <c r="BA166" s="36">
        <f t="shared" si="218"/>
        <v>0</v>
      </c>
      <c r="BB166" s="36">
        <f t="shared" si="219"/>
        <v>0</v>
      </c>
      <c r="BC166" s="36">
        <f t="shared" si="220"/>
        <v>0</v>
      </c>
      <c r="BD166" s="36">
        <f t="shared" si="221"/>
        <v>0</v>
      </c>
      <c r="BE166" s="37">
        <f t="shared" si="222"/>
        <v>5</v>
      </c>
      <c r="BF166" s="43">
        <f>IF($I165&lt;=Inputs!B$13,Inputs!B$14,0)</f>
        <v>1</v>
      </c>
      <c r="BG166" s="43">
        <f>IF(AND($I165&gt;Inputs!B$13,$I165&lt;=Inputs!C$13),Inputs!C$14,0)</f>
        <v>0</v>
      </c>
      <c r="BH166" s="43">
        <f>IF(AND($I165&gt;Inputs!C$13,$I165&lt;=Inputs!D$13),Inputs!D$14,0)</f>
        <v>0</v>
      </c>
      <c r="BI166" s="43">
        <f>IF(AND($I165&lt;Inputs!B$13),0,0)</f>
        <v>0</v>
      </c>
      <c r="BJ166" s="43">
        <f>IF(AND($I165&gt;=Inputs!B$13,$I165&lt;Inputs!C$13),Inputs!B$13,0)</f>
        <v>0</v>
      </c>
      <c r="BK166" s="43">
        <f>IF(AND($I165&gt;=Inputs!C$13,$I165&lt;Inputs!D$13),Inputs!C$13,0)</f>
        <v>0</v>
      </c>
      <c r="BL166" s="43">
        <f t="shared" si="223"/>
        <v>144</v>
      </c>
      <c r="BM166" s="43">
        <f t="shared" si="224"/>
        <v>0</v>
      </c>
      <c r="BN166" s="43">
        <f t="shared" si="225"/>
        <v>0</v>
      </c>
      <c r="BO166" s="43">
        <f t="shared" si="226"/>
        <v>144</v>
      </c>
      <c r="BP166" s="43" t="str">
        <f t="shared" si="245"/>
        <v>No</v>
      </c>
      <c r="BQ166" s="43">
        <f t="shared" si="227"/>
        <v>5</v>
      </c>
      <c r="BR166" s="43">
        <f t="shared" si="228"/>
        <v>0</v>
      </c>
      <c r="BS166" s="43">
        <f t="shared" si="229"/>
        <v>0</v>
      </c>
      <c r="BT166" s="43">
        <f t="shared" si="230"/>
        <v>-5</v>
      </c>
      <c r="BU166" s="43">
        <f t="shared" si="231"/>
        <v>0</v>
      </c>
      <c r="BV166" s="43">
        <f t="shared" si="232"/>
        <v>0</v>
      </c>
      <c r="BW166" s="43">
        <f t="shared" si="233"/>
        <v>-5</v>
      </c>
      <c r="BX166" s="43">
        <f t="shared" si="162"/>
        <v>139</v>
      </c>
      <c r="BY166" s="43">
        <f>IF(AND($BX166&gt;Inputs!B$13,$BX166&lt;=Inputs!C$13),Inputs!C$14,0)</f>
        <v>0</v>
      </c>
      <c r="BZ166" s="43">
        <f>IF(AND($BX166&gt;Inputs!C$13,$BX166&lt;=Inputs!D$13),Inputs!D$14,0)</f>
        <v>0</v>
      </c>
      <c r="CA166" s="43">
        <f>IF(AND($BX166&gt;Inputs!B$13,$BX166&lt;=Inputs!C$13),Inputs!B$13,0)</f>
        <v>0</v>
      </c>
      <c r="CB166" s="43">
        <f>IF(AND($BX166&gt;Inputs!C$13,$BX166&lt;=Inputs!D$13),Inputs!C$13,0)</f>
        <v>0</v>
      </c>
      <c r="CC166" s="43">
        <f t="shared" si="234"/>
        <v>0</v>
      </c>
      <c r="CD166" s="43">
        <f t="shared" si="235"/>
        <v>0</v>
      </c>
      <c r="CE166" s="43">
        <f t="shared" si="236"/>
        <v>0</v>
      </c>
      <c r="CF166" s="43" t="str">
        <f t="shared" si="246"/>
        <v>No</v>
      </c>
      <c r="CG166" s="43">
        <f t="shared" si="237"/>
        <v>0</v>
      </c>
      <c r="CH166" s="43">
        <f t="shared" si="238"/>
        <v>0</v>
      </c>
      <c r="CI166" s="43">
        <f t="shared" si="239"/>
        <v>0</v>
      </c>
      <c r="CJ166" s="43">
        <f t="shared" si="240"/>
        <v>0</v>
      </c>
      <c r="CK166" s="43">
        <f t="shared" si="241"/>
        <v>0</v>
      </c>
      <c r="CL166" s="44">
        <f t="shared" si="242"/>
        <v>-5</v>
      </c>
      <c r="CM166" s="9">
        <f>IF(AND($F166&gt;=Inputs!B$3,$F166&lt;Inputs!C$3),FORECAST($F166,Inputs!B$4:C$4,Inputs!B$3:C$3),9999)</f>
        <v>9999</v>
      </c>
      <c r="CN166" s="9">
        <f>IF(AND($F166&gt;=Inputs!C$3,$F166&lt;Inputs!D$3),FORECAST($F166,Inputs!C$4:D$4,Inputs!C$3:D$3),9999)</f>
        <v>9999</v>
      </c>
      <c r="CO166" s="9">
        <f>IF(AND($F166&gt;=Inputs!D$3,$F166&lt;Inputs!E$3),FORECAST($F166,Inputs!D$4:E$4,Inputs!D$3:E$3),9999)</f>
        <v>9999</v>
      </c>
      <c r="CP166" s="9">
        <f>IF(AND($F166&gt;=Inputs!E$3,$F166&lt;Inputs!F$3),FORECAST($F166,Inputs!E$4:F$4,Inputs!E$3:F$3),9999)</f>
        <v>9999</v>
      </c>
      <c r="CQ166" s="9">
        <f>IF(AND($F166&gt;=Inputs!F$3,$F166&lt;Inputs!G$3),FORECAST($F166,Inputs!F$4:G$4,Inputs!F$3:G$3),9999)</f>
        <v>9999</v>
      </c>
      <c r="CR166" s="9">
        <f>IF(AND($F166&gt;=Inputs!G$3,$F166&lt;Inputs!H$3),FORECAST($F166,Inputs!G$4:H$4,Inputs!G$3:H$3),9999)</f>
        <v>9999</v>
      </c>
      <c r="CS166" s="9">
        <f>IF(AND($F166&gt;=Inputs!H$3,$F166&lt;Inputs!I$3),FORECAST($F166,Inputs!H$4:I$4,Inputs!H$3:I$3),9999)</f>
        <v>9999</v>
      </c>
      <c r="CT166" s="9">
        <f>IF(AND($F166&gt;=Inputs!I$3,$F166&lt;Inputs!J$3),FORECAST($F166,Inputs!I$4:J$4,Inputs!I$3:J$3),9999)</f>
        <v>9999</v>
      </c>
      <c r="CU166" s="9">
        <f>IF(AND($F166&gt;=Inputs!J$3,$F166&lt;Inputs!K$3),FORECAST($F166,Inputs!J$4:K$4,Inputs!J$3:K$3),9999)</f>
        <v>9999</v>
      </c>
      <c r="CV166" s="9">
        <f>IF(AND($F166&gt;=Inputs!K$3,$F166&lt;Inputs!L$3),FORECAST($F166,Inputs!K$4:L$4,Inputs!K$3:L$3),9999)</f>
        <v>9999</v>
      </c>
      <c r="CW166" s="9">
        <f>IF(AND($G166&gt;=Inputs!B$3,$G166&lt;Inputs!C$3),FORECAST($G166,Inputs!B$4:C$4,Inputs!B$3:C$3),-9999)</f>
        <v>-9999</v>
      </c>
      <c r="CX166" s="9">
        <f>IF(AND($G166&gt;=Inputs!C$3,$G166&lt;Inputs!D$3),FORECAST($G166,Inputs!C$4:D$4,Inputs!C$3:D$3),-9999)</f>
        <v>-9999</v>
      </c>
      <c r="CY166" s="9">
        <f>IF(AND($G166&gt;=Inputs!D$3,$G166&lt;Inputs!E$3),FORECAST($G166,Inputs!D$4:E$4,Inputs!D$3:E$3),-9999)</f>
        <v>-9999</v>
      </c>
      <c r="CZ166" s="9">
        <f>IF(AND($G166&gt;=Inputs!E$3,$G166&lt;Inputs!F$3),FORECAST($G166,Inputs!E$4:F$4,Inputs!E$3:F$3),-9999)</f>
        <v>-9999</v>
      </c>
      <c r="DA166" s="9">
        <f>IF(AND($G166&gt;=Inputs!F$3,$G166&lt;Inputs!G$3),FORECAST($G166,Inputs!F$4:G$4,Inputs!F$3:G$3),-9999)</f>
        <v>-9999</v>
      </c>
      <c r="DB166" s="9">
        <f>IF(AND($G166&gt;=Inputs!G$3,$G166&lt;Inputs!H$3),FORECAST($G166,Inputs!G$4:H$4,Inputs!G$3:H$3),-9999)</f>
        <v>25.2</v>
      </c>
      <c r="DC166" s="9">
        <f>IF(AND($G166&gt;=Inputs!H$3,$G166&lt;Inputs!I$3),FORECAST($G166,Inputs!H$4:I$4,Inputs!H$3:I$3),-9999)</f>
        <v>-9999</v>
      </c>
      <c r="DD166" s="9">
        <f>IF(AND($G166&gt;=Inputs!I$3,$G166&lt;Inputs!J$3),FORECAST($G166,Inputs!I$4:J$4,Inputs!I$3:J$3),-9999)</f>
        <v>-9999</v>
      </c>
      <c r="DE166" s="9">
        <f>IF(AND($G166&gt;=Inputs!J$3,$G166&lt;Inputs!K$3),FORECAST($G166,Inputs!J$4:K$4,Inputs!J$3:K$3),-9999)</f>
        <v>-9999</v>
      </c>
      <c r="DF166" s="9">
        <f>IF(AND($G166&gt;=Inputs!K$3,$G166&lt;Inputs!L$3),FORECAST($G166,Inputs!K$4:L$4,Inputs!K$3:L$3),-9999)</f>
        <v>-9999</v>
      </c>
    </row>
    <row r="167" spans="1:110" x14ac:dyDescent="0.25">
      <c r="A167" s="2">
        <f t="shared" si="203"/>
        <v>45474.569444443914</v>
      </c>
      <c r="B167" s="3" t="str">
        <f>IF(ROUND(A167,6)&lt;ROUND(Inputs!$B$7,6),"Pre t0",IF(ROUND(A167,6)=ROUND(Inputs!$B$7,6),"t0",IF(AND(A167&gt;Inputs!$B$7,A167&lt;Inputs!$B$8),"TRLD","Post t0")))</f>
        <v>TRLD</v>
      </c>
      <c r="C167" s="17">
        <v>31.63</v>
      </c>
      <c r="D167" s="19">
        <v>194.70599999999999</v>
      </c>
      <c r="E167" s="19"/>
      <c r="F167" s="19">
        <v>200</v>
      </c>
      <c r="G167" s="19">
        <v>130</v>
      </c>
      <c r="H167" s="7">
        <f t="shared" si="163"/>
        <v>156.5</v>
      </c>
      <c r="I167" s="7">
        <f>IF(B167="Pre t0",0,IF(B167="t0",MAX(MIN(TRLD!N167,E167),G167),IF(B167="TRLD",I166+J167,IF(B167="Post t0",MAX(I166+M167,G167)))))</f>
        <v>154</v>
      </c>
      <c r="J167" s="7">
        <f t="shared" si="156"/>
        <v>5</v>
      </c>
      <c r="K167" s="7">
        <f t="shared" si="159"/>
        <v>36.027166666666687</v>
      </c>
      <c r="L167" s="7">
        <f t="shared" si="157"/>
        <v>5</v>
      </c>
      <c r="M167" s="8">
        <f t="shared" si="158"/>
        <v>-5</v>
      </c>
      <c r="N167" s="31">
        <f t="shared" si="160"/>
        <v>185.02716666666669</v>
      </c>
      <c r="O167" s="31">
        <f>IF(AND($C167&gt;=Inputs!B$4,$C167&lt;Inputs!C$4),FORECAST($C167,Inputs!B$3:C$3,Inputs!B$4:C$4),0)</f>
        <v>0</v>
      </c>
      <c r="P167" s="31">
        <f>IF(AND($C167&gt;=Inputs!C$4,$C167&lt;Inputs!D$4),FORECAST($C167,Inputs!C$3:D$3,Inputs!C$4:D$4),0)</f>
        <v>0</v>
      </c>
      <c r="Q167" s="31">
        <f>IF(AND($C167&gt;=Inputs!D$4,$C167&lt;Inputs!E$4),FORECAST($C167,Inputs!D$3:E$3,Inputs!D$4:E$4),0)</f>
        <v>0</v>
      </c>
      <c r="R167" s="31">
        <f>IF(AND($C167&gt;=Inputs!E$4,$C167&lt;Inputs!F$4),FORECAST($C167,Inputs!E$3:F$3,Inputs!E$4:F$4),0)</f>
        <v>0</v>
      </c>
      <c r="S167" s="31">
        <f>IF(AND($C167&gt;=Inputs!F$4,$C167&lt;Inputs!G$4),FORECAST($C167,Inputs!F$3:G$3,Inputs!F$4:G$4),0)</f>
        <v>0</v>
      </c>
      <c r="T167" s="31">
        <f>IF(AND($C167&gt;=Inputs!G$4,$C167&lt;Inputs!H$4),FORECAST($C167,Inputs!G$3:H$3,Inputs!G$4:H$4),0)</f>
        <v>0</v>
      </c>
      <c r="U167" s="31">
        <f>IF(AND($C167&gt;=Inputs!H$4,$C167&lt;Inputs!I$4),FORECAST($C167,Inputs!H$3:I$3,Inputs!H$4:I$4),0)</f>
        <v>0</v>
      </c>
      <c r="V167" s="31">
        <f>IF(AND($C167&gt;=Inputs!I$4,$C167&lt;Inputs!J$4),FORECAST($C167,Inputs!I$3:J$3,Inputs!I$4:J$4),0)</f>
        <v>185.02716666666669</v>
      </c>
      <c r="W167" s="31">
        <f>IF(AND($C167&gt;=Inputs!J$4,$C167&lt;Inputs!K$4),FORECAST($C167,Inputs!J$3:K$3,Inputs!J$4:K$4),0)</f>
        <v>0</v>
      </c>
      <c r="X167" s="31">
        <f>IF(AND($C167&gt;=Inputs!K$4,Inputs!K$4&lt;&gt;""),F167,0)</f>
        <v>0</v>
      </c>
      <c r="Y167" s="36">
        <f>IF($I166&lt;Inputs!B$13,Inputs!B$14,0)</f>
        <v>1</v>
      </c>
      <c r="Z167" s="36">
        <f>IF(AND($I166&gt;=Inputs!B$13,$I166&lt;Inputs!C$13),Inputs!C$14,0)</f>
        <v>0</v>
      </c>
      <c r="AA167" s="36">
        <f>IF(AND($I166&gt;=Inputs!C$13,$I166&lt;Inputs!D$13),Inputs!D$14,0)</f>
        <v>0</v>
      </c>
      <c r="AB167" s="36">
        <f>IF(AND($I166&lt;Inputs!B$13),Inputs!B$13,0)</f>
        <v>185</v>
      </c>
      <c r="AC167" s="36">
        <f>IF(AND($I166&gt;=Inputs!B$13,$I166&lt;Inputs!C$13),Inputs!C$13,0)</f>
        <v>0</v>
      </c>
      <c r="AD167" s="36">
        <f>IF(AND($I166&gt;=Inputs!C$13,$I166&lt;Inputs!D$13),Inputs!D$13,0)</f>
        <v>0</v>
      </c>
      <c r="AE167" s="36">
        <f t="shared" si="204"/>
        <v>36</v>
      </c>
      <c r="AF167" s="36">
        <f t="shared" si="205"/>
        <v>0</v>
      </c>
      <c r="AG167" s="36">
        <f t="shared" si="206"/>
        <v>0</v>
      </c>
      <c r="AH167" s="36">
        <f t="shared" si="207"/>
        <v>36</v>
      </c>
      <c r="AI167" s="36" t="str">
        <f t="shared" si="243"/>
        <v>No</v>
      </c>
      <c r="AJ167" s="36">
        <f t="shared" si="208"/>
        <v>5</v>
      </c>
      <c r="AK167" s="36">
        <f t="shared" si="209"/>
        <v>0</v>
      </c>
      <c r="AL167" s="36">
        <f t="shared" si="210"/>
        <v>0</v>
      </c>
      <c r="AM167" s="36">
        <f t="shared" si="211"/>
        <v>5</v>
      </c>
      <c r="AN167" s="36">
        <f t="shared" si="212"/>
        <v>0</v>
      </c>
      <c r="AO167" s="36">
        <f t="shared" si="213"/>
        <v>0</v>
      </c>
      <c r="AP167" s="36">
        <f t="shared" si="214"/>
        <v>5</v>
      </c>
      <c r="AQ167" s="36">
        <f t="shared" si="161"/>
        <v>154</v>
      </c>
      <c r="AR167" s="36">
        <f>IF(AND($AQ167&gt;=Inputs!B$13,$AQ167&lt;Inputs!C$13),Inputs!C$14,0)</f>
        <v>0</v>
      </c>
      <c r="AS167" s="36">
        <f>IF(AND($AQ167&gt;=Inputs!C$13,$AQ167&lt;Inputs!D$13),Inputs!D$14,0)</f>
        <v>0</v>
      </c>
      <c r="AT167" s="36">
        <f>IF(AND($AQ167&gt;=Inputs!B$13,$AQ167&lt;Inputs!C$13),Inputs!C$13,0)</f>
        <v>0</v>
      </c>
      <c r="AU167" s="36">
        <f>IF(AND($AQ167&gt;=Inputs!C$13,$AQ167&lt;Inputs!D$13),Inputs!D$13,0)</f>
        <v>0</v>
      </c>
      <c r="AV167" s="36">
        <f t="shared" si="215"/>
        <v>0</v>
      </c>
      <c r="AW167" s="36">
        <f>IFERROR((AU167-#REF!)/AS167,0)</f>
        <v>0</v>
      </c>
      <c r="AX167" s="36">
        <f t="shared" si="216"/>
        <v>0</v>
      </c>
      <c r="AY167" s="36" t="str">
        <f t="shared" si="244"/>
        <v>No</v>
      </c>
      <c r="AZ167" s="36">
        <f t="shared" si="217"/>
        <v>0</v>
      </c>
      <c r="BA167" s="36">
        <f t="shared" si="218"/>
        <v>0</v>
      </c>
      <c r="BB167" s="36">
        <f t="shared" si="219"/>
        <v>0</v>
      </c>
      <c r="BC167" s="36">
        <f t="shared" si="220"/>
        <v>0</v>
      </c>
      <c r="BD167" s="36">
        <f t="shared" si="221"/>
        <v>0</v>
      </c>
      <c r="BE167" s="37">
        <f t="shared" si="222"/>
        <v>5</v>
      </c>
      <c r="BF167" s="43">
        <f>IF($I166&lt;=Inputs!B$13,Inputs!B$14,0)</f>
        <v>1</v>
      </c>
      <c r="BG167" s="43">
        <f>IF(AND($I166&gt;Inputs!B$13,$I166&lt;=Inputs!C$13),Inputs!C$14,0)</f>
        <v>0</v>
      </c>
      <c r="BH167" s="43">
        <f>IF(AND($I166&gt;Inputs!C$13,$I166&lt;=Inputs!D$13),Inputs!D$14,0)</f>
        <v>0</v>
      </c>
      <c r="BI167" s="43">
        <f>IF(AND($I166&lt;Inputs!B$13),0,0)</f>
        <v>0</v>
      </c>
      <c r="BJ167" s="43">
        <f>IF(AND($I166&gt;=Inputs!B$13,$I166&lt;Inputs!C$13),Inputs!B$13,0)</f>
        <v>0</v>
      </c>
      <c r="BK167" s="43">
        <f>IF(AND($I166&gt;=Inputs!C$13,$I166&lt;Inputs!D$13),Inputs!C$13,0)</f>
        <v>0</v>
      </c>
      <c r="BL167" s="43">
        <f t="shared" si="223"/>
        <v>149</v>
      </c>
      <c r="BM167" s="43">
        <f t="shared" si="224"/>
        <v>0</v>
      </c>
      <c r="BN167" s="43">
        <f t="shared" si="225"/>
        <v>0</v>
      </c>
      <c r="BO167" s="43">
        <f t="shared" si="226"/>
        <v>149</v>
      </c>
      <c r="BP167" s="43" t="str">
        <f t="shared" si="245"/>
        <v>No</v>
      </c>
      <c r="BQ167" s="43">
        <f t="shared" si="227"/>
        <v>5</v>
      </c>
      <c r="BR167" s="43">
        <f t="shared" si="228"/>
        <v>0</v>
      </c>
      <c r="BS167" s="43">
        <f t="shared" si="229"/>
        <v>0</v>
      </c>
      <c r="BT167" s="43">
        <f t="shared" si="230"/>
        <v>-5</v>
      </c>
      <c r="BU167" s="43">
        <f t="shared" si="231"/>
        <v>0</v>
      </c>
      <c r="BV167" s="43">
        <f t="shared" si="232"/>
        <v>0</v>
      </c>
      <c r="BW167" s="43">
        <f t="shared" si="233"/>
        <v>-5</v>
      </c>
      <c r="BX167" s="43">
        <f t="shared" si="162"/>
        <v>144</v>
      </c>
      <c r="BY167" s="43">
        <f>IF(AND($BX167&gt;Inputs!B$13,$BX167&lt;=Inputs!C$13),Inputs!C$14,0)</f>
        <v>0</v>
      </c>
      <c r="BZ167" s="43">
        <f>IF(AND($BX167&gt;Inputs!C$13,$BX167&lt;=Inputs!D$13),Inputs!D$14,0)</f>
        <v>0</v>
      </c>
      <c r="CA167" s="43">
        <f>IF(AND($BX167&gt;Inputs!B$13,$BX167&lt;=Inputs!C$13),Inputs!B$13,0)</f>
        <v>0</v>
      </c>
      <c r="CB167" s="43">
        <f>IF(AND($BX167&gt;Inputs!C$13,$BX167&lt;=Inputs!D$13),Inputs!C$13,0)</f>
        <v>0</v>
      </c>
      <c r="CC167" s="43">
        <f t="shared" si="234"/>
        <v>0</v>
      </c>
      <c r="CD167" s="43">
        <f t="shared" si="235"/>
        <v>0</v>
      </c>
      <c r="CE167" s="43">
        <f t="shared" si="236"/>
        <v>0</v>
      </c>
      <c r="CF167" s="43" t="str">
        <f t="shared" si="246"/>
        <v>No</v>
      </c>
      <c r="CG167" s="43">
        <f t="shared" si="237"/>
        <v>0</v>
      </c>
      <c r="CH167" s="43">
        <f t="shared" si="238"/>
        <v>0</v>
      </c>
      <c r="CI167" s="43">
        <f t="shared" si="239"/>
        <v>0</v>
      </c>
      <c r="CJ167" s="43">
        <f t="shared" si="240"/>
        <v>0</v>
      </c>
      <c r="CK167" s="43">
        <f t="shared" si="241"/>
        <v>0</v>
      </c>
      <c r="CL167" s="44">
        <f t="shared" si="242"/>
        <v>-5</v>
      </c>
      <c r="CM167" s="9">
        <f>IF(AND($F167&gt;=Inputs!B$3,$F167&lt;Inputs!C$3),FORECAST($F167,Inputs!B$4:C$4,Inputs!B$3:C$3),9999)</f>
        <v>9999</v>
      </c>
      <c r="CN167" s="9">
        <f>IF(AND($F167&gt;=Inputs!C$3,$F167&lt;Inputs!D$3),FORECAST($F167,Inputs!C$4:D$4,Inputs!C$3:D$3),9999)</f>
        <v>9999</v>
      </c>
      <c r="CO167" s="9">
        <f>IF(AND($F167&gt;=Inputs!D$3,$F167&lt;Inputs!E$3),FORECAST($F167,Inputs!D$4:E$4,Inputs!D$3:E$3),9999)</f>
        <v>9999</v>
      </c>
      <c r="CP167" s="9">
        <f>IF(AND($F167&gt;=Inputs!E$3,$F167&lt;Inputs!F$3),FORECAST($F167,Inputs!E$4:F$4,Inputs!E$3:F$3),9999)</f>
        <v>9999</v>
      </c>
      <c r="CQ167" s="9">
        <f>IF(AND($F167&gt;=Inputs!F$3,$F167&lt;Inputs!G$3),FORECAST($F167,Inputs!F$4:G$4,Inputs!F$3:G$3),9999)</f>
        <v>9999</v>
      </c>
      <c r="CR167" s="9">
        <f>IF(AND($F167&gt;=Inputs!G$3,$F167&lt;Inputs!H$3),FORECAST($F167,Inputs!G$4:H$4,Inputs!G$3:H$3),9999)</f>
        <v>9999</v>
      </c>
      <c r="CS167" s="9">
        <f>IF(AND($F167&gt;=Inputs!H$3,$F167&lt;Inputs!I$3),FORECAST($F167,Inputs!H$4:I$4,Inputs!H$3:I$3),9999)</f>
        <v>9999</v>
      </c>
      <c r="CT167" s="9">
        <f>IF(AND($F167&gt;=Inputs!I$3,$F167&lt;Inputs!J$3),FORECAST($F167,Inputs!I$4:J$4,Inputs!I$3:J$3),9999)</f>
        <v>9999</v>
      </c>
      <c r="CU167" s="9">
        <f>IF(AND($F167&gt;=Inputs!J$3,$F167&lt;Inputs!K$3),FORECAST($F167,Inputs!J$4:K$4,Inputs!J$3:K$3),9999)</f>
        <v>9999</v>
      </c>
      <c r="CV167" s="9">
        <f>IF(AND($F167&gt;=Inputs!K$3,$F167&lt;Inputs!L$3),FORECAST($F167,Inputs!K$4:L$4,Inputs!K$3:L$3),9999)</f>
        <v>9999</v>
      </c>
      <c r="CW167" s="9">
        <f>IF(AND($G167&gt;=Inputs!B$3,$G167&lt;Inputs!C$3),FORECAST($G167,Inputs!B$4:C$4,Inputs!B$3:C$3),-9999)</f>
        <v>-9999</v>
      </c>
      <c r="CX167" s="9">
        <f>IF(AND($G167&gt;=Inputs!C$3,$G167&lt;Inputs!D$3),FORECAST($G167,Inputs!C$4:D$4,Inputs!C$3:D$3),-9999)</f>
        <v>-9999</v>
      </c>
      <c r="CY167" s="9">
        <f>IF(AND($G167&gt;=Inputs!D$3,$G167&lt;Inputs!E$3),FORECAST($G167,Inputs!D$4:E$4,Inputs!D$3:E$3),-9999)</f>
        <v>-9999</v>
      </c>
      <c r="CZ167" s="9">
        <f>IF(AND($G167&gt;=Inputs!E$3,$G167&lt;Inputs!F$3),FORECAST($G167,Inputs!E$4:F$4,Inputs!E$3:F$3),-9999)</f>
        <v>-9999</v>
      </c>
      <c r="DA167" s="9">
        <f>IF(AND($G167&gt;=Inputs!F$3,$G167&lt;Inputs!G$3),FORECAST($G167,Inputs!F$4:G$4,Inputs!F$3:G$3),-9999)</f>
        <v>-9999</v>
      </c>
      <c r="DB167" s="9">
        <f>IF(AND($G167&gt;=Inputs!G$3,$G167&lt;Inputs!H$3),FORECAST($G167,Inputs!G$4:H$4,Inputs!G$3:H$3),-9999)</f>
        <v>25.2</v>
      </c>
      <c r="DC167" s="9">
        <f>IF(AND($G167&gt;=Inputs!H$3,$G167&lt;Inputs!I$3),FORECAST($G167,Inputs!H$4:I$4,Inputs!H$3:I$3),-9999)</f>
        <v>-9999</v>
      </c>
      <c r="DD167" s="9">
        <f>IF(AND($G167&gt;=Inputs!I$3,$G167&lt;Inputs!J$3),FORECAST($G167,Inputs!I$4:J$4,Inputs!I$3:J$3),-9999)</f>
        <v>-9999</v>
      </c>
      <c r="DE167" s="9">
        <f>IF(AND($G167&gt;=Inputs!J$3,$G167&lt;Inputs!K$3),FORECAST($G167,Inputs!J$4:K$4,Inputs!J$3:K$3),-9999)</f>
        <v>-9999</v>
      </c>
      <c r="DF167" s="9">
        <f>IF(AND($G167&gt;=Inputs!K$3,$G167&lt;Inputs!L$3),FORECAST($G167,Inputs!K$4:L$4,Inputs!K$3:L$3),-9999)</f>
        <v>-9999</v>
      </c>
    </row>
    <row r="168" spans="1:110" x14ac:dyDescent="0.25">
      <c r="A168" s="2">
        <f t="shared" si="203"/>
        <v>45474.572916666133</v>
      </c>
      <c r="B168" s="3" t="str">
        <f>IF(ROUND(A168,6)&lt;ROUND(Inputs!$B$7,6),"Pre t0",IF(ROUND(A168,6)=ROUND(Inputs!$B$7,6),"t0",IF(AND(A168&gt;Inputs!$B$7,A168&lt;Inputs!$B$8),"TRLD","Post t0")))</f>
        <v>TRLD</v>
      </c>
      <c r="C168" s="17">
        <v>39.24</v>
      </c>
      <c r="D168" s="19">
        <v>194.7901</v>
      </c>
      <c r="E168" s="19"/>
      <c r="F168" s="19">
        <v>200</v>
      </c>
      <c r="G168" s="19">
        <v>130</v>
      </c>
      <c r="H168" s="7">
        <f t="shared" si="163"/>
        <v>161.5</v>
      </c>
      <c r="I168" s="7">
        <f>IF(B168="Pre t0",0,IF(B168="t0",MAX(MIN(TRLD!N168,E168),G168),IF(B168="TRLD",I167+J168,IF(B168="Post t0",MAX(I167+M168,G168)))))</f>
        <v>159</v>
      </c>
      <c r="J168" s="7">
        <f t="shared" si="156"/>
        <v>5</v>
      </c>
      <c r="K168" s="7">
        <f t="shared" si="159"/>
        <v>46</v>
      </c>
      <c r="L168" s="7">
        <f t="shared" si="157"/>
        <v>5</v>
      </c>
      <c r="M168" s="8">
        <f t="shared" si="158"/>
        <v>-5</v>
      </c>
      <c r="N168" s="31">
        <f t="shared" si="160"/>
        <v>200</v>
      </c>
      <c r="O168" s="31">
        <f>IF(AND($C168&gt;=Inputs!B$4,$C168&lt;Inputs!C$4),FORECAST($C168,Inputs!B$3:C$3,Inputs!B$4:C$4),0)</f>
        <v>0</v>
      </c>
      <c r="P168" s="31">
        <f>IF(AND($C168&gt;=Inputs!C$4,$C168&lt;Inputs!D$4),FORECAST($C168,Inputs!C$3:D$3,Inputs!C$4:D$4),0)</f>
        <v>0</v>
      </c>
      <c r="Q168" s="31">
        <f>IF(AND($C168&gt;=Inputs!D$4,$C168&lt;Inputs!E$4),FORECAST($C168,Inputs!D$3:E$3,Inputs!D$4:E$4),0)</f>
        <v>0</v>
      </c>
      <c r="R168" s="31">
        <f>IF(AND($C168&gt;=Inputs!E$4,$C168&lt;Inputs!F$4),FORECAST($C168,Inputs!E$3:F$3,Inputs!E$4:F$4),0)</f>
        <v>0</v>
      </c>
      <c r="S168" s="31">
        <f>IF(AND($C168&gt;=Inputs!F$4,$C168&lt;Inputs!G$4),FORECAST($C168,Inputs!F$3:G$3,Inputs!F$4:G$4),0)</f>
        <v>0</v>
      </c>
      <c r="T168" s="31">
        <f>IF(AND($C168&gt;=Inputs!G$4,$C168&lt;Inputs!H$4),FORECAST($C168,Inputs!G$3:H$3,Inputs!G$4:H$4),0)</f>
        <v>0</v>
      </c>
      <c r="U168" s="31">
        <f>IF(AND($C168&gt;=Inputs!H$4,$C168&lt;Inputs!I$4),FORECAST($C168,Inputs!H$3:I$3,Inputs!H$4:I$4),0)</f>
        <v>0</v>
      </c>
      <c r="V168" s="31">
        <f>IF(AND($C168&gt;=Inputs!I$4,$C168&lt;Inputs!J$4),FORECAST($C168,Inputs!I$3:J$3,Inputs!I$4:J$4),0)</f>
        <v>0</v>
      </c>
      <c r="W168" s="31">
        <f>IF(AND($C168&gt;=Inputs!J$4,$C168&lt;Inputs!K$4),FORECAST($C168,Inputs!J$3:K$3,Inputs!J$4:K$4),0)</f>
        <v>0</v>
      </c>
      <c r="X168" s="31">
        <f>IF(AND($C168&gt;=Inputs!K$4,Inputs!K$4&lt;&gt;""),F168,0)</f>
        <v>200</v>
      </c>
      <c r="Y168" s="36">
        <f>IF($I167&lt;Inputs!B$13,Inputs!B$14,0)</f>
        <v>1</v>
      </c>
      <c r="Z168" s="36">
        <f>IF(AND($I167&gt;=Inputs!B$13,$I167&lt;Inputs!C$13),Inputs!C$14,0)</f>
        <v>0</v>
      </c>
      <c r="AA168" s="36">
        <f>IF(AND($I167&gt;=Inputs!C$13,$I167&lt;Inputs!D$13),Inputs!D$14,0)</f>
        <v>0</v>
      </c>
      <c r="AB168" s="36">
        <f>IF(AND($I167&lt;Inputs!B$13),Inputs!B$13,0)</f>
        <v>185</v>
      </c>
      <c r="AC168" s="36">
        <f>IF(AND($I167&gt;=Inputs!B$13,$I167&lt;Inputs!C$13),Inputs!C$13,0)</f>
        <v>0</v>
      </c>
      <c r="AD168" s="36">
        <f>IF(AND($I167&gt;=Inputs!C$13,$I167&lt;Inputs!D$13),Inputs!D$13,0)</f>
        <v>0</v>
      </c>
      <c r="AE168" s="36">
        <f t="shared" si="204"/>
        <v>31</v>
      </c>
      <c r="AF168" s="36">
        <f t="shared" si="205"/>
        <v>0</v>
      </c>
      <c r="AG168" s="36">
        <f t="shared" si="206"/>
        <v>0</v>
      </c>
      <c r="AH168" s="36">
        <f t="shared" si="207"/>
        <v>31</v>
      </c>
      <c r="AI168" s="36" t="str">
        <f t="shared" si="243"/>
        <v>No</v>
      </c>
      <c r="AJ168" s="36">
        <f t="shared" si="208"/>
        <v>5</v>
      </c>
      <c r="AK168" s="36">
        <f t="shared" si="209"/>
        <v>0</v>
      </c>
      <c r="AL168" s="36">
        <f t="shared" si="210"/>
        <v>0</v>
      </c>
      <c r="AM168" s="36">
        <f t="shared" si="211"/>
        <v>5</v>
      </c>
      <c r="AN168" s="36">
        <f t="shared" si="212"/>
        <v>0</v>
      </c>
      <c r="AO168" s="36">
        <f t="shared" si="213"/>
        <v>0</v>
      </c>
      <c r="AP168" s="36">
        <f t="shared" si="214"/>
        <v>5</v>
      </c>
      <c r="AQ168" s="36">
        <f t="shared" si="161"/>
        <v>159</v>
      </c>
      <c r="AR168" s="36">
        <f>IF(AND($AQ168&gt;=Inputs!B$13,$AQ168&lt;Inputs!C$13),Inputs!C$14,0)</f>
        <v>0</v>
      </c>
      <c r="AS168" s="36">
        <f>IF(AND($AQ168&gt;=Inputs!C$13,$AQ168&lt;Inputs!D$13),Inputs!D$14,0)</f>
        <v>0</v>
      </c>
      <c r="AT168" s="36">
        <f>IF(AND($AQ168&gt;=Inputs!B$13,$AQ168&lt;Inputs!C$13),Inputs!C$13,0)</f>
        <v>0</v>
      </c>
      <c r="AU168" s="36">
        <f>IF(AND($AQ168&gt;=Inputs!C$13,$AQ168&lt;Inputs!D$13),Inputs!D$13,0)</f>
        <v>0</v>
      </c>
      <c r="AV168" s="36">
        <f t="shared" si="215"/>
        <v>0</v>
      </c>
      <c r="AW168" s="36">
        <f>IFERROR((AU168-#REF!)/AS168,0)</f>
        <v>0</v>
      </c>
      <c r="AX168" s="36">
        <f t="shared" si="216"/>
        <v>0</v>
      </c>
      <c r="AY168" s="36" t="str">
        <f t="shared" si="244"/>
        <v>No</v>
      </c>
      <c r="AZ168" s="36">
        <f t="shared" si="217"/>
        <v>0</v>
      </c>
      <c r="BA168" s="36">
        <f t="shared" si="218"/>
        <v>0</v>
      </c>
      <c r="BB168" s="36">
        <f t="shared" si="219"/>
        <v>0</v>
      </c>
      <c r="BC168" s="36">
        <f t="shared" si="220"/>
        <v>0</v>
      </c>
      <c r="BD168" s="36">
        <f t="shared" si="221"/>
        <v>0</v>
      </c>
      <c r="BE168" s="37">
        <f t="shared" si="222"/>
        <v>5</v>
      </c>
      <c r="BF168" s="43">
        <f>IF($I167&lt;=Inputs!B$13,Inputs!B$14,0)</f>
        <v>1</v>
      </c>
      <c r="BG168" s="43">
        <f>IF(AND($I167&gt;Inputs!B$13,$I167&lt;=Inputs!C$13),Inputs!C$14,0)</f>
        <v>0</v>
      </c>
      <c r="BH168" s="43">
        <f>IF(AND($I167&gt;Inputs!C$13,$I167&lt;=Inputs!D$13),Inputs!D$14,0)</f>
        <v>0</v>
      </c>
      <c r="BI168" s="43">
        <f>IF(AND($I167&lt;Inputs!B$13),0,0)</f>
        <v>0</v>
      </c>
      <c r="BJ168" s="43">
        <f>IF(AND($I167&gt;=Inputs!B$13,$I167&lt;Inputs!C$13),Inputs!B$13,0)</f>
        <v>0</v>
      </c>
      <c r="BK168" s="43">
        <f>IF(AND($I167&gt;=Inputs!C$13,$I167&lt;Inputs!D$13),Inputs!C$13,0)</f>
        <v>0</v>
      </c>
      <c r="BL168" s="43">
        <f t="shared" si="223"/>
        <v>154</v>
      </c>
      <c r="BM168" s="43">
        <f t="shared" si="224"/>
        <v>0</v>
      </c>
      <c r="BN168" s="43">
        <f t="shared" si="225"/>
        <v>0</v>
      </c>
      <c r="BO168" s="43">
        <f t="shared" si="226"/>
        <v>154</v>
      </c>
      <c r="BP168" s="43" t="str">
        <f t="shared" si="245"/>
        <v>No</v>
      </c>
      <c r="BQ168" s="43">
        <f t="shared" si="227"/>
        <v>5</v>
      </c>
      <c r="BR168" s="43">
        <f t="shared" si="228"/>
        <v>0</v>
      </c>
      <c r="BS168" s="43">
        <f t="shared" si="229"/>
        <v>0</v>
      </c>
      <c r="BT168" s="43">
        <f t="shared" si="230"/>
        <v>-5</v>
      </c>
      <c r="BU168" s="43">
        <f t="shared" si="231"/>
        <v>0</v>
      </c>
      <c r="BV168" s="43">
        <f t="shared" si="232"/>
        <v>0</v>
      </c>
      <c r="BW168" s="43">
        <f t="shared" si="233"/>
        <v>-5</v>
      </c>
      <c r="BX168" s="43">
        <f t="shared" si="162"/>
        <v>149</v>
      </c>
      <c r="BY168" s="43">
        <f>IF(AND($BX168&gt;Inputs!B$13,$BX168&lt;=Inputs!C$13),Inputs!C$14,0)</f>
        <v>0</v>
      </c>
      <c r="BZ168" s="43">
        <f>IF(AND($BX168&gt;Inputs!C$13,$BX168&lt;=Inputs!D$13),Inputs!D$14,0)</f>
        <v>0</v>
      </c>
      <c r="CA168" s="43">
        <f>IF(AND($BX168&gt;Inputs!B$13,$BX168&lt;=Inputs!C$13),Inputs!B$13,0)</f>
        <v>0</v>
      </c>
      <c r="CB168" s="43">
        <f>IF(AND($BX168&gt;Inputs!C$13,$BX168&lt;=Inputs!D$13),Inputs!C$13,0)</f>
        <v>0</v>
      </c>
      <c r="CC168" s="43">
        <f t="shared" si="234"/>
        <v>0</v>
      </c>
      <c r="CD168" s="43">
        <f t="shared" si="235"/>
        <v>0</v>
      </c>
      <c r="CE168" s="43">
        <f t="shared" si="236"/>
        <v>0</v>
      </c>
      <c r="CF168" s="43" t="str">
        <f t="shared" si="246"/>
        <v>No</v>
      </c>
      <c r="CG168" s="43">
        <f t="shared" si="237"/>
        <v>0</v>
      </c>
      <c r="CH168" s="43">
        <f t="shared" si="238"/>
        <v>0</v>
      </c>
      <c r="CI168" s="43">
        <f t="shared" si="239"/>
        <v>0</v>
      </c>
      <c r="CJ168" s="43">
        <f t="shared" si="240"/>
        <v>0</v>
      </c>
      <c r="CK168" s="43">
        <f t="shared" si="241"/>
        <v>0</v>
      </c>
      <c r="CL168" s="44">
        <f t="shared" si="242"/>
        <v>-5</v>
      </c>
      <c r="CM168" s="9">
        <f>IF(AND($F168&gt;=Inputs!B$3,$F168&lt;Inputs!C$3),FORECAST($F168,Inputs!B$4:C$4,Inputs!B$3:C$3),9999)</f>
        <v>9999</v>
      </c>
      <c r="CN168" s="9">
        <f>IF(AND($F168&gt;=Inputs!C$3,$F168&lt;Inputs!D$3),FORECAST($F168,Inputs!C$4:D$4,Inputs!C$3:D$3),9999)</f>
        <v>9999</v>
      </c>
      <c r="CO168" s="9">
        <f>IF(AND($F168&gt;=Inputs!D$3,$F168&lt;Inputs!E$3),FORECAST($F168,Inputs!D$4:E$4,Inputs!D$3:E$3),9999)</f>
        <v>9999</v>
      </c>
      <c r="CP168" s="9">
        <f>IF(AND($F168&gt;=Inputs!E$3,$F168&lt;Inputs!F$3),FORECAST($F168,Inputs!E$4:F$4,Inputs!E$3:F$3),9999)</f>
        <v>9999</v>
      </c>
      <c r="CQ168" s="9">
        <f>IF(AND($F168&gt;=Inputs!F$3,$F168&lt;Inputs!G$3),FORECAST($F168,Inputs!F$4:G$4,Inputs!F$3:G$3),9999)</f>
        <v>9999</v>
      </c>
      <c r="CR168" s="9">
        <f>IF(AND($F168&gt;=Inputs!G$3,$F168&lt;Inputs!H$3),FORECAST($F168,Inputs!G$4:H$4,Inputs!G$3:H$3),9999)</f>
        <v>9999</v>
      </c>
      <c r="CS168" s="9">
        <f>IF(AND($F168&gt;=Inputs!H$3,$F168&lt;Inputs!I$3),FORECAST($F168,Inputs!H$4:I$4,Inputs!H$3:I$3),9999)</f>
        <v>9999</v>
      </c>
      <c r="CT168" s="9">
        <f>IF(AND($F168&gt;=Inputs!I$3,$F168&lt;Inputs!J$3),FORECAST($F168,Inputs!I$4:J$4,Inputs!I$3:J$3),9999)</f>
        <v>9999</v>
      </c>
      <c r="CU168" s="9">
        <f>IF(AND($F168&gt;=Inputs!J$3,$F168&lt;Inputs!K$3),FORECAST($F168,Inputs!J$4:K$4,Inputs!J$3:K$3),9999)</f>
        <v>9999</v>
      </c>
      <c r="CV168" s="9">
        <f>IF(AND($F168&gt;=Inputs!K$3,$F168&lt;Inputs!L$3),FORECAST($F168,Inputs!K$4:L$4,Inputs!K$3:L$3),9999)</f>
        <v>9999</v>
      </c>
      <c r="CW168" s="9">
        <f>IF(AND($G168&gt;=Inputs!B$3,$G168&lt;Inputs!C$3),FORECAST($G168,Inputs!B$4:C$4,Inputs!B$3:C$3),-9999)</f>
        <v>-9999</v>
      </c>
      <c r="CX168" s="9">
        <f>IF(AND($G168&gt;=Inputs!C$3,$G168&lt;Inputs!D$3),FORECAST($G168,Inputs!C$4:D$4,Inputs!C$3:D$3),-9999)</f>
        <v>-9999</v>
      </c>
      <c r="CY168" s="9">
        <f>IF(AND($G168&gt;=Inputs!D$3,$G168&lt;Inputs!E$3),FORECAST($G168,Inputs!D$4:E$4,Inputs!D$3:E$3),-9999)</f>
        <v>-9999</v>
      </c>
      <c r="CZ168" s="9">
        <f>IF(AND($G168&gt;=Inputs!E$3,$G168&lt;Inputs!F$3),FORECAST($G168,Inputs!E$4:F$4,Inputs!E$3:F$3),-9999)</f>
        <v>-9999</v>
      </c>
      <c r="DA168" s="9">
        <f>IF(AND($G168&gt;=Inputs!F$3,$G168&lt;Inputs!G$3),FORECAST($G168,Inputs!F$4:G$4,Inputs!F$3:G$3),-9999)</f>
        <v>-9999</v>
      </c>
      <c r="DB168" s="9">
        <f>IF(AND($G168&gt;=Inputs!G$3,$G168&lt;Inputs!H$3),FORECAST($G168,Inputs!G$4:H$4,Inputs!G$3:H$3),-9999)</f>
        <v>25.2</v>
      </c>
      <c r="DC168" s="9">
        <f>IF(AND($G168&gt;=Inputs!H$3,$G168&lt;Inputs!I$3),FORECAST($G168,Inputs!H$4:I$4,Inputs!H$3:I$3),-9999)</f>
        <v>-9999</v>
      </c>
      <c r="DD168" s="9">
        <f>IF(AND($G168&gt;=Inputs!I$3,$G168&lt;Inputs!J$3),FORECAST($G168,Inputs!I$4:J$4,Inputs!I$3:J$3),-9999)</f>
        <v>-9999</v>
      </c>
      <c r="DE168" s="9">
        <f>IF(AND($G168&gt;=Inputs!J$3,$G168&lt;Inputs!K$3),FORECAST($G168,Inputs!J$4:K$4,Inputs!J$3:K$3),-9999)</f>
        <v>-9999</v>
      </c>
      <c r="DF168" s="9">
        <f>IF(AND($G168&gt;=Inputs!K$3,$G168&lt;Inputs!L$3),FORECAST($G168,Inputs!K$4:L$4,Inputs!K$3:L$3),-9999)</f>
        <v>-9999</v>
      </c>
    </row>
    <row r="169" spans="1:110" x14ac:dyDescent="0.25">
      <c r="A169" s="2">
        <f t="shared" si="203"/>
        <v>45474.576388888352</v>
      </c>
      <c r="B169" s="3" t="str">
        <f>IF(ROUND(A169,6)&lt;ROUND(Inputs!$B$7,6),"Pre t0",IF(ROUND(A169,6)=ROUND(Inputs!$B$7,6),"t0",IF(AND(A169&gt;Inputs!$B$7,A169&lt;Inputs!$B$8),"TRLD","Post t0")))</f>
        <v>TRLD</v>
      </c>
      <c r="C169" s="17">
        <v>36.32</v>
      </c>
      <c r="D169" s="19">
        <v>193.48509999999999</v>
      </c>
      <c r="E169" s="19"/>
      <c r="F169" s="19">
        <v>200</v>
      </c>
      <c r="G169" s="19">
        <v>130</v>
      </c>
      <c r="H169" s="7">
        <f t="shared" si="163"/>
        <v>166.5</v>
      </c>
      <c r="I169" s="7">
        <f>IF(B169="Pre t0",0,IF(B169="t0",MAX(MIN(TRLD!N169,E169),G169),IF(B169="TRLD",I168+J169,IF(B169="Post t0",MAX(I168+M169,G169)))))</f>
        <v>164</v>
      </c>
      <c r="J169" s="7">
        <f t="shared" si="156"/>
        <v>5</v>
      </c>
      <c r="K169" s="7">
        <f t="shared" si="159"/>
        <v>41</v>
      </c>
      <c r="L169" s="7">
        <f t="shared" si="157"/>
        <v>5</v>
      </c>
      <c r="M169" s="8">
        <f t="shared" si="158"/>
        <v>-5</v>
      </c>
      <c r="N169" s="31">
        <f t="shared" si="160"/>
        <v>200</v>
      </c>
      <c r="O169" s="31">
        <f>IF(AND($C169&gt;=Inputs!B$4,$C169&lt;Inputs!C$4),FORECAST($C169,Inputs!B$3:C$3,Inputs!B$4:C$4),0)</f>
        <v>0</v>
      </c>
      <c r="P169" s="31">
        <f>IF(AND($C169&gt;=Inputs!C$4,$C169&lt;Inputs!D$4),FORECAST($C169,Inputs!C$3:D$3,Inputs!C$4:D$4),0)</f>
        <v>0</v>
      </c>
      <c r="Q169" s="31">
        <f>IF(AND($C169&gt;=Inputs!D$4,$C169&lt;Inputs!E$4),FORECAST($C169,Inputs!D$3:E$3,Inputs!D$4:E$4),0)</f>
        <v>0</v>
      </c>
      <c r="R169" s="31">
        <f>IF(AND($C169&gt;=Inputs!E$4,$C169&lt;Inputs!F$4),FORECAST($C169,Inputs!E$3:F$3,Inputs!E$4:F$4),0)</f>
        <v>0</v>
      </c>
      <c r="S169" s="31">
        <f>IF(AND($C169&gt;=Inputs!F$4,$C169&lt;Inputs!G$4),FORECAST($C169,Inputs!F$3:G$3,Inputs!F$4:G$4),0)</f>
        <v>0</v>
      </c>
      <c r="T169" s="31">
        <f>IF(AND($C169&gt;=Inputs!G$4,$C169&lt;Inputs!H$4),FORECAST($C169,Inputs!G$3:H$3,Inputs!G$4:H$4),0)</f>
        <v>0</v>
      </c>
      <c r="U169" s="31">
        <f>IF(AND($C169&gt;=Inputs!H$4,$C169&lt;Inputs!I$4),FORECAST($C169,Inputs!H$3:I$3,Inputs!H$4:I$4),0)</f>
        <v>0</v>
      </c>
      <c r="V169" s="31">
        <f>IF(AND($C169&gt;=Inputs!I$4,$C169&lt;Inputs!J$4),FORECAST($C169,Inputs!I$3:J$3,Inputs!I$4:J$4),0)</f>
        <v>0</v>
      </c>
      <c r="W169" s="31">
        <f>IF(AND($C169&gt;=Inputs!J$4,$C169&lt;Inputs!K$4),FORECAST($C169,Inputs!J$3:K$3,Inputs!J$4:K$4),0)</f>
        <v>0</v>
      </c>
      <c r="X169" s="31">
        <f>IF(AND($C169&gt;=Inputs!K$4,Inputs!K$4&lt;&gt;""),F169,0)</f>
        <v>200</v>
      </c>
      <c r="Y169" s="36">
        <f>IF($I168&lt;Inputs!B$13,Inputs!B$14,0)</f>
        <v>1</v>
      </c>
      <c r="Z169" s="36">
        <f>IF(AND($I168&gt;=Inputs!B$13,$I168&lt;Inputs!C$13),Inputs!C$14,0)</f>
        <v>0</v>
      </c>
      <c r="AA169" s="36">
        <f>IF(AND($I168&gt;=Inputs!C$13,$I168&lt;Inputs!D$13),Inputs!D$14,0)</f>
        <v>0</v>
      </c>
      <c r="AB169" s="36">
        <f>IF(AND($I168&lt;Inputs!B$13),Inputs!B$13,0)</f>
        <v>185</v>
      </c>
      <c r="AC169" s="36">
        <f>IF(AND($I168&gt;=Inputs!B$13,$I168&lt;Inputs!C$13),Inputs!C$13,0)</f>
        <v>0</v>
      </c>
      <c r="AD169" s="36">
        <f>IF(AND($I168&gt;=Inputs!C$13,$I168&lt;Inputs!D$13),Inputs!D$13,0)</f>
        <v>0</v>
      </c>
      <c r="AE169" s="36">
        <f t="shared" si="204"/>
        <v>26</v>
      </c>
      <c r="AF169" s="36">
        <f t="shared" si="205"/>
        <v>0</v>
      </c>
      <c r="AG169" s="36">
        <f t="shared" si="206"/>
        <v>0</v>
      </c>
      <c r="AH169" s="36">
        <f t="shared" si="207"/>
        <v>26</v>
      </c>
      <c r="AI169" s="36" t="str">
        <f t="shared" si="243"/>
        <v>No</v>
      </c>
      <c r="AJ169" s="36">
        <f t="shared" si="208"/>
        <v>5</v>
      </c>
      <c r="AK169" s="36">
        <f t="shared" si="209"/>
        <v>0</v>
      </c>
      <c r="AL169" s="36">
        <f t="shared" si="210"/>
        <v>0</v>
      </c>
      <c r="AM169" s="36">
        <f t="shared" si="211"/>
        <v>5</v>
      </c>
      <c r="AN169" s="36">
        <f t="shared" si="212"/>
        <v>0</v>
      </c>
      <c r="AO169" s="36">
        <f t="shared" si="213"/>
        <v>0</v>
      </c>
      <c r="AP169" s="36">
        <f t="shared" si="214"/>
        <v>5</v>
      </c>
      <c r="AQ169" s="36">
        <f t="shared" si="161"/>
        <v>164</v>
      </c>
      <c r="AR169" s="36">
        <f>IF(AND($AQ169&gt;=Inputs!B$13,$AQ169&lt;Inputs!C$13),Inputs!C$14,0)</f>
        <v>0</v>
      </c>
      <c r="AS169" s="36">
        <f>IF(AND($AQ169&gt;=Inputs!C$13,$AQ169&lt;Inputs!D$13),Inputs!D$14,0)</f>
        <v>0</v>
      </c>
      <c r="AT169" s="36">
        <f>IF(AND($AQ169&gt;=Inputs!B$13,$AQ169&lt;Inputs!C$13),Inputs!C$13,0)</f>
        <v>0</v>
      </c>
      <c r="AU169" s="36">
        <f>IF(AND($AQ169&gt;=Inputs!C$13,$AQ169&lt;Inputs!D$13),Inputs!D$13,0)</f>
        <v>0</v>
      </c>
      <c r="AV169" s="36">
        <f t="shared" si="215"/>
        <v>0</v>
      </c>
      <c r="AW169" s="36">
        <f>IFERROR((AU169-#REF!)/AS169,0)</f>
        <v>0</v>
      </c>
      <c r="AX169" s="36">
        <f t="shared" si="216"/>
        <v>0</v>
      </c>
      <c r="AY169" s="36" t="str">
        <f t="shared" si="244"/>
        <v>No</v>
      </c>
      <c r="AZ169" s="36">
        <f t="shared" si="217"/>
        <v>0</v>
      </c>
      <c r="BA169" s="36">
        <f t="shared" si="218"/>
        <v>0</v>
      </c>
      <c r="BB169" s="36">
        <f t="shared" si="219"/>
        <v>0</v>
      </c>
      <c r="BC169" s="36">
        <f t="shared" si="220"/>
        <v>0</v>
      </c>
      <c r="BD169" s="36">
        <f t="shared" si="221"/>
        <v>0</v>
      </c>
      <c r="BE169" s="37">
        <f t="shared" si="222"/>
        <v>5</v>
      </c>
      <c r="BF169" s="43">
        <f>IF($I168&lt;=Inputs!B$13,Inputs!B$14,0)</f>
        <v>1</v>
      </c>
      <c r="BG169" s="43">
        <f>IF(AND($I168&gt;Inputs!B$13,$I168&lt;=Inputs!C$13),Inputs!C$14,0)</f>
        <v>0</v>
      </c>
      <c r="BH169" s="43">
        <f>IF(AND($I168&gt;Inputs!C$13,$I168&lt;=Inputs!D$13),Inputs!D$14,0)</f>
        <v>0</v>
      </c>
      <c r="BI169" s="43">
        <f>IF(AND($I168&lt;Inputs!B$13),0,0)</f>
        <v>0</v>
      </c>
      <c r="BJ169" s="43">
        <f>IF(AND($I168&gt;=Inputs!B$13,$I168&lt;Inputs!C$13),Inputs!B$13,0)</f>
        <v>0</v>
      </c>
      <c r="BK169" s="43">
        <f>IF(AND($I168&gt;=Inputs!C$13,$I168&lt;Inputs!D$13),Inputs!C$13,0)</f>
        <v>0</v>
      </c>
      <c r="BL169" s="43">
        <f t="shared" si="223"/>
        <v>159</v>
      </c>
      <c r="BM169" s="43">
        <f t="shared" si="224"/>
        <v>0</v>
      </c>
      <c r="BN169" s="43">
        <f t="shared" si="225"/>
        <v>0</v>
      </c>
      <c r="BO169" s="43">
        <f t="shared" si="226"/>
        <v>159</v>
      </c>
      <c r="BP169" s="43" t="str">
        <f t="shared" si="245"/>
        <v>No</v>
      </c>
      <c r="BQ169" s="43">
        <f t="shared" si="227"/>
        <v>5</v>
      </c>
      <c r="BR169" s="43">
        <f t="shared" si="228"/>
        <v>0</v>
      </c>
      <c r="BS169" s="43">
        <f t="shared" si="229"/>
        <v>0</v>
      </c>
      <c r="BT169" s="43">
        <f t="shared" si="230"/>
        <v>-5</v>
      </c>
      <c r="BU169" s="43">
        <f t="shared" si="231"/>
        <v>0</v>
      </c>
      <c r="BV169" s="43">
        <f t="shared" si="232"/>
        <v>0</v>
      </c>
      <c r="BW169" s="43">
        <f t="shared" si="233"/>
        <v>-5</v>
      </c>
      <c r="BX169" s="43">
        <f t="shared" si="162"/>
        <v>154</v>
      </c>
      <c r="BY169" s="43">
        <f>IF(AND($BX169&gt;Inputs!B$13,$BX169&lt;=Inputs!C$13),Inputs!C$14,0)</f>
        <v>0</v>
      </c>
      <c r="BZ169" s="43">
        <f>IF(AND($BX169&gt;Inputs!C$13,$BX169&lt;=Inputs!D$13),Inputs!D$14,0)</f>
        <v>0</v>
      </c>
      <c r="CA169" s="43">
        <f>IF(AND($BX169&gt;Inputs!B$13,$BX169&lt;=Inputs!C$13),Inputs!B$13,0)</f>
        <v>0</v>
      </c>
      <c r="CB169" s="43">
        <f>IF(AND($BX169&gt;Inputs!C$13,$BX169&lt;=Inputs!D$13),Inputs!C$13,0)</f>
        <v>0</v>
      </c>
      <c r="CC169" s="43">
        <f t="shared" si="234"/>
        <v>0</v>
      </c>
      <c r="CD169" s="43">
        <f t="shared" si="235"/>
        <v>0</v>
      </c>
      <c r="CE169" s="43">
        <f t="shared" si="236"/>
        <v>0</v>
      </c>
      <c r="CF169" s="43" t="str">
        <f t="shared" si="246"/>
        <v>No</v>
      </c>
      <c r="CG169" s="43">
        <f t="shared" si="237"/>
        <v>0</v>
      </c>
      <c r="CH169" s="43">
        <f t="shared" si="238"/>
        <v>0</v>
      </c>
      <c r="CI169" s="43">
        <f t="shared" si="239"/>
        <v>0</v>
      </c>
      <c r="CJ169" s="43">
        <f t="shared" si="240"/>
        <v>0</v>
      </c>
      <c r="CK169" s="43">
        <f t="shared" si="241"/>
        <v>0</v>
      </c>
      <c r="CL169" s="44">
        <f t="shared" si="242"/>
        <v>-5</v>
      </c>
      <c r="CM169" s="9">
        <f>IF(AND($F169&gt;=Inputs!B$3,$F169&lt;Inputs!C$3),FORECAST($F169,Inputs!B$4:C$4,Inputs!B$3:C$3),9999)</f>
        <v>9999</v>
      </c>
      <c r="CN169" s="9">
        <f>IF(AND($F169&gt;=Inputs!C$3,$F169&lt;Inputs!D$3),FORECAST($F169,Inputs!C$4:D$4,Inputs!C$3:D$3),9999)</f>
        <v>9999</v>
      </c>
      <c r="CO169" s="9">
        <f>IF(AND($F169&gt;=Inputs!D$3,$F169&lt;Inputs!E$3),FORECAST($F169,Inputs!D$4:E$4,Inputs!D$3:E$3),9999)</f>
        <v>9999</v>
      </c>
      <c r="CP169" s="9">
        <f>IF(AND($F169&gt;=Inputs!E$3,$F169&lt;Inputs!F$3),FORECAST($F169,Inputs!E$4:F$4,Inputs!E$3:F$3),9999)</f>
        <v>9999</v>
      </c>
      <c r="CQ169" s="9">
        <f>IF(AND($F169&gt;=Inputs!F$3,$F169&lt;Inputs!G$3),FORECAST($F169,Inputs!F$4:G$4,Inputs!F$3:G$3),9999)</f>
        <v>9999</v>
      </c>
      <c r="CR169" s="9">
        <f>IF(AND($F169&gt;=Inputs!G$3,$F169&lt;Inputs!H$3),FORECAST($F169,Inputs!G$4:H$4,Inputs!G$3:H$3),9999)</f>
        <v>9999</v>
      </c>
      <c r="CS169" s="9">
        <f>IF(AND($F169&gt;=Inputs!H$3,$F169&lt;Inputs!I$3),FORECAST($F169,Inputs!H$4:I$4,Inputs!H$3:I$3),9999)</f>
        <v>9999</v>
      </c>
      <c r="CT169" s="9">
        <f>IF(AND($F169&gt;=Inputs!I$3,$F169&lt;Inputs!J$3),FORECAST($F169,Inputs!I$4:J$4,Inputs!I$3:J$3),9999)</f>
        <v>9999</v>
      </c>
      <c r="CU169" s="9">
        <f>IF(AND($F169&gt;=Inputs!J$3,$F169&lt;Inputs!K$3),FORECAST($F169,Inputs!J$4:K$4,Inputs!J$3:K$3),9999)</f>
        <v>9999</v>
      </c>
      <c r="CV169" s="9">
        <f>IF(AND($F169&gt;=Inputs!K$3,$F169&lt;Inputs!L$3),FORECAST($F169,Inputs!K$4:L$4,Inputs!K$3:L$3),9999)</f>
        <v>9999</v>
      </c>
      <c r="CW169" s="9">
        <f>IF(AND($G169&gt;=Inputs!B$3,$G169&lt;Inputs!C$3),FORECAST($G169,Inputs!B$4:C$4,Inputs!B$3:C$3),-9999)</f>
        <v>-9999</v>
      </c>
      <c r="CX169" s="9">
        <f>IF(AND($G169&gt;=Inputs!C$3,$G169&lt;Inputs!D$3),FORECAST($G169,Inputs!C$4:D$4,Inputs!C$3:D$3),-9999)</f>
        <v>-9999</v>
      </c>
      <c r="CY169" s="9">
        <f>IF(AND($G169&gt;=Inputs!D$3,$G169&lt;Inputs!E$3),FORECAST($G169,Inputs!D$4:E$4,Inputs!D$3:E$3),-9999)</f>
        <v>-9999</v>
      </c>
      <c r="CZ169" s="9">
        <f>IF(AND($G169&gt;=Inputs!E$3,$G169&lt;Inputs!F$3),FORECAST($G169,Inputs!E$4:F$4,Inputs!E$3:F$3),-9999)</f>
        <v>-9999</v>
      </c>
      <c r="DA169" s="9">
        <f>IF(AND($G169&gt;=Inputs!F$3,$G169&lt;Inputs!G$3),FORECAST($G169,Inputs!F$4:G$4,Inputs!F$3:G$3),-9999)</f>
        <v>-9999</v>
      </c>
      <c r="DB169" s="9">
        <f>IF(AND($G169&gt;=Inputs!G$3,$G169&lt;Inputs!H$3),FORECAST($G169,Inputs!G$4:H$4,Inputs!G$3:H$3),-9999)</f>
        <v>25.2</v>
      </c>
      <c r="DC169" s="9">
        <f>IF(AND($G169&gt;=Inputs!H$3,$G169&lt;Inputs!I$3),FORECAST($G169,Inputs!H$4:I$4,Inputs!H$3:I$3),-9999)</f>
        <v>-9999</v>
      </c>
      <c r="DD169" s="9">
        <f>IF(AND($G169&gt;=Inputs!I$3,$G169&lt;Inputs!J$3),FORECAST($G169,Inputs!I$4:J$4,Inputs!I$3:J$3),-9999)</f>
        <v>-9999</v>
      </c>
      <c r="DE169" s="9">
        <f>IF(AND($G169&gt;=Inputs!J$3,$G169&lt;Inputs!K$3),FORECAST($G169,Inputs!J$4:K$4,Inputs!J$3:K$3),-9999)</f>
        <v>-9999</v>
      </c>
      <c r="DF169" s="9">
        <f>IF(AND($G169&gt;=Inputs!K$3,$G169&lt;Inputs!L$3),FORECAST($G169,Inputs!K$4:L$4,Inputs!K$3:L$3),-9999)</f>
        <v>-9999</v>
      </c>
    </row>
    <row r="170" spans="1:110" x14ac:dyDescent="0.25">
      <c r="A170" s="2">
        <f t="shared" si="203"/>
        <v>45474.579861110571</v>
      </c>
      <c r="B170" s="3" t="str">
        <f>IF(ROUND(A170,6)&lt;ROUND(Inputs!$B$7,6),"Pre t0",IF(ROUND(A170,6)=ROUND(Inputs!$B$7,6),"t0",IF(AND(A170&gt;Inputs!$B$7,A170&lt;Inputs!$B$8),"TRLD","Post t0")))</f>
        <v>TRLD</v>
      </c>
      <c r="C170" s="17">
        <v>31.89</v>
      </c>
      <c r="D170" s="19">
        <v>193.69534999999999</v>
      </c>
      <c r="E170" s="19"/>
      <c r="F170" s="19">
        <v>200</v>
      </c>
      <c r="G170" s="19">
        <v>130</v>
      </c>
      <c r="H170" s="7">
        <f t="shared" si="163"/>
        <v>171.5</v>
      </c>
      <c r="I170" s="7">
        <f>IF(B170="Pre t0",0,IF(B170="t0",MAX(MIN(TRLD!N170,E170),G170),IF(B170="TRLD",I169+J170,IF(B170="Post t0",MAX(I169+M170,G170)))))</f>
        <v>169</v>
      </c>
      <c r="J170" s="7">
        <f t="shared" si="156"/>
        <v>5</v>
      </c>
      <c r="K170" s="7">
        <f t="shared" si="159"/>
        <v>21.031500000000023</v>
      </c>
      <c r="L170" s="7">
        <f t="shared" si="157"/>
        <v>5</v>
      </c>
      <c r="M170" s="8">
        <f t="shared" si="158"/>
        <v>-5</v>
      </c>
      <c r="N170" s="31">
        <f t="shared" si="160"/>
        <v>185.03150000000002</v>
      </c>
      <c r="O170" s="31">
        <f>IF(AND($C170&gt;=Inputs!B$4,$C170&lt;Inputs!C$4),FORECAST($C170,Inputs!B$3:C$3,Inputs!B$4:C$4),0)</f>
        <v>0</v>
      </c>
      <c r="P170" s="31">
        <f>IF(AND($C170&gt;=Inputs!C$4,$C170&lt;Inputs!D$4),FORECAST($C170,Inputs!C$3:D$3,Inputs!C$4:D$4),0)</f>
        <v>0</v>
      </c>
      <c r="Q170" s="31">
        <f>IF(AND($C170&gt;=Inputs!D$4,$C170&lt;Inputs!E$4),FORECAST($C170,Inputs!D$3:E$3,Inputs!D$4:E$4),0)</f>
        <v>0</v>
      </c>
      <c r="R170" s="31">
        <f>IF(AND($C170&gt;=Inputs!E$4,$C170&lt;Inputs!F$4),FORECAST($C170,Inputs!E$3:F$3,Inputs!E$4:F$4),0)</f>
        <v>0</v>
      </c>
      <c r="S170" s="31">
        <f>IF(AND($C170&gt;=Inputs!F$4,$C170&lt;Inputs!G$4),FORECAST($C170,Inputs!F$3:G$3,Inputs!F$4:G$4),0)</f>
        <v>0</v>
      </c>
      <c r="T170" s="31">
        <f>IF(AND($C170&gt;=Inputs!G$4,$C170&lt;Inputs!H$4),FORECAST($C170,Inputs!G$3:H$3,Inputs!G$4:H$4),0)</f>
        <v>0</v>
      </c>
      <c r="U170" s="31">
        <f>IF(AND($C170&gt;=Inputs!H$4,$C170&lt;Inputs!I$4),FORECAST($C170,Inputs!H$3:I$3,Inputs!H$4:I$4),0)</f>
        <v>0</v>
      </c>
      <c r="V170" s="31">
        <f>IF(AND($C170&gt;=Inputs!I$4,$C170&lt;Inputs!J$4),FORECAST($C170,Inputs!I$3:J$3,Inputs!I$4:J$4),0)</f>
        <v>185.03150000000002</v>
      </c>
      <c r="W170" s="31">
        <f>IF(AND($C170&gt;=Inputs!J$4,$C170&lt;Inputs!K$4),FORECAST($C170,Inputs!J$3:K$3,Inputs!J$4:K$4),0)</f>
        <v>0</v>
      </c>
      <c r="X170" s="31">
        <f>IF(AND($C170&gt;=Inputs!K$4,Inputs!K$4&lt;&gt;""),F170,0)</f>
        <v>0</v>
      </c>
      <c r="Y170" s="36">
        <f>IF($I169&lt;Inputs!B$13,Inputs!B$14,0)</f>
        <v>1</v>
      </c>
      <c r="Z170" s="36">
        <f>IF(AND($I169&gt;=Inputs!B$13,$I169&lt;Inputs!C$13),Inputs!C$14,0)</f>
        <v>0</v>
      </c>
      <c r="AA170" s="36">
        <f>IF(AND($I169&gt;=Inputs!C$13,$I169&lt;Inputs!D$13),Inputs!D$14,0)</f>
        <v>0</v>
      </c>
      <c r="AB170" s="36">
        <f>IF(AND($I169&lt;Inputs!B$13),Inputs!B$13,0)</f>
        <v>185</v>
      </c>
      <c r="AC170" s="36">
        <f>IF(AND($I169&gt;=Inputs!B$13,$I169&lt;Inputs!C$13),Inputs!C$13,0)</f>
        <v>0</v>
      </c>
      <c r="AD170" s="36">
        <f>IF(AND($I169&gt;=Inputs!C$13,$I169&lt;Inputs!D$13),Inputs!D$13,0)</f>
        <v>0</v>
      </c>
      <c r="AE170" s="36">
        <f t="shared" si="204"/>
        <v>21</v>
      </c>
      <c r="AF170" s="36">
        <f t="shared" si="205"/>
        <v>0</v>
      </c>
      <c r="AG170" s="36">
        <f t="shared" si="206"/>
        <v>0</v>
      </c>
      <c r="AH170" s="36">
        <f t="shared" si="207"/>
        <v>21</v>
      </c>
      <c r="AI170" s="36" t="str">
        <f t="shared" si="243"/>
        <v>No</v>
      </c>
      <c r="AJ170" s="36">
        <f t="shared" si="208"/>
        <v>5</v>
      </c>
      <c r="AK170" s="36">
        <f t="shared" si="209"/>
        <v>0</v>
      </c>
      <c r="AL170" s="36">
        <f t="shared" si="210"/>
        <v>0</v>
      </c>
      <c r="AM170" s="36">
        <f t="shared" si="211"/>
        <v>5</v>
      </c>
      <c r="AN170" s="36">
        <f t="shared" si="212"/>
        <v>0</v>
      </c>
      <c r="AO170" s="36">
        <f t="shared" si="213"/>
        <v>0</v>
      </c>
      <c r="AP170" s="36">
        <f t="shared" si="214"/>
        <v>5</v>
      </c>
      <c r="AQ170" s="36">
        <f t="shared" si="161"/>
        <v>169</v>
      </c>
      <c r="AR170" s="36">
        <f>IF(AND($AQ170&gt;=Inputs!B$13,$AQ170&lt;Inputs!C$13),Inputs!C$14,0)</f>
        <v>0</v>
      </c>
      <c r="AS170" s="36">
        <f>IF(AND($AQ170&gt;=Inputs!C$13,$AQ170&lt;Inputs!D$13),Inputs!D$14,0)</f>
        <v>0</v>
      </c>
      <c r="AT170" s="36">
        <f>IF(AND($AQ170&gt;=Inputs!B$13,$AQ170&lt;Inputs!C$13),Inputs!C$13,0)</f>
        <v>0</v>
      </c>
      <c r="AU170" s="36">
        <f>IF(AND($AQ170&gt;=Inputs!C$13,$AQ170&lt;Inputs!D$13),Inputs!D$13,0)</f>
        <v>0</v>
      </c>
      <c r="AV170" s="36">
        <f t="shared" si="215"/>
        <v>0</v>
      </c>
      <c r="AW170" s="36">
        <f>IFERROR((AU170-#REF!)/AS170,0)</f>
        <v>0</v>
      </c>
      <c r="AX170" s="36">
        <f t="shared" si="216"/>
        <v>0</v>
      </c>
      <c r="AY170" s="36" t="str">
        <f t="shared" si="244"/>
        <v>No</v>
      </c>
      <c r="AZ170" s="36">
        <f t="shared" si="217"/>
        <v>0</v>
      </c>
      <c r="BA170" s="36">
        <f t="shared" si="218"/>
        <v>0</v>
      </c>
      <c r="BB170" s="36">
        <f t="shared" si="219"/>
        <v>0</v>
      </c>
      <c r="BC170" s="36">
        <f t="shared" si="220"/>
        <v>0</v>
      </c>
      <c r="BD170" s="36">
        <f t="shared" si="221"/>
        <v>0</v>
      </c>
      <c r="BE170" s="37">
        <f t="shared" si="222"/>
        <v>5</v>
      </c>
      <c r="BF170" s="43">
        <f>IF($I169&lt;=Inputs!B$13,Inputs!B$14,0)</f>
        <v>1</v>
      </c>
      <c r="BG170" s="43">
        <f>IF(AND($I169&gt;Inputs!B$13,$I169&lt;=Inputs!C$13),Inputs!C$14,0)</f>
        <v>0</v>
      </c>
      <c r="BH170" s="43">
        <f>IF(AND($I169&gt;Inputs!C$13,$I169&lt;=Inputs!D$13),Inputs!D$14,0)</f>
        <v>0</v>
      </c>
      <c r="BI170" s="43">
        <f>IF(AND($I169&lt;Inputs!B$13),0,0)</f>
        <v>0</v>
      </c>
      <c r="BJ170" s="43">
        <f>IF(AND($I169&gt;=Inputs!B$13,$I169&lt;Inputs!C$13),Inputs!B$13,0)</f>
        <v>0</v>
      </c>
      <c r="BK170" s="43">
        <f>IF(AND($I169&gt;=Inputs!C$13,$I169&lt;Inputs!D$13),Inputs!C$13,0)</f>
        <v>0</v>
      </c>
      <c r="BL170" s="43">
        <f t="shared" si="223"/>
        <v>164</v>
      </c>
      <c r="BM170" s="43">
        <f t="shared" si="224"/>
        <v>0</v>
      </c>
      <c r="BN170" s="43">
        <f t="shared" si="225"/>
        <v>0</v>
      </c>
      <c r="BO170" s="43">
        <f t="shared" si="226"/>
        <v>164</v>
      </c>
      <c r="BP170" s="43" t="str">
        <f t="shared" si="245"/>
        <v>No</v>
      </c>
      <c r="BQ170" s="43">
        <f t="shared" si="227"/>
        <v>5</v>
      </c>
      <c r="BR170" s="43">
        <f t="shared" si="228"/>
        <v>0</v>
      </c>
      <c r="BS170" s="43">
        <f t="shared" si="229"/>
        <v>0</v>
      </c>
      <c r="BT170" s="43">
        <f t="shared" si="230"/>
        <v>-5</v>
      </c>
      <c r="BU170" s="43">
        <f t="shared" si="231"/>
        <v>0</v>
      </c>
      <c r="BV170" s="43">
        <f t="shared" si="232"/>
        <v>0</v>
      </c>
      <c r="BW170" s="43">
        <f t="shared" si="233"/>
        <v>-5</v>
      </c>
      <c r="BX170" s="43">
        <f t="shared" si="162"/>
        <v>159</v>
      </c>
      <c r="BY170" s="43">
        <f>IF(AND($BX170&gt;Inputs!B$13,$BX170&lt;=Inputs!C$13),Inputs!C$14,0)</f>
        <v>0</v>
      </c>
      <c r="BZ170" s="43">
        <f>IF(AND($BX170&gt;Inputs!C$13,$BX170&lt;=Inputs!D$13),Inputs!D$14,0)</f>
        <v>0</v>
      </c>
      <c r="CA170" s="43">
        <f>IF(AND($BX170&gt;Inputs!B$13,$BX170&lt;=Inputs!C$13),Inputs!B$13,0)</f>
        <v>0</v>
      </c>
      <c r="CB170" s="43">
        <f>IF(AND($BX170&gt;Inputs!C$13,$BX170&lt;=Inputs!D$13),Inputs!C$13,0)</f>
        <v>0</v>
      </c>
      <c r="CC170" s="43">
        <f t="shared" si="234"/>
        <v>0</v>
      </c>
      <c r="CD170" s="43">
        <f t="shared" si="235"/>
        <v>0</v>
      </c>
      <c r="CE170" s="43">
        <f t="shared" si="236"/>
        <v>0</v>
      </c>
      <c r="CF170" s="43" t="str">
        <f t="shared" si="246"/>
        <v>No</v>
      </c>
      <c r="CG170" s="43">
        <f t="shared" si="237"/>
        <v>0</v>
      </c>
      <c r="CH170" s="43">
        <f t="shared" si="238"/>
        <v>0</v>
      </c>
      <c r="CI170" s="43">
        <f t="shared" si="239"/>
        <v>0</v>
      </c>
      <c r="CJ170" s="43">
        <f t="shared" si="240"/>
        <v>0</v>
      </c>
      <c r="CK170" s="43">
        <f t="shared" si="241"/>
        <v>0</v>
      </c>
      <c r="CL170" s="44">
        <f t="shared" si="242"/>
        <v>-5</v>
      </c>
      <c r="CM170" s="9">
        <f>IF(AND($F170&gt;=Inputs!B$3,$F170&lt;Inputs!C$3),FORECAST($F170,Inputs!B$4:C$4,Inputs!B$3:C$3),9999)</f>
        <v>9999</v>
      </c>
      <c r="CN170" s="9">
        <f>IF(AND($F170&gt;=Inputs!C$3,$F170&lt;Inputs!D$3),FORECAST($F170,Inputs!C$4:D$4,Inputs!C$3:D$3),9999)</f>
        <v>9999</v>
      </c>
      <c r="CO170" s="9">
        <f>IF(AND($F170&gt;=Inputs!D$3,$F170&lt;Inputs!E$3),FORECAST($F170,Inputs!D$4:E$4,Inputs!D$3:E$3),9999)</f>
        <v>9999</v>
      </c>
      <c r="CP170" s="9">
        <f>IF(AND($F170&gt;=Inputs!E$3,$F170&lt;Inputs!F$3),FORECAST($F170,Inputs!E$4:F$4,Inputs!E$3:F$3),9999)</f>
        <v>9999</v>
      </c>
      <c r="CQ170" s="9">
        <f>IF(AND($F170&gt;=Inputs!F$3,$F170&lt;Inputs!G$3),FORECAST($F170,Inputs!F$4:G$4,Inputs!F$3:G$3),9999)</f>
        <v>9999</v>
      </c>
      <c r="CR170" s="9">
        <f>IF(AND($F170&gt;=Inputs!G$3,$F170&lt;Inputs!H$3),FORECAST($F170,Inputs!G$4:H$4,Inputs!G$3:H$3),9999)</f>
        <v>9999</v>
      </c>
      <c r="CS170" s="9">
        <f>IF(AND($F170&gt;=Inputs!H$3,$F170&lt;Inputs!I$3),FORECAST($F170,Inputs!H$4:I$4,Inputs!H$3:I$3),9999)</f>
        <v>9999</v>
      </c>
      <c r="CT170" s="9">
        <f>IF(AND($F170&gt;=Inputs!I$3,$F170&lt;Inputs!J$3),FORECAST($F170,Inputs!I$4:J$4,Inputs!I$3:J$3),9999)</f>
        <v>9999</v>
      </c>
      <c r="CU170" s="9">
        <f>IF(AND($F170&gt;=Inputs!J$3,$F170&lt;Inputs!K$3),FORECAST($F170,Inputs!J$4:K$4,Inputs!J$3:K$3),9999)</f>
        <v>9999</v>
      </c>
      <c r="CV170" s="9">
        <f>IF(AND($F170&gt;=Inputs!K$3,$F170&lt;Inputs!L$3),FORECAST($F170,Inputs!K$4:L$4,Inputs!K$3:L$3),9999)</f>
        <v>9999</v>
      </c>
      <c r="CW170" s="9">
        <f>IF(AND($G170&gt;=Inputs!B$3,$G170&lt;Inputs!C$3),FORECAST($G170,Inputs!B$4:C$4,Inputs!B$3:C$3),-9999)</f>
        <v>-9999</v>
      </c>
      <c r="CX170" s="9">
        <f>IF(AND($G170&gt;=Inputs!C$3,$G170&lt;Inputs!D$3),FORECAST($G170,Inputs!C$4:D$4,Inputs!C$3:D$3),-9999)</f>
        <v>-9999</v>
      </c>
      <c r="CY170" s="9">
        <f>IF(AND($G170&gt;=Inputs!D$3,$G170&lt;Inputs!E$3),FORECAST($G170,Inputs!D$4:E$4,Inputs!D$3:E$3),-9999)</f>
        <v>-9999</v>
      </c>
      <c r="CZ170" s="9">
        <f>IF(AND($G170&gt;=Inputs!E$3,$G170&lt;Inputs!F$3),FORECAST($G170,Inputs!E$4:F$4,Inputs!E$3:F$3),-9999)</f>
        <v>-9999</v>
      </c>
      <c r="DA170" s="9">
        <f>IF(AND($G170&gt;=Inputs!F$3,$G170&lt;Inputs!G$3),FORECAST($G170,Inputs!F$4:G$4,Inputs!F$3:G$3),-9999)</f>
        <v>-9999</v>
      </c>
      <c r="DB170" s="9">
        <f>IF(AND($G170&gt;=Inputs!G$3,$G170&lt;Inputs!H$3),FORECAST($G170,Inputs!G$4:H$4,Inputs!G$3:H$3),-9999)</f>
        <v>25.2</v>
      </c>
      <c r="DC170" s="9">
        <f>IF(AND($G170&gt;=Inputs!H$3,$G170&lt;Inputs!I$3),FORECAST($G170,Inputs!H$4:I$4,Inputs!H$3:I$3),-9999)</f>
        <v>-9999</v>
      </c>
      <c r="DD170" s="9">
        <f>IF(AND($G170&gt;=Inputs!I$3,$G170&lt;Inputs!J$3),FORECAST($G170,Inputs!I$4:J$4,Inputs!I$3:J$3),-9999)</f>
        <v>-9999</v>
      </c>
      <c r="DE170" s="9">
        <f>IF(AND($G170&gt;=Inputs!J$3,$G170&lt;Inputs!K$3),FORECAST($G170,Inputs!J$4:K$4,Inputs!J$3:K$3),-9999)</f>
        <v>-9999</v>
      </c>
      <c r="DF170" s="9">
        <f>IF(AND($G170&gt;=Inputs!K$3,$G170&lt;Inputs!L$3),FORECAST($G170,Inputs!K$4:L$4,Inputs!K$3:L$3),-9999)</f>
        <v>-9999</v>
      </c>
    </row>
    <row r="171" spans="1:110" x14ac:dyDescent="0.25">
      <c r="A171" s="2">
        <f t="shared" si="203"/>
        <v>45474.58333333279</v>
      </c>
      <c r="B171" s="3" t="str">
        <f>IF(ROUND(A171,6)&lt;ROUND(Inputs!$B$7,6),"Pre t0",IF(ROUND(A171,6)=ROUND(Inputs!$B$7,6),"t0",IF(AND(A171&gt;Inputs!$B$7,A171&lt;Inputs!$B$8),"TRLD","Post t0")))</f>
        <v>TRLD</v>
      </c>
      <c r="C171" s="17">
        <v>33.14</v>
      </c>
      <c r="D171" s="19">
        <v>195.47048620161038</v>
      </c>
      <c r="E171" s="19"/>
      <c r="F171" s="19">
        <v>200</v>
      </c>
      <c r="G171" s="19">
        <v>130</v>
      </c>
      <c r="H171" s="7">
        <f t="shared" si="163"/>
        <v>176.5</v>
      </c>
      <c r="I171" s="7">
        <f>IF(B171="Pre t0",0,IF(B171="t0",MAX(MIN(TRLD!N171,E171),G171),IF(B171="TRLD",I170+J171,IF(B171="Post t0",MAX(I170+M171,G171)))))</f>
        <v>174</v>
      </c>
      <c r="J171" s="7">
        <f t="shared" si="156"/>
        <v>5</v>
      </c>
      <c r="K171" s="7">
        <f t="shared" si="159"/>
        <v>16.052333333333365</v>
      </c>
      <c r="L171" s="7">
        <f t="shared" si="157"/>
        <v>5</v>
      </c>
      <c r="M171" s="8">
        <f t="shared" si="158"/>
        <v>-5</v>
      </c>
      <c r="N171" s="31">
        <f t="shared" si="160"/>
        <v>185.05233333333337</v>
      </c>
      <c r="O171" s="31">
        <f>IF(AND($C171&gt;=Inputs!B$4,$C171&lt;Inputs!C$4),FORECAST($C171,Inputs!B$3:C$3,Inputs!B$4:C$4),0)</f>
        <v>0</v>
      </c>
      <c r="P171" s="31">
        <f>IF(AND($C171&gt;=Inputs!C$4,$C171&lt;Inputs!D$4),FORECAST($C171,Inputs!C$3:D$3,Inputs!C$4:D$4),0)</f>
        <v>0</v>
      </c>
      <c r="Q171" s="31">
        <f>IF(AND($C171&gt;=Inputs!D$4,$C171&lt;Inputs!E$4),FORECAST($C171,Inputs!D$3:E$3,Inputs!D$4:E$4),0)</f>
        <v>0</v>
      </c>
      <c r="R171" s="31">
        <f>IF(AND($C171&gt;=Inputs!E$4,$C171&lt;Inputs!F$4),FORECAST($C171,Inputs!E$3:F$3,Inputs!E$4:F$4),0)</f>
        <v>0</v>
      </c>
      <c r="S171" s="31">
        <f>IF(AND($C171&gt;=Inputs!F$4,$C171&lt;Inputs!G$4),FORECAST($C171,Inputs!F$3:G$3,Inputs!F$4:G$4),0)</f>
        <v>0</v>
      </c>
      <c r="T171" s="31">
        <f>IF(AND($C171&gt;=Inputs!G$4,$C171&lt;Inputs!H$4),FORECAST($C171,Inputs!G$3:H$3,Inputs!G$4:H$4),0)</f>
        <v>0</v>
      </c>
      <c r="U171" s="31">
        <f>IF(AND($C171&gt;=Inputs!H$4,$C171&lt;Inputs!I$4),FORECAST($C171,Inputs!H$3:I$3,Inputs!H$4:I$4),0)</f>
        <v>0</v>
      </c>
      <c r="V171" s="31">
        <f>IF(AND($C171&gt;=Inputs!I$4,$C171&lt;Inputs!J$4),FORECAST($C171,Inputs!I$3:J$3,Inputs!I$4:J$4),0)</f>
        <v>185.05233333333337</v>
      </c>
      <c r="W171" s="31">
        <f>IF(AND($C171&gt;=Inputs!J$4,$C171&lt;Inputs!K$4),FORECAST($C171,Inputs!J$3:K$3,Inputs!J$4:K$4),0)</f>
        <v>0</v>
      </c>
      <c r="X171" s="31">
        <f>IF(AND($C171&gt;=Inputs!K$4,Inputs!K$4&lt;&gt;""),F171,0)</f>
        <v>0</v>
      </c>
      <c r="Y171" s="36">
        <f>IF($I170&lt;Inputs!B$13,Inputs!B$14,0)</f>
        <v>1</v>
      </c>
      <c r="Z171" s="36">
        <f>IF(AND($I170&gt;=Inputs!B$13,$I170&lt;Inputs!C$13),Inputs!C$14,0)</f>
        <v>0</v>
      </c>
      <c r="AA171" s="36">
        <f>IF(AND($I170&gt;=Inputs!C$13,$I170&lt;Inputs!D$13),Inputs!D$14,0)</f>
        <v>0</v>
      </c>
      <c r="AB171" s="36">
        <f>IF(AND($I170&lt;Inputs!B$13),Inputs!B$13,0)</f>
        <v>185</v>
      </c>
      <c r="AC171" s="36">
        <f>IF(AND($I170&gt;=Inputs!B$13,$I170&lt;Inputs!C$13),Inputs!C$13,0)</f>
        <v>0</v>
      </c>
      <c r="AD171" s="36">
        <f>IF(AND($I170&gt;=Inputs!C$13,$I170&lt;Inputs!D$13),Inputs!D$13,0)</f>
        <v>0</v>
      </c>
      <c r="AE171" s="36">
        <f t="shared" si="204"/>
        <v>16</v>
      </c>
      <c r="AF171" s="36">
        <f t="shared" si="205"/>
        <v>0</v>
      </c>
      <c r="AG171" s="36">
        <f t="shared" si="206"/>
        <v>0</v>
      </c>
      <c r="AH171" s="36">
        <f t="shared" si="207"/>
        <v>16</v>
      </c>
      <c r="AI171" s="36" t="str">
        <f t="shared" si="243"/>
        <v>No</v>
      </c>
      <c r="AJ171" s="36">
        <f t="shared" si="208"/>
        <v>5</v>
      </c>
      <c r="AK171" s="36">
        <f t="shared" si="209"/>
        <v>0</v>
      </c>
      <c r="AL171" s="36">
        <f t="shared" si="210"/>
        <v>0</v>
      </c>
      <c r="AM171" s="36">
        <f t="shared" si="211"/>
        <v>5</v>
      </c>
      <c r="AN171" s="36">
        <f t="shared" si="212"/>
        <v>0</v>
      </c>
      <c r="AO171" s="36">
        <f t="shared" si="213"/>
        <v>0</v>
      </c>
      <c r="AP171" s="36">
        <f t="shared" si="214"/>
        <v>5</v>
      </c>
      <c r="AQ171" s="36">
        <f t="shared" si="161"/>
        <v>174</v>
      </c>
      <c r="AR171" s="36">
        <f>IF(AND($AQ171&gt;=Inputs!B$13,$AQ171&lt;Inputs!C$13),Inputs!C$14,0)</f>
        <v>0</v>
      </c>
      <c r="AS171" s="36">
        <f>IF(AND($AQ171&gt;=Inputs!C$13,$AQ171&lt;Inputs!D$13),Inputs!D$14,0)</f>
        <v>0</v>
      </c>
      <c r="AT171" s="36">
        <f>IF(AND($AQ171&gt;=Inputs!B$13,$AQ171&lt;Inputs!C$13),Inputs!C$13,0)</f>
        <v>0</v>
      </c>
      <c r="AU171" s="36">
        <f>IF(AND($AQ171&gt;=Inputs!C$13,$AQ171&lt;Inputs!D$13),Inputs!D$13,0)</f>
        <v>0</v>
      </c>
      <c r="AV171" s="36">
        <f t="shared" si="215"/>
        <v>0</v>
      </c>
      <c r="AW171" s="36">
        <f>IFERROR((AU171-#REF!)/AS171,0)</f>
        <v>0</v>
      </c>
      <c r="AX171" s="36">
        <f t="shared" si="216"/>
        <v>0</v>
      </c>
      <c r="AY171" s="36" t="str">
        <f t="shared" si="244"/>
        <v>No</v>
      </c>
      <c r="AZ171" s="36">
        <f t="shared" si="217"/>
        <v>0</v>
      </c>
      <c r="BA171" s="36">
        <f t="shared" si="218"/>
        <v>0</v>
      </c>
      <c r="BB171" s="36">
        <f t="shared" si="219"/>
        <v>0</v>
      </c>
      <c r="BC171" s="36">
        <f t="shared" si="220"/>
        <v>0</v>
      </c>
      <c r="BD171" s="36">
        <f t="shared" si="221"/>
        <v>0</v>
      </c>
      <c r="BE171" s="37">
        <f t="shared" si="222"/>
        <v>5</v>
      </c>
      <c r="BF171" s="43">
        <f>IF($I170&lt;=Inputs!B$13,Inputs!B$14,0)</f>
        <v>1</v>
      </c>
      <c r="BG171" s="43">
        <f>IF(AND($I170&gt;Inputs!B$13,$I170&lt;=Inputs!C$13),Inputs!C$14,0)</f>
        <v>0</v>
      </c>
      <c r="BH171" s="43">
        <f>IF(AND($I170&gt;Inputs!C$13,$I170&lt;=Inputs!D$13),Inputs!D$14,0)</f>
        <v>0</v>
      </c>
      <c r="BI171" s="43">
        <f>IF(AND($I170&lt;Inputs!B$13),0,0)</f>
        <v>0</v>
      </c>
      <c r="BJ171" s="43">
        <f>IF(AND($I170&gt;=Inputs!B$13,$I170&lt;Inputs!C$13),Inputs!B$13,0)</f>
        <v>0</v>
      </c>
      <c r="BK171" s="43">
        <f>IF(AND($I170&gt;=Inputs!C$13,$I170&lt;Inputs!D$13),Inputs!C$13,0)</f>
        <v>0</v>
      </c>
      <c r="BL171" s="43">
        <f t="shared" si="223"/>
        <v>169</v>
      </c>
      <c r="BM171" s="43">
        <f t="shared" si="224"/>
        <v>0</v>
      </c>
      <c r="BN171" s="43">
        <f t="shared" si="225"/>
        <v>0</v>
      </c>
      <c r="BO171" s="43">
        <f t="shared" si="226"/>
        <v>169</v>
      </c>
      <c r="BP171" s="43" t="str">
        <f t="shared" si="245"/>
        <v>No</v>
      </c>
      <c r="BQ171" s="43">
        <f t="shared" si="227"/>
        <v>5</v>
      </c>
      <c r="BR171" s="43">
        <f t="shared" si="228"/>
        <v>0</v>
      </c>
      <c r="BS171" s="43">
        <f t="shared" si="229"/>
        <v>0</v>
      </c>
      <c r="BT171" s="43">
        <f t="shared" si="230"/>
        <v>-5</v>
      </c>
      <c r="BU171" s="43">
        <f t="shared" si="231"/>
        <v>0</v>
      </c>
      <c r="BV171" s="43">
        <f t="shared" si="232"/>
        <v>0</v>
      </c>
      <c r="BW171" s="43">
        <f t="shared" si="233"/>
        <v>-5</v>
      </c>
      <c r="BX171" s="43">
        <f t="shared" si="162"/>
        <v>164</v>
      </c>
      <c r="BY171" s="43">
        <f>IF(AND($BX171&gt;Inputs!B$13,$BX171&lt;=Inputs!C$13),Inputs!C$14,0)</f>
        <v>0</v>
      </c>
      <c r="BZ171" s="43">
        <f>IF(AND($BX171&gt;Inputs!C$13,$BX171&lt;=Inputs!D$13),Inputs!D$14,0)</f>
        <v>0</v>
      </c>
      <c r="CA171" s="43">
        <f>IF(AND($BX171&gt;Inputs!B$13,$BX171&lt;=Inputs!C$13),Inputs!B$13,0)</f>
        <v>0</v>
      </c>
      <c r="CB171" s="43">
        <f>IF(AND($BX171&gt;Inputs!C$13,$BX171&lt;=Inputs!D$13),Inputs!C$13,0)</f>
        <v>0</v>
      </c>
      <c r="CC171" s="43">
        <f t="shared" si="234"/>
        <v>0</v>
      </c>
      <c r="CD171" s="43">
        <f t="shared" si="235"/>
        <v>0</v>
      </c>
      <c r="CE171" s="43">
        <f t="shared" si="236"/>
        <v>0</v>
      </c>
      <c r="CF171" s="43" t="str">
        <f t="shared" si="246"/>
        <v>No</v>
      </c>
      <c r="CG171" s="43">
        <f t="shared" si="237"/>
        <v>0</v>
      </c>
      <c r="CH171" s="43">
        <f t="shared" si="238"/>
        <v>0</v>
      </c>
      <c r="CI171" s="43">
        <f t="shared" si="239"/>
        <v>0</v>
      </c>
      <c r="CJ171" s="43">
        <f t="shared" si="240"/>
        <v>0</v>
      </c>
      <c r="CK171" s="43">
        <f t="shared" si="241"/>
        <v>0</v>
      </c>
      <c r="CL171" s="44">
        <f t="shared" si="242"/>
        <v>-5</v>
      </c>
      <c r="CM171" s="9">
        <f>IF(AND($F171&gt;=Inputs!B$3,$F171&lt;Inputs!C$3),FORECAST($F171,Inputs!B$4:C$4,Inputs!B$3:C$3),9999)</f>
        <v>9999</v>
      </c>
      <c r="CN171" s="9">
        <f>IF(AND($F171&gt;=Inputs!C$3,$F171&lt;Inputs!D$3),FORECAST($F171,Inputs!C$4:D$4,Inputs!C$3:D$3),9999)</f>
        <v>9999</v>
      </c>
      <c r="CO171" s="9">
        <f>IF(AND($F171&gt;=Inputs!D$3,$F171&lt;Inputs!E$3),FORECAST($F171,Inputs!D$4:E$4,Inputs!D$3:E$3),9999)</f>
        <v>9999</v>
      </c>
      <c r="CP171" s="9">
        <f>IF(AND($F171&gt;=Inputs!E$3,$F171&lt;Inputs!F$3),FORECAST($F171,Inputs!E$4:F$4,Inputs!E$3:F$3),9999)</f>
        <v>9999</v>
      </c>
      <c r="CQ171" s="9">
        <f>IF(AND($F171&gt;=Inputs!F$3,$F171&lt;Inputs!G$3),FORECAST($F171,Inputs!F$4:G$4,Inputs!F$3:G$3),9999)</f>
        <v>9999</v>
      </c>
      <c r="CR171" s="9">
        <f>IF(AND($F171&gt;=Inputs!G$3,$F171&lt;Inputs!H$3),FORECAST($F171,Inputs!G$4:H$4,Inputs!G$3:H$3),9999)</f>
        <v>9999</v>
      </c>
      <c r="CS171" s="9">
        <f>IF(AND($F171&gt;=Inputs!H$3,$F171&lt;Inputs!I$3),FORECAST($F171,Inputs!H$4:I$4,Inputs!H$3:I$3),9999)</f>
        <v>9999</v>
      </c>
      <c r="CT171" s="9">
        <f>IF(AND($F171&gt;=Inputs!I$3,$F171&lt;Inputs!J$3),FORECAST($F171,Inputs!I$4:J$4,Inputs!I$3:J$3),9999)</f>
        <v>9999</v>
      </c>
      <c r="CU171" s="9">
        <f>IF(AND($F171&gt;=Inputs!J$3,$F171&lt;Inputs!K$3),FORECAST($F171,Inputs!J$4:K$4,Inputs!J$3:K$3),9999)</f>
        <v>9999</v>
      </c>
      <c r="CV171" s="9">
        <f>IF(AND($F171&gt;=Inputs!K$3,$F171&lt;Inputs!L$3),FORECAST($F171,Inputs!K$4:L$4,Inputs!K$3:L$3),9999)</f>
        <v>9999</v>
      </c>
      <c r="CW171" s="9">
        <f>IF(AND($G171&gt;=Inputs!B$3,$G171&lt;Inputs!C$3),FORECAST($G171,Inputs!B$4:C$4,Inputs!B$3:C$3),-9999)</f>
        <v>-9999</v>
      </c>
      <c r="CX171" s="9">
        <f>IF(AND($G171&gt;=Inputs!C$3,$G171&lt;Inputs!D$3),FORECAST($G171,Inputs!C$4:D$4,Inputs!C$3:D$3),-9999)</f>
        <v>-9999</v>
      </c>
      <c r="CY171" s="9">
        <f>IF(AND($G171&gt;=Inputs!D$3,$G171&lt;Inputs!E$3),FORECAST($G171,Inputs!D$4:E$4,Inputs!D$3:E$3),-9999)</f>
        <v>-9999</v>
      </c>
      <c r="CZ171" s="9">
        <f>IF(AND($G171&gt;=Inputs!E$3,$G171&lt;Inputs!F$3),FORECAST($G171,Inputs!E$4:F$4,Inputs!E$3:F$3),-9999)</f>
        <v>-9999</v>
      </c>
      <c r="DA171" s="9">
        <f>IF(AND($G171&gt;=Inputs!F$3,$G171&lt;Inputs!G$3),FORECAST($G171,Inputs!F$4:G$4,Inputs!F$3:G$3),-9999)</f>
        <v>-9999</v>
      </c>
      <c r="DB171" s="9">
        <f>IF(AND($G171&gt;=Inputs!G$3,$G171&lt;Inputs!H$3),FORECAST($G171,Inputs!G$4:H$4,Inputs!G$3:H$3),-9999)</f>
        <v>25.2</v>
      </c>
      <c r="DC171" s="9">
        <f>IF(AND($G171&gt;=Inputs!H$3,$G171&lt;Inputs!I$3),FORECAST($G171,Inputs!H$4:I$4,Inputs!H$3:I$3),-9999)</f>
        <v>-9999</v>
      </c>
      <c r="DD171" s="9">
        <f>IF(AND($G171&gt;=Inputs!I$3,$G171&lt;Inputs!J$3),FORECAST($G171,Inputs!I$4:J$4,Inputs!I$3:J$3),-9999)</f>
        <v>-9999</v>
      </c>
      <c r="DE171" s="9">
        <f>IF(AND($G171&gt;=Inputs!J$3,$G171&lt;Inputs!K$3),FORECAST($G171,Inputs!J$4:K$4,Inputs!J$3:K$3),-9999)</f>
        <v>-9999</v>
      </c>
      <c r="DF171" s="9">
        <f>IF(AND($G171&gt;=Inputs!K$3,$G171&lt;Inputs!L$3),FORECAST($G171,Inputs!K$4:L$4,Inputs!K$3:L$3),-9999)</f>
        <v>-9999</v>
      </c>
    </row>
    <row r="172" spans="1:110" s="29" customFormat="1" x14ac:dyDescent="0.25">
      <c r="A172" s="25">
        <f t="shared" si="203"/>
        <v>45474.586805555009</v>
      </c>
      <c r="B172" s="26" t="str">
        <f>IF(ROUND(A172,6)&lt;ROUND(Inputs!$B$7,6),"Pre t0",IF(ROUND(A172,6)=ROUND(Inputs!$B$7,6),"t0",IF(AND(A172&gt;Inputs!$B$7,A172&lt;Inputs!$B$8),"TRLD","Post t0")))</f>
        <v>TRLD</v>
      </c>
      <c r="C172" s="15">
        <v>102.21</v>
      </c>
      <c r="D172" s="16">
        <v>194.16225</v>
      </c>
      <c r="E172" s="16"/>
      <c r="F172" s="16">
        <v>200</v>
      </c>
      <c r="G172" s="16">
        <v>130</v>
      </c>
      <c r="H172" s="6">
        <f t="shared" si="163"/>
        <v>181.5</v>
      </c>
      <c r="I172" s="6">
        <f>IF(B172="Pre t0",0,IF(B172="t0",MAX(MIN(TRLD!N172,E172),G172),IF(B172="TRLD",I171+J172,IF(B172="Post t0",MAX(I171+M172,G172)))))</f>
        <v>179</v>
      </c>
      <c r="J172" s="6">
        <f t="shared" si="156"/>
        <v>5</v>
      </c>
      <c r="K172" s="6">
        <f t="shared" si="159"/>
        <v>26</v>
      </c>
      <c r="L172" s="6">
        <f t="shared" si="157"/>
        <v>5</v>
      </c>
      <c r="M172" s="27">
        <f t="shared" si="158"/>
        <v>-5</v>
      </c>
      <c r="N172" s="32">
        <f t="shared" si="160"/>
        <v>200</v>
      </c>
      <c r="O172" s="32">
        <f>IF(AND($C172&gt;=Inputs!B$4,$C172&lt;Inputs!C$4),FORECAST($C172,Inputs!B$3:C$3,Inputs!B$4:C$4),0)</f>
        <v>0</v>
      </c>
      <c r="P172" s="32">
        <f>IF(AND($C172&gt;=Inputs!C$4,$C172&lt;Inputs!D$4),FORECAST($C172,Inputs!C$3:D$3,Inputs!C$4:D$4),0)</f>
        <v>0</v>
      </c>
      <c r="Q172" s="32">
        <f>IF(AND($C172&gt;=Inputs!D$4,$C172&lt;Inputs!E$4),FORECAST($C172,Inputs!D$3:E$3,Inputs!D$4:E$4),0)</f>
        <v>0</v>
      </c>
      <c r="R172" s="32">
        <f>IF(AND($C172&gt;=Inputs!E$4,$C172&lt;Inputs!F$4),FORECAST($C172,Inputs!E$3:F$3,Inputs!E$4:F$4),0)</f>
        <v>0</v>
      </c>
      <c r="S172" s="32">
        <f>IF(AND($C172&gt;=Inputs!F$4,$C172&lt;Inputs!G$4),FORECAST($C172,Inputs!F$3:G$3,Inputs!F$4:G$4),0)</f>
        <v>0</v>
      </c>
      <c r="T172" s="32">
        <f>IF(AND($C172&gt;=Inputs!G$4,$C172&lt;Inputs!H$4),FORECAST($C172,Inputs!G$3:H$3,Inputs!G$4:H$4),0)</f>
        <v>0</v>
      </c>
      <c r="U172" s="32">
        <f>IF(AND($C172&gt;=Inputs!H$4,$C172&lt;Inputs!I$4),FORECAST($C172,Inputs!H$3:I$3,Inputs!H$4:I$4),0)</f>
        <v>0</v>
      </c>
      <c r="V172" s="32">
        <f>IF(AND($C172&gt;=Inputs!I$4,$C172&lt;Inputs!J$4),FORECAST($C172,Inputs!I$3:J$3,Inputs!I$4:J$4),0)</f>
        <v>0</v>
      </c>
      <c r="W172" s="32">
        <f>IF(AND($C172&gt;=Inputs!J$4,$C172&lt;Inputs!K$4),FORECAST($C172,Inputs!J$3:K$3,Inputs!J$4:K$4),0)</f>
        <v>0</v>
      </c>
      <c r="X172" s="32">
        <f>IF(AND($C172&gt;=Inputs!K$4,Inputs!K$4&lt;&gt;""),F172,0)</f>
        <v>200</v>
      </c>
      <c r="Y172" s="38">
        <f>IF($I171&lt;Inputs!B$13,Inputs!B$14,0)</f>
        <v>1</v>
      </c>
      <c r="Z172" s="38">
        <f>IF(AND($I171&gt;=Inputs!B$13,$I171&lt;Inputs!C$13),Inputs!C$14,0)</f>
        <v>0</v>
      </c>
      <c r="AA172" s="38">
        <f>IF(AND($I171&gt;=Inputs!C$13,$I171&lt;Inputs!D$13),Inputs!D$14,0)</f>
        <v>0</v>
      </c>
      <c r="AB172" s="38">
        <f>IF(AND($I171&lt;Inputs!B$13),Inputs!B$13,0)</f>
        <v>185</v>
      </c>
      <c r="AC172" s="38">
        <f>IF(AND($I171&gt;=Inputs!B$13,$I171&lt;Inputs!C$13),Inputs!C$13,0)</f>
        <v>0</v>
      </c>
      <c r="AD172" s="38">
        <f>IF(AND($I171&gt;=Inputs!C$13,$I171&lt;Inputs!D$13),Inputs!D$13,0)</f>
        <v>0</v>
      </c>
      <c r="AE172" s="38">
        <f t="shared" si="204"/>
        <v>11</v>
      </c>
      <c r="AF172" s="38">
        <f t="shared" si="205"/>
        <v>0</v>
      </c>
      <c r="AG172" s="38">
        <f t="shared" si="206"/>
        <v>0</v>
      </c>
      <c r="AH172" s="38">
        <f t="shared" si="207"/>
        <v>11</v>
      </c>
      <c r="AI172" s="38" t="str">
        <f t="shared" si="243"/>
        <v>No</v>
      </c>
      <c r="AJ172" s="38">
        <f t="shared" si="208"/>
        <v>5</v>
      </c>
      <c r="AK172" s="38">
        <f t="shared" si="209"/>
        <v>0</v>
      </c>
      <c r="AL172" s="38">
        <f t="shared" si="210"/>
        <v>0</v>
      </c>
      <c r="AM172" s="38">
        <f t="shared" si="211"/>
        <v>5</v>
      </c>
      <c r="AN172" s="38">
        <f t="shared" si="212"/>
        <v>0</v>
      </c>
      <c r="AO172" s="38">
        <f t="shared" si="213"/>
        <v>0</v>
      </c>
      <c r="AP172" s="38">
        <f t="shared" si="214"/>
        <v>5</v>
      </c>
      <c r="AQ172" s="38">
        <f t="shared" si="161"/>
        <v>179</v>
      </c>
      <c r="AR172" s="38">
        <f>IF(AND($AQ172&gt;=Inputs!B$13,$AQ172&lt;Inputs!C$13),Inputs!C$14,0)</f>
        <v>0</v>
      </c>
      <c r="AS172" s="38">
        <f>IF(AND($AQ172&gt;=Inputs!C$13,$AQ172&lt;Inputs!D$13),Inputs!D$14,0)</f>
        <v>0</v>
      </c>
      <c r="AT172" s="38">
        <f>IF(AND($AQ172&gt;=Inputs!B$13,$AQ172&lt;Inputs!C$13),Inputs!C$13,0)</f>
        <v>0</v>
      </c>
      <c r="AU172" s="38">
        <f>IF(AND($AQ172&gt;=Inputs!C$13,$AQ172&lt;Inputs!D$13),Inputs!D$13,0)</f>
        <v>0</v>
      </c>
      <c r="AV172" s="38">
        <f t="shared" si="215"/>
        <v>0</v>
      </c>
      <c r="AW172" s="38">
        <f>IFERROR((AU172-#REF!)/AS172,0)</f>
        <v>0</v>
      </c>
      <c r="AX172" s="38">
        <f t="shared" si="216"/>
        <v>0</v>
      </c>
      <c r="AY172" s="38" t="str">
        <f t="shared" si="244"/>
        <v>No</v>
      </c>
      <c r="AZ172" s="38">
        <f t="shared" si="217"/>
        <v>0</v>
      </c>
      <c r="BA172" s="38">
        <f t="shared" si="218"/>
        <v>0</v>
      </c>
      <c r="BB172" s="38">
        <f t="shared" si="219"/>
        <v>0</v>
      </c>
      <c r="BC172" s="38">
        <f t="shared" si="220"/>
        <v>0</v>
      </c>
      <c r="BD172" s="38">
        <f t="shared" si="221"/>
        <v>0</v>
      </c>
      <c r="BE172" s="39">
        <f t="shared" si="222"/>
        <v>5</v>
      </c>
      <c r="BF172" s="45">
        <f>IF($I171&lt;=Inputs!B$13,Inputs!B$14,0)</f>
        <v>1</v>
      </c>
      <c r="BG172" s="45">
        <f>IF(AND($I171&gt;Inputs!B$13,$I171&lt;=Inputs!C$13),Inputs!C$14,0)</f>
        <v>0</v>
      </c>
      <c r="BH172" s="45">
        <f>IF(AND($I171&gt;Inputs!C$13,$I171&lt;=Inputs!D$13),Inputs!D$14,0)</f>
        <v>0</v>
      </c>
      <c r="BI172" s="45">
        <f>IF(AND($I171&lt;Inputs!B$13),0,0)</f>
        <v>0</v>
      </c>
      <c r="BJ172" s="45">
        <f>IF(AND($I171&gt;=Inputs!B$13,$I171&lt;Inputs!C$13),Inputs!B$13,0)</f>
        <v>0</v>
      </c>
      <c r="BK172" s="45">
        <f>IF(AND($I171&gt;=Inputs!C$13,$I171&lt;Inputs!D$13),Inputs!C$13,0)</f>
        <v>0</v>
      </c>
      <c r="BL172" s="45">
        <f t="shared" si="223"/>
        <v>174</v>
      </c>
      <c r="BM172" s="45">
        <f t="shared" si="224"/>
        <v>0</v>
      </c>
      <c r="BN172" s="45">
        <f t="shared" si="225"/>
        <v>0</v>
      </c>
      <c r="BO172" s="45">
        <f t="shared" si="226"/>
        <v>174</v>
      </c>
      <c r="BP172" s="45" t="str">
        <f t="shared" si="245"/>
        <v>No</v>
      </c>
      <c r="BQ172" s="45">
        <f t="shared" si="227"/>
        <v>5</v>
      </c>
      <c r="BR172" s="45">
        <f t="shared" si="228"/>
        <v>0</v>
      </c>
      <c r="BS172" s="45">
        <f t="shared" si="229"/>
        <v>0</v>
      </c>
      <c r="BT172" s="45">
        <f t="shared" si="230"/>
        <v>-5</v>
      </c>
      <c r="BU172" s="45">
        <f t="shared" si="231"/>
        <v>0</v>
      </c>
      <c r="BV172" s="45">
        <f t="shared" si="232"/>
        <v>0</v>
      </c>
      <c r="BW172" s="45">
        <f t="shared" si="233"/>
        <v>-5</v>
      </c>
      <c r="BX172" s="45">
        <f t="shared" si="162"/>
        <v>169</v>
      </c>
      <c r="BY172" s="45">
        <f>IF(AND($BX172&gt;Inputs!B$13,$BX172&lt;=Inputs!C$13),Inputs!C$14,0)</f>
        <v>0</v>
      </c>
      <c r="BZ172" s="45">
        <f>IF(AND($BX172&gt;Inputs!C$13,$BX172&lt;=Inputs!D$13),Inputs!D$14,0)</f>
        <v>0</v>
      </c>
      <c r="CA172" s="45">
        <f>IF(AND($BX172&gt;Inputs!B$13,$BX172&lt;=Inputs!C$13),Inputs!B$13,0)</f>
        <v>0</v>
      </c>
      <c r="CB172" s="45">
        <f>IF(AND($BX172&gt;Inputs!C$13,$BX172&lt;=Inputs!D$13),Inputs!C$13,0)</f>
        <v>0</v>
      </c>
      <c r="CC172" s="45">
        <f t="shared" si="234"/>
        <v>0</v>
      </c>
      <c r="CD172" s="45">
        <f t="shared" si="235"/>
        <v>0</v>
      </c>
      <c r="CE172" s="45">
        <f t="shared" si="236"/>
        <v>0</v>
      </c>
      <c r="CF172" s="45" t="str">
        <f t="shared" si="246"/>
        <v>No</v>
      </c>
      <c r="CG172" s="45">
        <f t="shared" si="237"/>
        <v>0</v>
      </c>
      <c r="CH172" s="45">
        <f t="shared" si="238"/>
        <v>0</v>
      </c>
      <c r="CI172" s="45">
        <f t="shared" si="239"/>
        <v>0</v>
      </c>
      <c r="CJ172" s="45">
        <f t="shared" si="240"/>
        <v>0</v>
      </c>
      <c r="CK172" s="45">
        <f t="shared" si="241"/>
        <v>0</v>
      </c>
      <c r="CL172" s="46">
        <f t="shared" si="242"/>
        <v>-5</v>
      </c>
      <c r="CM172" s="28">
        <f>IF(AND($F172&gt;=Inputs!B$3,$F172&lt;Inputs!C$3),FORECAST($F172,Inputs!B$4:C$4,Inputs!B$3:C$3),9999)</f>
        <v>9999</v>
      </c>
      <c r="CN172" s="28">
        <f>IF(AND($F172&gt;=Inputs!C$3,$F172&lt;Inputs!D$3),FORECAST($F172,Inputs!C$4:D$4,Inputs!C$3:D$3),9999)</f>
        <v>9999</v>
      </c>
      <c r="CO172" s="28">
        <f>IF(AND($F172&gt;=Inputs!D$3,$F172&lt;Inputs!E$3),FORECAST($F172,Inputs!D$4:E$4,Inputs!D$3:E$3),9999)</f>
        <v>9999</v>
      </c>
      <c r="CP172" s="28">
        <f>IF(AND($F172&gt;=Inputs!E$3,$F172&lt;Inputs!F$3),FORECAST($F172,Inputs!E$4:F$4,Inputs!E$3:F$3),9999)</f>
        <v>9999</v>
      </c>
      <c r="CQ172" s="28">
        <f>IF(AND($F172&gt;=Inputs!F$3,$F172&lt;Inputs!G$3),FORECAST($F172,Inputs!F$4:G$4,Inputs!F$3:G$3),9999)</f>
        <v>9999</v>
      </c>
      <c r="CR172" s="28">
        <f>IF(AND($F172&gt;=Inputs!G$3,$F172&lt;Inputs!H$3),FORECAST($F172,Inputs!G$4:H$4,Inputs!G$3:H$3),9999)</f>
        <v>9999</v>
      </c>
      <c r="CS172" s="28">
        <f>IF(AND($F172&gt;=Inputs!H$3,$F172&lt;Inputs!I$3),FORECAST($F172,Inputs!H$4:I$4,Inputs!H$3:I$3),9999)</f>
        <v>9999</v>
      </c>
      <c r="CT172" s="28">
        <f>IF(AND($F172&gt;=Inputs!I$3,$F172&lt;Inputs!J$3),FORECAST($F172,Inputs!I$4:J$4,Inputs!I$3:J$3),9999)</f>
        <v>9999</v>
      </c>
      <c r="CU172" s="28">
        <f>IF(AND($F172&gt;=Inputs!J$3,$F172&lt;Inputs!K$3),FORECAST($F172,Inputs!J$4:K$4,Inputs!J$3:K$3),9999)</f>
        <v>9999</v>
      </c>
      <c r="CV172" s="28">
        <f>IF(AND($F172&gt;=Inputs!K$3,$F172&lt;Inputs!L$3),FORECAST($F172,Inputs!K$4:L$4,Inputs!K$3:L$3),9999)</f>
        <v>9999</v>
      </c>
      <c r="CW172" s="28">
        <f>IF(AND($G172&gt;=Inputs!B$3,$G172&lt;Inputs!C$3),FORECAST($G172,Inputs!B$4:C$4,Inputs!B$3:C$3),-9999)</f>
        <v>-9999</v>
      </c>
      <c r="CX172" s="28">
        <f>IF(AND($G172&gt;=Inputs!C$3,$G172&lt;Inputs!D$3),FORECAST($G172,Inputs!C$4:D$4,Inputs!C$3:D$3),-9999)</f>
        <v>-9999</v>
      </c>
      <c r="CY172" s="28">
        <f>IF(AND($G172&gt;=Inputs!D$3,$G172&lt;Inputs!E$3),FORECAST($G172,Inputs!D$4:E$4,Inputs!D$3:E$3),-9999)</f>
        <v>-9999</v>
      </c>
      <c r="CZ172" s="28">
        <f>IF(AND($G172&gt;=Inputs!E$3,$G172&lt;Inputs!F$3),FORECAST($G172,Inputs!E$4:F$4,Inputs!E$3:F$3),-9999)</f>
        <v>-9999</v>
      </c>
      <c r="DA172" s="28">
        <f>IF(AND($G172&gt;=Inputs!F$3,$G172&lt;Inputs!G$3),FORECAST($G172,Inputs!F$4:G$4,Inputs!F$3:G$3),-9999)</f>
        <v>-9999</v>
      </c>
      <c r="DB172" s="28">
        <f>IF(AND($G172&gt;=Inputs!G$3,$G172&lt;Inputs!H$3),FORECAST($G172,Inputs!G$4:H$4,Inputs!G$3:H$3),-9999)</f>
        <v>25.2</v>
      </c>
      <c r="DC172" s="28">
        <f>IF(AND($G172&gt;=Inputs!H$3,$G172&lt;Inputs!I$3),FORECAST($G172,Inputs!H$4:I$4,Inputs!H$3:I$3),-9999)</f>
        <v>-9999</v>
      </c>
      <c r="DD172" s="28">
        <f>IF(AND($G172&gt;=Inputs!I$3,$G172&lt;Inputs!J$3),FORECAST($G172,Inputs!I$4:J$4,Inputs!I$3:J$3),-9999)</f>
        <v>-9999</v>
      </c>
      <c r="DE172" s="28">
        <f>IF(AND($G172&gt;=Inputs!J$3,$G172&lt;Inputs!K$3),FORECAST($G172,Inputs!J$4:K$4,Inputs!J$3:K$3),-9999)</f>
        <v>-9999</v>
      </c>
      <c r="DF172" s="28">
        <f>IF(AND($G172&gt;=Inputs!K$3,$G172&lt;Inputs!L$3),FORECAST($G172,Inputs!K$4:L$4,Inputs!K$3:L$3),-9999)</f>
        <v>-9999</v>
      </c>
    </row>
    <row r="173" spans="1:110" s="29" customFormat="1" x14ac:dyDescent="0.25">
      <c r="A173" s="25">
        <f t="shared" si="203"/>
        <v>45474.590277777228</v>
      </c>
      <c r="B173" s="26" t="str">
        <f>IF(ROUND(A173,6)&lt;ROUND(Inputs!$B$7,6),"Pre t0",IF(ROUND(A173,6)=ROUND(Inputs!$B$7,6),"t0",IF(AND(A173&gt;Inputs!$B$7,A173&lt;Inputs!$B$8),"TRLD","Post t0")))</f>
        <v>TRLD</v>
      </c>
      <c r="C173" s="15">
        <v>84.85</v>
      </c>
      <c r="D173" s="16">
        <v>194.16225</v>
      </c>
      <c r="E173" s="16"/>
      <c r="F173" s="16">
        <v>200</v>
      </c>
      <c r="G173" s="16">
        <v>130</v>
      </c>
      <c r="H173" s="6">
        <f t="shared" si="163"/>
        <v>184.9</v>
      </c>
      <c r="I173" s="6">
        <f>IF(B173="Pre t0",0,IF(B173="t0",MAX(MIN(TRLD!N173,E173),G173),IF(B173="TRLD",I172+J173,IF(B173="Post t0",MAX(I172+M173,G173)))))</f>
        <v>184</v>
      </c>
      <c r="J173" s="6">
        <f t="shared" si="156"/>
        <v>5</v>
      </c>
      <c r="K173" s="6">
        <f t="shared" si="159"/>
        <v>21</v>
      </c>
      <c r="L173" s="6">
        <f t="shared" si="157"/>
        <v>5</v>
      </c>
      <c r="M173" s="27">
        <f t="shared" si="158"/>
        <v>-5</v>
      </c>
      <c r="N173" s="32">
        <f t="shared" si="160"/>
        <v>200</v>
      </c>
      <c r="O173" s="32">
        <f>IF(AND($C173&gt;=Inputs!B$4,$C173&lt;Inputs!C$4),FORECAST($C173,Inputs!B$3:C$3,Inputs!B$4:C$4),0)</f>
        <v>0</v>
      </c>
      <c r="P173" s="32">
        <f>IF(AND($C173&gt;=Inputs!C$4,$C173&lt;Inputs!D$4),FORECAST($C173,Inputs!C$3:D$3,Inputs!C$4:D$4),0)</f>
        <v>0</v>
      </c>
      <c r="Q173" s="32">
        <f>IF(AND($C173&gt;=Inputs!D$4,$C173&lt;Inputs!E$4),FORECAST($C173,Inputs!D$3:E$3,Inputs!D$4:E$4),0)</f>
        <v>0</v>
      </c>
      <c r="R173" s="32">
        <f>IF(AND($C173&gt;=Inputs!E$4,$C173&lt;Inputs!F$4),FORECAST($C173,Inputs!E$3:F$3,Inputs!E$4:F$4),0)</f>
        <v>0</v>
      </c>
      <c r="S173" s="32">
        <f>IF(AND($C173&gt;=Inputs!F$4,$C173&lt;Inputs!G$4),FORECAST($C173,Inputs!F$3:G$3,Inputs!F$4:G$4),0)</f>
        <v>0</v>
      </c>
      <c r="T173" s="32">
        <f>IF(AND($C173&gt;=Inputs!G$4,$C173&lt;Inputs!H$4),FORECAST($C173,Inputs!G$3:H$3,Inputs!G$4:H$4),0)</f>
        <v>0</v>
      </c>
      <c r="U173" s="32">
        <f>IF(AND($C173&gt;=Inputs!H$4,$C173&lt;Inputs!I$4),FORECAST($C173,Inputs!H$3:I$3,Inputs!H$4:I$4),0)</f>
        <v>0</v>
      </c>
      <c r="V173" s="32">
        <f>IF(AND($C173&gt;=Inputs!I$4,$C173&lt;Inputs!J$4),FORECAST($C173,Inputs!I$3:J$3,Inputs!I$4:J$4),0)</f>
        <v>0</v>
      </c>
      <c r="W173" s="32">
        <f>IF(AND($C173&gt;=Inputs!J$4,$C173&lt;Inputs!K$4),FORECAST($C173,Inputs!J$3:K$3,Inputs!J$4:K$4),0)</f>
        <v>0</v>
      </c>
      <c r="X173" s="32">
        <f>IF(AND($C173&gt;=Inputs!K$4,Inputs!K$4&lt;&gt;""),F173,0)</f>
        <v>200</v>
      </c>
      <c r="Y173" s="38">
        <f>IF($I172&lt;Inputs!B$13,Inputs!B$14,0)</f>
        <v>1</v>
      </c>
      <c r="Z173" s="38">
        <f>IF(AND($I172&gt;=Inputs!B$13,$I172&lt;Inputs!C$13),Inputs!C$14,0)</f>
        <v>0</v>
      </c>
      <c r="AA173" s="38">
        <f>IF(AND($I172&gt;=Inputs!C$13,$I172&lt;Inputs!D$13),Inputs!D$14,0)</f>
        <v>0</v>
      </c>
      <c r="AB173" s="38">
        <f>IF(AND($I172&lt;Inputs!B$13),Inputs!B$13,0)</f>
        <v>185</v>
      </c>
      <c r="AC173" s="38">
        <f>IF(AND($I172&gt;=Inputs!B$13,$I172&lt;Inputs!C$13),Inputs!C$13,0)</f>
        <v>0</v>
      </c>
      <c r="AD173" s="38">
        <f>IF(AND($I172&gt;=Inputs!C$13,$I172&lt;Inputs!D$13),Inputs!D$13,0)</f>
        <v>0</v>
      </c>
      <c r="AE173" s="38">
        <f t="shared" si="204"/>
        <v>6</v>
      </c>
      <c r="AF173" s="38">
        <f t="shared" si="205"/>
        <v>0</v>
      </c>
      <c r="AG173" s="38">
        <f t="shared" si="206"/>
        <v>0</v>
      </c>
      <c r="AH173" s="38">
        <f t="shared" si="207"/>
        <v>6</v>
      </c>
      <c r="AI173" s="38" t="str">
        <f t="shared" si="243"/>
        <v>No</v>
      </c>
      <c r="AJ173" s="38">
        <f t="shared" si="208"/>
        <v>5</v>
      </c>
      <c r="AK173" s="38">
        <f t="shared" si="209"/>
        <v>0</v>
      </c>
      <c r="AL173" s="38">
        <f t="shared" si="210"/>
        <v>0</v>
      </c>
      <c r="AM173" s="38">
        <f t="shared" si="211"/>
        <v>5</v>
      </c>
      <c r="AN173" s="38">
        <f t="shared" si="212"/>
        <v>0</v>
      </c>
      <c r="AO173" s="38">
        <f t="shared" si="213"/>
        <v>0</v>
      </c>
      <c r="AP173" s="38">
        <f t="shared" si="214"/>
        <v>5</v>
      </c>
      <c r="AQ173" s="38">
        <f t="shared" si="161"/>
        <v>184</v>
      </c>
      <c r="AR173" s="38">
        <f>IF(AND($AQ173&gt;=Inputs!B$13,$AQ173&lt;Inputs!C$13),Inputs!C$14,0)</f>
        <v>0</v>
      </c>
      <c r="AS173" s="38">
        <f>IF(AND($AQ173&gt;=Inputs!C$13,$AQ173&lt;Inputs!D$13),Inputs!D$14,0)</f>
        <v>0</v>
      </c>
      <c r="AT173" s="38">
        <f>IF(AND($AQ173&gt;=Inputs!B$13,$AQ173&lt;Inputs!C$13),Inputs!C$13,0)</f>
        <v>0</v>
      </c>
      <c r="AU173" s="38">
        <f>IF(AND($AQ173&gt;=Inputs!C$13,$AQ173&lt;Inputs!D$13),Inputs!D$13,0)</f>
        <v>0</v>
      </c>
      <c r="AV173" s="38">
        <f t="shared" si="215"/>
        <v>0</v>
      </c>
      <c r="AW173" s="38">
        <f>IFERROR((AU173-#REF!)/AS173,0)</f>
        <v>0</v>
      </c>
      <c r="AX173" s="38">
        <f t="shared" si="216"/>
        <v>0</v>
      </c>
      <c r="AY173" s="38" t="str">
        <f t="shared" si="244"/>
        <v>No</v>
      </c>
      <c r="AZ173" s="38">
        <f t="shared" si="217"/>
        <v>0</v>
      </c>
      <c r="BA173" s="38">
        <f t="shared" si="218"/>
        <v>0</v>
      </c>
      <c r="BB173" s="38">
        <f t="shared" si="219"/>
        <v>0</v>
      </c>
      <c r="BC173" s="38">
        <f t="shared" si="220"/>
        <v>0</v>
      </c>
      <c r="BD173" s="38">
        <f t="shared" si="221"/>
        <v>0</v>
      </c>
      <c r="BE173" s="39">
        <f t="shared" si="222"/>
        <v>5</v>
      </c>
      <c r="BF173" s="45">
        <f>IF($I172&lt;=Inputs!B$13,Inputs!B$14,0)</f>
        <v>1</v>
      </c>
      <c r="BG173" s="45">
        <f>IF(AND($I172&gt;Inputs!B$13,$I172&lt;=Inputs!C$13),Inputs!C$14,0)</f>
        <v>0</v>
      </c>
      <c r="BH173" s="45">
        <f>IF(AND($I172&gt;Inputs!C$13,$I172&lt;=Inputs!D$13),Inputs!D$14,0)</f>
        <v>0</v>
      </c>
      <c r="BI173" s="45">
        <f>IF(AND($I172&lt;Inputs!B$13),0,0)</f>
        <v>0</v>
      </c>
      <c r="BJ173" s="45">
        <f>IF(AND($I172&gt;=Inputs!B$13,$I172&lt;Inputs!C$13),Inputs!B$13,0)</f>
        <v>0</v>
      </c>
      <c r="BK173" s="45">
        <f>IF(AND($I172&gt;=Inputs!C$13,$I172&lt;Inputs!D$13),Inputs!C$13,0)</f>
        <v>0</v>
      </c>
      <c r="BL173" s="45">
        <f t="shared" si="223"/>
        <v>179</v>
      </c>
      <c r="BM173" s="45">
        <f t="shared" si="224"/>
        <v>0</v>
      </c>
      <c r="BN173" s="45">
        <f t="shared" si="225"/>
        <v>0</v>
      </c>
      <c r="BO173" s="45">
        <f t="shared" si="226"/>
        <v>179</v>
      </c>
      <c r="BP173" s="45" t="str">
        <f t="shared" si="245"/>
        <v>No</v>
      </c>
      <c r="BQ173" s="45">
        <f t="shared" si="227"/>
        <v>5</v>
      </c>
      <c r="BR173" s="45">
        <f t="shared" si="228"/>
        <v>0</v>
      </c>
      <c r="BS173" s="45">
        <f t="shared" si="229"/>
        <v>0</v>
      </c>
      <c r="BT173" s="45">
        <f t="shared" si="230"/>
        <v>-5</v>
      </c>
      <c r="BU173" s="45">
        <f t="shared" si="231"/>
        <v>0</v>
      </c>
      <c r="BV173" s="45">
        <f t="shared" si="232"/>
        <v>0</v>
      </c>
      <c r="BW173" s="45">
        <f t="shared" si="233"/>
        <v>-5</v>
      </c>
      <c r="BX173" s="45">
        <f t="shared" si="162"/>
        <v>174</v>
      </c>
      <c r="BY173" s="45">
        <f>IF(AND($BX173&gt;Inputs!B$13,$BX173&lt;=Inputs!C$13),Inputs!C$14,0)</f>
        <v>0</v>
      </c>
      <c r="BZ173" s="45">
        <f>IF(AND($BX173&gt;Inputs!C$13,$BX173&lt;=Inputs!D$13),Inputs!D$14,0)</f>
        <v>0</v>
      </c>
      <c r="CA173" s="45">
        <f>IF(AND($BX173&gt;Inputs!B$13,$BX173&lt;=Inputs!C$13),Inputs!B$13,0)</f>
        <v>0</v>
      </c>
      <c r="CB173" s="45">
        <f>IF(AND($BX173&gt;Inputs!C$13,$BX173&lt;=Inputs!D$13),Inputs!C$13,0)</f>
        <v>0</v>
      </c>
      <c r="CC173" s="45">
        <f t="shared" si="234"/>
        <v>0</v>
      </c>
      <c r="CD173" s="45">
        <f t="shared" si="235"/>
        <v>0</v>
      </c>
      <c r="CE173" s="45">
        <f t="shared" si="236"/>
        <v>0</v>
      </c>
      <c r="CF173" s="45" t="str">
        <f t="shared" si="246"/>
        <v>No</v>
      </c>
      <c r="CG173" s="45">
        <f t="shared" si="237"/>
        <v>0</v>
      </c>
      <c r="CH173" s="45">
        <f t="shared" si="238"/>
        <v>0</v>
      </c>
      <c r="CI173" s="45">
        <f t="shared" si="239"/>
        <v>0</v>
      </c>
      <c r="CJ173" s="45">
        <f t="shared" si="240"/>
        <v>0</v>
      </c>
      <c r="CK173" s="45">
        <f t="shared" si="241"/>
        <v>0</v>
      </c>
      <c r="CL173" s="46">
        <f t="shared" si="242"/>
        <v>-5</v>
      </c>
      <c r="CM173" s="28">
        <f>IF(AND($F173&gt;=Inputs!B$3,$F173&lt;Inputs!C$3),FORECAST($F173,Inputs!B$4:C$4,Inputs!B$3:C$3),9999)</f>
        <v>9999</v>
      </c>
      <c r="CN173" s="28">
        <f>IF(AND($F173&gt;=Inputs!C$3,$F173&lt;Inputs!D$3),FORECAST($F173,Inputs!C$4:D$4,Inputs!C$3:D$3),9999)</f>
        <v>9999</v>
      </c>
      <c r="CO173" s="28">
        <f>IF(AND($F173&gt;=Inputs!D$3,$F173&lt;Inputs!E$3),FORECAST($F173,Inputs!D$4:E$4,Inputs!D$3:E$3),9999)</f>
        <v>9999</v>
      </c>
      <c r="CP173" s="28">
        <f>IF(AND($F173&gt;=Inputs!E$3,$F173&lt;Inputs!F$3),FORECAST($F173,Inputs!E$4:F$4,Inputs!E$3:F$3),9999)</f>
        <v>9999</v>
      </c>
      <c r="CQ173" s="28">
        <f>IF(AND($F173&gt;=Inputs!F$3,$F173&lt;Inputs!G$3),FORECAST($F173,Inputs!F$4:G$4,Inputs!F$3:G$3),9999)</f>
        <v>9999</v>
      </c>
      <c r="CR173" s="28">
        <f>IF(AND($F173&gt;=Inputs!G$3,$F173&lt;Inputs!H$3),FORECAST($F173,Inputs!G$4:H$4,Inputs!G$3:H$3),9999)</f>
        <v>9999</v>
      </c>
      <c r="CS173" s="28">
        <f>IF(AND($F173&gt;=Inputs!H$3,$F173&lt;Inputs!I$3),FORECAST($F173,Inputs!H$4:I$4,Inputs!H$3:I$3),9999)</f>
        <v>9999</v>
      </c>
      <c r="CT173" s="28">
        <f>IF(AND($F173&gt;=Inputs!I$3,$F173&lt;Inputs!J$3),FORECAST($F173,Inputs!I$4:J$4,Inputs!I$3:J$3),9999)</f>
        <v>9999</v>
      </c>
      <c r="CU173" s="28">
        <f>IF(AND($F173&gt;=Inputs!J$3,$F173&lt;Inputs!K$3),FORECAST($F173,Inputs!J$4:K$4,Inputs!J$3:K$3),9999)</f>
        <v>9999</v>
      </c>
      <c r="CV173" s="28">
        <f>IF(AND($F173&gt;=Inputs!K$3,$F173&lt;Inputs!L$3),FORECAST($F173,Inputs!K$4:L$4,Inputs!K$3:L$3),9999)</f>
        <v>9999</v>
      </c>
      <c r="CW173" s="28">
        <f>IF(AND($G173&gt;=Inputs!B$3,$G173&lt;Inputs!C$3),FORECAST($G173,Inputs!B$4:C$4,Inputs!B$3:C$3),-9999)</f>
        <v>-9999</v>
      </c>
      <c r="CX173" s="28">
        <f>IF(AND($G173&gt;=Inputs!C$3,$G173&lt;Inputs!D$3),FORECAST($G173,Inputs!C$4:D$4,Inputs!C$3:D$3),-9999)</f>
        <v>-9999</v>
      </c>
      <c r="CY173" s="28">
        <f>IF(AND($G173&gt;=Inputs!D$3,$G173&lt;Inputs!E$3),FORECAST($G173,Inputs!D$4:E$4,Inputs!D$3:E$3),-9999)</f>
        <v>-9999</v>
      </c>
      <c r="CZ173" s="28">
        <f>IF(AND($G173&gt;=Inputs!E$3,$G173&lt;Inputs!F$3),FORECAST($G173,Inputs!E$4:F$4,Inputs!E$3:F$3),-9999)</f>
        <v>-9999</v>
      </c>
      <c r="DA173" s="28">
        <f>IF(AND($G173&gt;=Inputs!F$3,$G173&lt;Inputs!G$3),FORECAST($G173,Inputs!F$4:G$4,Inputs!F$3:G$3),-9999)</f>
        <v>-9999</v>
      </c>
      <c r="DB173" s="28">
        <f>IF(AND($G173&gt;=Inputs!G$3,$G173&lt;Inputs!H$3),FORECAST($G173,Inputs!G$4:H$4,Inputs!G$3:H$3),-9999)</f>
        <v>25.2</v>
      </c>
      <c r="DC173" s="28">
        <f>IF(AND($G173&gt;=Inputs!H$3,$G173&lt;Inputs!I$3),FORECAST($G173,Inputs!H$4:I$4,Inputs!H$3:I$3),-9999)</f>
        <v>-9999</v>
      </c>
      <c r="DD173" s="28">
        <f>IF(AND($G173&gt;=Inputs!I$3,$G173&lt;Inputs!J$3),FORECAST($G173,Inputs!I$4:J$4,Inputs!I$3:J$3),-9999)</f>
        <v>-9999</v>
      </c>
      <c r="DE173" s="28">
        <f>IF(AND($G173&gt;=Inputs!J$3,$G173&lt;Inputs!K$3),FORECAST($G173,Inputs!J$4:K$4,Inputs!J$3:K$3),-9999)</f>
        <v>-9999</v>
      </c>
      <c r="DF173" s="28">
        <f>IF(AND($G173&gt;=Inputs!K$3,$G173&lt;Inputs!L$3),FORECAST($G173,Inputs!K$4:L$4,Inputs!K$3:L$3),-9999)</f>
        <v>-9999</v>
      </c>
    </row>
    <row r="174" spans="1:110" s="29" customFormat="1" x14ac:dyDescent="0.25">
      <c r="A174" s="25">
        <f t="shared" si="203"/>
        <v>45474.593749999447</v>
      </c>
      <c r="B174" s="26" t="str">
        <f>IF(ROUND(A174,6)&lt;ROUND(Inputs!$B$7,6),"Pre t0",IF(ROUND(A174,6)=ROUND(Inputs!$B$7,6),"t0",IF(AND(A174&gt;Inputs!$B$7,A174&lt;Inputs!$B$8),"TRLD","Post t0")))</f>
        <v>TRLD</v>
      </c>
      <c r="C174" s="15">
        <v>65.58</v>
      </c>
      <c r="D174" s="16">
        <v>194.10570000000001</v>
      </c>
      <c r="E174" s="16"/>
      <c r="F174" s="16">
        <v>200</v>
      </c>
      <c r="G174" s="16">
        <v>130</v>
      </c>
      <c r="H174" s="6">
        <f t="shared" si="163"/>
        <v>186.3</v>
      </c>
      <c r="I174" s="6">
        <f>IF(B174="Pre t0",0,IF(B174="t0",MAX(MIN(TRLD!N174,E174),G174),IF(B174="TRLD",I173+J174,IF(B174="Post t0",MAX(I173+M174,G174)))))</f>
        <v>185.8</v>
      </c>
      <c r="J174" s="6">
        <f t="shared" si="156"/>
        <v>1.8</v>
      </c>
      <c r="K174" s="6">
        <f t="shared" si="159"/>
        <v>16</v>
      </c>
      <c r="L174" s="6">
        <f t="shared" si="157"/>
        <v>1.8</v>
      </c>
      <c r="M174" s="27">
        <f t="shared" si="158"/>
        <v>-5</v>
      </c>
      <c r="N174" s="32">
        <f t="shared" si="160"/>
        <v>200</v>
      </c>
      <c r="O174" s="32">
        <f>IF(AND($C174&gt;=Inputs!B$4,$C174&lt;Inputs!C$4),FORECAST($C174,Inputs!B$3:C$3,Inputs!B$4:C$4),0)</f>
        <v>0</v>
      </c>
      <c r="P174" s="32">
        <f>IF(AND($C174&gt;=Inputs!C$4,$C174&lt;Inputs!D$4),FORECAST($C174,Inputs!C$3:D$3,Inputs!C$4:D$4),0)</f>
        <v>0</v>
      </c>
      <c r="Q174" s="32">
        <f>IF(AND($C174&gt;=Inputs!D$4,$C174&lt;Inputs!E$4),FORECAST($C174,Inputs!D$3:E$3,Inputs!D$4:E$4),0)</f>
        <v>0</v>
      </c>
      <c r="R174" s="32">
        <f>IF(AND($C174&gt;=Inputs!E$4,$C174&lt;Inputs!F$4),FORECAST($C174,Inputs!E$3:F$3,Inputs!E$4:F$4),0)</f>
        <v>0</v>
      </c>
      <c r="S174" s="32">
        <f>IF(AND($C174&gt;=Inputs!F$4,$C174&lt;Inputs!G$4),FORECAST($C174,Inputs!F$3:G$3,Inputs!F$4:G$4),0)</f>
        <v>0</v>
      </c>
      <c r="T174" s="32">
        <f>IF(AND($C174&gt;=Inputs!G$4,$C174&lt;Inputs!H$4),FORECAST($C174,Inputs!G$3:H$3,Inputs!G$4:H$4),0)</f>
        <v>0</v>
      </c>
      <c r="U174" s="32">
        <f>IF(AND($C174&gt;=Inputs!H$4,$C174&lt;Inputs!I$4),FORECAST($C174,Inputs!H$3:I$3,Inputs!H$4:I$4),0)</f>
        <v>0</v>
      </c>
      <c r="V174" s="32">
        <f>IF(AND($C174&gt;=Inputs!I$4,$C174&lt;Inputs!J$4),FORECAST($C174,Inputs!I$3:J$3,Inputs!I$4:J$4),0)</f>
        <v>0</v>
      </c>
      <c r="W174" s="32">
        <f>IF(AND($C174&gt;=Inputs!J$4,$C174&lt;Inputs!K$4),FORECAST($C174,Inputs!J$3:K$3,Inputs!J$4:K$4),0)</f>
        <v>0</v>
      </c>
      <c r="X174" s="32">
        <f>IF(AND($C174&gt;=Inputs!K$4,Inputs!K$4&lt;&gt;""),F174,0)</f>
        <v>200</v>
      </c>
      <c r="Y174" s="38">
        <f>IF($I173&lt;Inputs!B$13,Inputs!B$14,0)</f>
        <v>1</v>
      </c>
      <c r="Z174" s="38">
        <f>IF(AND($I173&gt;=Inputs!B$13,$I173&lt;Inputs!C$13),Inputs!C$14,0)</f>
        <v>0</v>
      </c>
      <c r="AA174" s="38">
        <f>IF(AND($I173&gt;=Inputs!C$13,$I173&lt;Inputs!D$13),Inputs!D$14,0)</f>
        <v>0</v>
      </c>
      <c r="AB174" s="38">
        <f>IF(AND($I173&lt;Inputs!B$13),Inputs!B$13,0)</f>
        <v>185</v>
      </c>
      <c r="AC174" s="38">
        <f>IF(AND($I173&gt;=Inputs!B$13,$I173&lt;Inputs!C$13),Inputs!C$13,0)</f>
        <v>0</v>
      </c>
      <c r="AD174" s="38">
        <f>IF(AND($I173&gt;=Inputs!C$13,$I173&lt;Inputs!D$13),Inputs!D$13,0)</f>
        <v>0</v>
      </c>
      <c r="AE174" s="38">
        <f t="shared" si="204"/>
        <v>1</v>
      </c>
      <c r="AF174" s="38">
        <f t="shared" si="205"/>
        <v>0</v>
      </c>
      <c r="AG174" s="38">
        <f t="shared" si="206"/>
        <v>0</v>
      </c>
      <c r="AH174" s="38">
        <f t="shared" si="207"/>
        <v>1</v>
      </c>
      <c r="AI174" s="38" t="str">
        <f t="shared" si="243"/>
        <v>Yes</v>
      </c>
      <c r="AJ174" s="38">
        <f t="shared" si="208"/>
        <v>1</v>
      </c>
      <c r="AK174" s="38">
        <f t="shared" si="209"/>
        <v>0</v>
      </c>
      <c r="AL174" s="38">
        <f t="shared" si="210"/>
        <v>0</v>
      </c>
      <c r="AM174" s="38">
        <f t="shared" si="211"/>
        <v>1</v>
      </c>
      <c r="AN174" s="38">
        <f t="shared" si="212"/>
        <v>0</v>
      </c>
      <c r="AO174" s="38">
        <f t="shared" si="213"/>
        <v>0</v>
      </c>
      <c r="AP174" s="38">
        <f t="shared" si="214"/>
        <v>1</v>
      </c>
      <c r="AQ174" s="38">
        <f t="shared" si="161"/>
        <v>185</v>
      </c>
      <c r="AR174" s="38">
        <f>IF(AND($AQ174&gt;=Inputs!B$13,$AQ174&lt;Inputs!C$13),Inputs!C$14,0)</f>
        <v>0.2</v>
      </c>
      <c r="AS174" s="38">
        <f>IF(AND($AQ174&gt;=Inputs!C$13,$AQ174&lt;Inputs!D$13),Inputs!D$14,0)</f>
        <v>0</v>
      </c>
      <c r="AT174" s="38">
        <f>IF(AND($AQ174&gt;=Inputs!B$13,$AQ174&lt;Inputs!C$13),Inputs!C$13,0)</f>
        <v>200</v>
      </c>
      <c r="AU174" s="38">
        <f>IF(AND($AQ174&gt;=Inputs!C$13,$AQ174&lt;Inputs!D$13),Inputs!D$13,0)</f>
        <v>0</v>
      </c>
      <c r="AV174" s="38">
        <f t="shared" si="215"/>
        <v>75</v>
      </c>
      <c r="AW174" s="38">
        <f>IFERROR((AU174-#REF!)/AS174,0)</f>
        <v>0</v>
      </c>
      <c r="AX174" s="38">
        <f t="shared" si="216"/>
        <v>75</v>
      </c>
      <c r="AY174" s="38" t="str">
        <f t="shared" si="244"/>
        <v>No</v>
      </c>
      <c r="AZ174" s="38">
        <f t="shared" si="217"/>
        <v>4</v>
      </c>
      <c r="BA174" s="38">
        <f t="shared" si="218"/>
        <v>0</v>
      </c>
      <c r="BB174" s="38">
        <f t="shared" si="219"/>
        <v>0.8</v>
      </c>
      <c r="BC174" s="38">
        <f t="shared" si="220"/>
        <v>0</v>
      </c>
      <c r="BD174" s="38">
        <f t="shared" si="221"/>
        <v>0.8</v>
      </c>
      <c r="BE174" s="39">
        <f t="shared" si="222"/>
        <v>1.8</v>
      </c>
      <c r="BF174" s="45">
        <f>IF($I173&lt;=Inputs!B$13,Inputs!B$14,0)</f>
        <v>1</v>
      </c>
      <c r="BG174" s="45">
        <f>IF(AND($I173&gt;Inputs!B$13,$I173&lt;=Inputs!C$13),Inputs!C$14,0)</f>
        <v>0</v>
      </c>
      <c r="BH174" s="45">
        <f>IF(AND($I173&gt;Inputs!C$13,$I173&lt;=Inputs!D$13),Inputs!D$14,0)</f>
        <v>0</v>
      </c>
      <c r="BI174" s="45">
        <f>IF(AND($I173&lt;Inputs!B$13),0,0)</f>
        <v>0</v>
      </c>
      <c r="BJ174" s="45">
        <f>IF(AND($I173&gt;=Inputs!B$13,$I173&lt;Inputs!C$13),Inputs!B$13,0)</f>
        <v>0</v>
      </c>
      <c r="BK174" s="45">
        <f>IF(AND($I173&gt;=Inputs!C$13,$I173&lt;Inputs!D$13),Inputs!C$13,0)</f>
        <v>0</v>
      </c>
      <c r="BL174" s="45">
        <f t="shared" si="223"/>
        <v>184</v>
      </c>
      <c r="BM174" s="45">
        <f t="shared" si="224"/>
        <v>0</v>
      </c>
      <c r="BN174" s="45">
        <f t="shared" si="225"/>
        <v>0</v>
      </c>
      <c r="BO174" s="45">
        <f t="shared" si="226"/>
        <v>184</v>
      </c>
      <c r="BP174" s="45" t="str">
        <f t="shared" si="245"/>
        <v>No</v>
      </c>
      <c r="BQ174" s="45">
        <f t="shared" si="227"/>
        <v>5</v>
      </c>
      <c r="BR174" s="45">
        <f t="shared" si="228"/>
        <v>0</v>
      </c>
      <c r="BS174" s="45">
        <f t="shared" si="229"/>
        <v>0</v>
      </c>
      <c r="BT174" s="45">
        <f t="shared" si="230"/>
        <v>-5</v>
      </c>
      <c r="BU174" s="45">
        <f t="shared" si="231"/>
        <v>0</v>
      </c>
      <c r="BV174" s="45">
        <f t="shared" si="232"/>
        <v>0</v>
      </c>
      <c r="BW174" s="45">
        <f t="shared" si="233"/>
        <v>-5</v>
      </c>
      <c r="BX174" s="45">
        <f t="shared" si="162"/>
        <v>179</v>
      </c>
      <c r="BY174" s="45">
        <f>IF(AND($BX174&gt;Inputs!B$13,$BX174&lt;=Inputs!C$13),Inputs!C$14,0)</f>
        <v>0</v>
      </c>
      <c r="BZ174" s="45">
        <f>IF(AND($BX174&gt;Inputs!C$13,$BX174&lt;=Inputs!D$13),Inputs!D$14,0)</f>
        <v>0</v>
      </c>
      <c r="CA174" s="45">
        <f>IF(AND($BX174&gt;Inputs!B$13,$BX174&lt;=Inputs!C$13),Inputs!B$13,0)</f>
        <v>0</v>
      </c>
      <c r="CB174" s="45">
        <f>IF(AND($BX174&gt;Inputs!C$13,$BX174&lt;=Inputs!D$13),Inputs!C$13,0)</f>
        <v>0</v>
      </c>
      <c r="CC174" s="45">
        <f t="shared" si="234"/>
        <v>0</v>
      </c>
      <c r="CD174" s="45">
        <f t="shared" si="235"/>
        <v>0</v>
      </c>
      <c r="CE174" s="45">
        <f t="shared" si="236"/>
        <v>0</v>
      </c>
      <c r="CF174" s="45" t="str">
        <f t="shared" si="246"/>
        <v>No</v>
      </c>
      <c r="CG174" s="45">
        <f t="shared" si="237"/>
        <v>0</v>
      </c>
      <c r="CH174" s="45">
        <f t="shared" si="238"/>
        <v>0</v>
      </c>
      <c r="CI174" s="45">
        <f t="shared" si="239"/>
        <v>0</v>
      </c>
      <c r="CJ174" s="45">
        <f t="shared" si="240"/>
        <v>0</v>
      </c>
      <c r="CK174" s="45">
        <f t="shared" si="241"/>
        <v>0</v>
      </c>
      <c r="CL174" s="46">
        <f t="shared" si="242"/>
        <v>-5</v>
      </c>
      <c r="CM174" s="28">
        <f>IF(AND($F174&gt;=Inputs!B$3,$F174&lt;Inputs!C$3),FORECAST($F174,Inputs!B$4:C$4,Inputs!B$3:C$3),9999)</f>
        <v>9999</v>
      </c>
      <c r="CN174" s="28">
        <f>IF(AND($F174&gt;=Inputs!C$3,$F174&lt;Inputs!D$3),FORECAST($F174,Inputs!C$4:D$4,Inputs!C$3:D$3),9999)</f>
        <v>9999</v>
      </c>
      <c r="CO174" s="28">
        <f>IF(AND($F174&gt;=Inputs!D$3,$F174&lt;Inputs!E$3),FORECAST($F174,Inputs!D$4:E$4,Inputs!D$3:E$3),9999)</f>
        <v>9999</v>
      </c>
      <c r="CP174" s="28">
        <f>IF(AND($F174&gt;=Inputs!E$3,$F174&lt;Inputs!F$3),FORECAST($F174,Inputs!E$4:F$4,Inputs!E$3:F$3),9999)</f>
        <v>9999</v>
      </c>
      <c r="CQ174" s="28">
        <f>IF(AND($F174&gt;=Inputs!F$3,$F174&lt;Inputs!G$3),FORECAST($F174,Inputs!F$4:G$4,Inputs!F$3:G$3),9999)</f>
        <v>9999</v>
      </c>
      <c r="CR174" s="28">
        <f>IF(AND($F174&gt;=Inputs!G$3,$F174&lt;Inputs!H$3),FORECAST($F174,Inputs!G$4:H$4,Inputs!G$3:H$3),9999)</f>
        <v>9999</v>
      </c>
      <c r="CS174" s="28">
        <f>IF(AND($F174&gt;=Inputs!H$3,$F174&lt;Inputs!I$3),FORECAST($F174,Inputs!H$4:I$4,Inputs!H$3:I$3),9999)</f>
        <v>9999</v>
      </c>
      <c r="CT174" s="28">
        <f>IF(AND($F174&gt;=Inputs!I$3,$F174&lt;Inputs!J$3),FORECAST($F174,Inputs!I$4:J$4,Inputs!I$3:J$3),9999)</f>
        <v>9999</v>
      </c>
      <c r="CU174" s="28">
        <f>IF(AND($F174&gt;=Inputs!J$3,$F174&lt;Inputs!K$3),FORECAST($F174,Inputs!J$4:K$4,Inputs!J$3:K$3),9999)</f>
        <v>9999</v>
      </c>
      <c r="CV174" s="28">
        <f>IF(AND($F174&gt;=Inputs!K$3,$F174&lt;Inputs!L$3),FORECAST($F174,Inputs!K$4:L$4,Inputs!K$3:L$3),9999)</f>
        <v>9999</v>
      </c>
      <c r="CW174" s="28">
        <f>IF(AND($G174&gt;=Inputs!B$3,$G174&lt;Inputs!C$3),FORECAST($G174,Inputs!B$4:C$4,Inputs!B$3:C$3),-9999)</f>
        <v>-9999</v>
      </c>
      <c r="CX174" s="28">
        <f>IF(AND($G174&gt;=Inputs!C$3,$G174&lt;Inputs!D$3),FORECAST($G174,Inputs!C$4:D$4,Inputs!C$3:D$3),-9999)</f>
        <v>-9999</v>
      </c>
      <c r="CY174" s="28">
        <f>IF(AND($G174&gt;=Inputs!D$3,$G174&lt;Inputs!E$3),FORECAST($G174,Inputs!D$4:E$4,Inputs!D$3:E$3),-9999)</f>
        <v>-9999</v>
      </c>
      <c r="CZ174" s="28">
        <f>IF(AND($G174&gt;=Inputs!E$3,$G174&lt;Inputs!F$3),FORECAST($G174,Inputs!E$4:F$4,Inputs!E$3:F$3),-9999)</f>
        <v>-9999</v>
      </c>
      <c r="DA174" s="28">
        <f>IF(AND($G174&gt;=Inputs!F$3,$G174&lt;Inputs!G$3),FORECAST($G174,Inputs!F$4:G$4,Inputs!F$3:G$3),-9999)</f>
        <v>-9999</v>
      </c>
      <c r="DB174" s="28">
        <f>IF(AND($G174&gt;=Inputs!G$3,$G174&lt;Inputs!H$3),FORECAST($G174,Inputs!G$4:H$4,Inputs!G$3:H$3),-9999)</f>
        <v>25.2</v>
      </c>
      <c r="DC174" s="28">
        <f>IF(AND($G174&gt;=Inputs!H$3,$G174&lt;Inputs!I$3),FORECAST($G174,Inputs!H$4:I$4,Inputs!H$3:I$3),-9999)</f>
        <v>-9999</v>
      </c>
      <c r="DD174" s="28">
        <f>IF(AND($G174&gt;=Inputs!I$3,$G174&lt;Inputs!J$3),FORECAST($G174,Inputs!I$4:J$4,Inputs!I$3:J$3),-9999)</f>
        <v>-9999</v>
      </c>
      <c r="DE174" s="28">
        <f>IF(AND($G174&gt;=Inputs!J$3,$G174&lt;Inputs!K$3),FORECAST($G174,Inputs!J$4:K$4,Inputs!J$3:K$3),-9999)</f>
        <v>-9999</v>
      </c>
      <c r="DF174" s="28">
        <f>IF(AND($G174&gt;=Inputs!K$3,$G174&lt;Inputs!L$3),FORECAST($G174,Inputs!K$4:L$4,Inputs!K$3:L$3),-9999)</f>
        <v>-9999</v>
      </c>
    </row>
    <row r="175" spans="1:110" x14ac:dyDescent="0.25">
      <c r="A175" s="2">
        <f t="shared" si="203"/>
        <v>45474.597222221666</v>
      </c>
      <c r="B175" s="3" t="str">
        <f>IF(ROUND(A175,6)&lt;ROUND(Inputs!$B$7,6),"Pre t0",IF(ROUND(A175,6)=ROUND(Inputs!$B$7,6),"t0",IF(AND(A175&gt;Inputs!$B$7,A175&lt;Inputs!$B$8),"TRLD","Post t0")))</f>
        <v>TRLD</v>
      </c>
      <c r="C175" s="17">
        <v>89.64</v>
      </c>
      <c r="D175" s="19">
        <v>195.76900427023358</v>
      </c>
      <c r="E175" s="19"/>
      <c r="F175" s="19">
        <v>200</v>
      </c>
      <c r="G175" s="19">
        <v>130</v>
      </c>
      <c r="H175" s="7">
        <f t="shared" si="163"/>
        <v>187.3</v>
      </c>
      <c r="I175" s="7">
        <f>IF(B175="Pre t0",0,IF(B175="t0",MAX(MIN(TRLD!N175,E175),G175),IF(B175="TRLD",I174+J175,IF(B175="Post t0",MAX(I174+M175,G175)))))</f>
        <v>186.8</v>
      </c>
      <c r="J175" s="7">
        <f t="shared" si="156"/>
        <v>1</v>
      </c>
      <c r="K175" s="7">
        <f t="shared" si="159"/>
        <v>14.199999999999989</v>
      </c>
      <c r="L175" s="7">
        <f t="shared" si="157"/>
        <v>1</v>
      </c>
      <c r="M175" s="8">
        <f t="shared" si="158"/>
        <v>-0.80000000000001137</v>
      </c>
      <c r="N175" s="31">
        <f t="shared" si="160"/>
        <v>200</v>
      </c>
      <c r="O175" s="31">
        <f>IF(AND($C175&gt;=Inputs!B$4,$C175&lt;Inputs!C$4),FORECAST($C175,Inputs!B$3:C$3,Inputs!B$4:C$4),0)</f>
        <v>0</v>
      </c>
      <c r="P175" s="31">
        <f>IF(AND($C175&gt;=Inputs!C$4,$C175&lt;Inputs!D$4),FORECAST($C175,Inputs!C$3:D$3,Inputs!C$4:D$4),0)</f>
        <v>0</v>
      </c>
      <c r="Q175" s="31">
        <f>IF(AND($C175&gt;=Inputs!D$4,$C175&lt;Inputs!E$4),FORECAST($C175,Inputs!D$3:E$3,Inputs!D$4:E$4),0)</f>
        <v>0</v>
      </c>
      <c r="R175" s="31">
        <f>IF(AND($C175&gt;=Inputs!E$4,$C175&lt;Inputs!F$4),FORECAST($C175,Inputs!E$3:F$3,Inputs!E$4:F$4),0)</f>
        <v>0</v>
      </c>
      <c r="S175" s="31">
        <f>IF(AND($C175&gt;=Inputs!F$4,$C175&lt;Inputs!G$4),FORECAST($C175,Inputs!F$3:G$3,Inputs!F$4:G$4),0)</f>
        <v>0</v>
      </c>
      <c r="T175" s="31">
        <f>IF(AND($C175&gt;=Inputs!G$4,$C175&lt;Inputs!H$4),FORECAST($C175,Inputs!G$3:H$3,Inputs!G$4:H$4),0)</f>
        <v>0</v>
      </c>
      <c r="U175" s="31">
        <f>IF(AND($C175&gt;=Inputs!H$4,$C175&lt;Inputs!I$4),FORECAST($C175,Inputs!H$3:I$3,Inputs!H$4:I$4),0)</f>
        <v>0</v>
      </c>
      <c r="V175" s="31">
        <f>IF(AND($C175&gt;=Inputs!I$4,$C175&lt;Inputs!J$4),FORECAST($C175,Inputs!I$3:J$3,Inputs!I$4:J$4),0)</f>
        <v>0</v>
      </c>
      <c r="W175" s="31">
        <f>IF(AND($C175&gt;=Inputs!J$4,$C175&lt;Inputs!K$4),FORECAST($C175,Inputs!J$3:K$3,Inputs!J$4:K$4),0)</f>
        <v>0</v>
      </c>
      <c r="X175" s="31">
        <f>IF(AND($C175&gt;=Inputs!K$4,Inputs!K$4&lt;&gt;""),F175,0)</f>
        <v>200</v>
      </c>
      <c r="Y175" s="36">
        <f>IF($I174&lt;Inputs!B$13,Inputs!B$14,0)</f>
        <v>0</v>
      </c>
      <c r="Z175" s="36">
        <f>IF(AND($I174&gt;=Inputs!B$13,$I174&lt;Inputs!C$13),Inputs!C$14,0)</f>
        <v>0.2</v>
      </c>
      <c r="AA175" s="36">
        <f>IF(AND($I174&gt;=Inputs!C$13,$I174&lt;Inputs!D$13),Inputs!D$14,0)</f>
        <v>0</v>
      </c>
      <c r="AB175" s="36">
        <f>IF(AND($I174&lt;Inputs!B$13),Inputs!B$13,0)</f>
        <v>0</v>
      </c>
      <c r="AC175" s="36">
        <f>IF(AND($I174&gt;=Inputs!B$13,$I174&lt;Inputs!C$13),Inputs!C$13,0)</f>
        <v>200</v>
      </c>
      <c r="AD175" s="36">
        <f>IF(AND($I174&gt;=Inputs!C$13,$I174&lt;Inputs!D$13),Inputs!D$13,0)</f>
        <v>0</v>
      </c>
      <c r="AE175" s="36">
        <f t="shared" si="204"/>
        <v>0</v>
      </c>
      <c r="AF175" s="36">
        <f t="shared" si="205"/>
        <v>70.999999999999943</v>
      </c>
      <c r="AG175" s="36">
        <f t="shared" si="206"/>
        <v>0</v>
      </c>
      <c r="AH175" s="36">
        <f t="shared" si="207"/>
        <v>70.999999999999943</v>
      </c>
      <c r="AI175" s="36" t="str">
        <f t="shared" si="243"/>
        <v>No</v>
      </c>
      <c r="AJ175" s="36">
        <f t="shared" si="208"/>
        <v>0</v>
      </c>
      <c r="AK175" s="36">
        <f t="shared" si="209"/>
        <v>5</v>
      </c>
      <c r="AL175" s="36">
        <f t="shared" si="210"/>
        <v>0</v>
      </c>
      <c r="AM175" s="36">
        <f t="shared" si="211"/>
        <v>0</v>
      </c>
      <c r="AN175" s="36">
        <f t="shared" si="212"/>
        <v>1</v>
      </c>
      <c r="AO175" s="36">
        <f t="shared" si="213"/>
        <v>0</v>
      </c>
      <c r="AP175" s="36">
        <f t="shared" si="214"/>
        <v>1</v>
      </c>
      <c r="AQ175" s="36">
        <f t="shared" si="161"/>
        <v>186.8</v>
      </c>
      <c r="AR175" s="36">
        <f>IF(AND($AQ175&gt;=Inputs!B$13,$AQ175&lt;Inputs!C$13),Inputs!C$14,0)</f>
        <v>0.2</v>
      </c>
      <c r="AS175" s="36">
        <f>IF(AND($AQ175&gt;=Inputs!C$13,$AQ175&lt;Inputs!D$13),Inputs!D$14,0)</f>
        <v>0</v>
      </c>
      <c r="AT175" s="36">
        <f>IF(AND($AQ175&gt;=Inputs!B$13,$AQ175&lt;Inputs!C$13),Inputs!C$13,0)</f>
        <v>200</v>
      </c>
      <c r="AU175" s="36">
        <f>IF(AND($AQ175&gt;=Inputs!C$13,$AQ175&lt;Inputs!D$13),Inputs!D$13,0)</f>
        <v>0</v>
      </c>
      <c r="AV175" s="36">
        <f t="shared" si="215"/>
        <v>65.999999999999943</v>
      </c>
      <c r="AW175" s="36">
        <f>IFERROR((AU175-#REF!)/AS175,0)</f>
        <v>0</v>
      </c>
      <c r="AX175" s="36">
        <f t="shared" si="216"/>
        <v>65.999999999999943</v>
      </c>
      <c r="AY175" s="36" t="str">
        <f t="shared" si="244"/>
        <v>No</v>
      </c>
      <c r="AZ175" s="36">
        <f t="shared" si="217"/>
        <v>0</v>
      </c>
      <c r="BA175" s="36">
        <f t="shared" si="218"/>
        <v>0</v>
      </c>
      <c r="BB175" s="36">
        <f t="shared" si="219"/>
        <v>0</v>
      </c>
      <c r="BC175" s="36">
        <f t="shared" si="220"/>
        <v>0</v>
      </c>
      <c r="BD175" s="36">
        <f t="shared" si="221"/>
        <v>0</v>
      </c>
      <c r="BE175" s="37">
        <f t="shared" si="222"/>
        <v>1</v>
      </c>
      <c r="BF175" s="43">
        <f>IF($I174&lt;=Inputs!B$13,Inputs!B$14,0)</f>
        <v>0</v>
      </c>
      <c r="BG175" s="43">
        <f>IF(AND($I174&gt;Inputs!B$13,$I174&lt;=Inputs!C$13),Inputs!C$14,0)</f>
        <v>0.2</v>
      </c>
      <c r="BH175" s="43">
        <f>IF(AND($I174&gt;Inputs!C$13,$I174&lt;=Inputs!D$13),Inputs!D$14,0)</f>
        <v>0</v>
      </c>
      <c r="BI175" s="43">
        <f>IF(AND($I174&lt;Inputs!B$13),0,0)</f>
        <v>0</v>
      </c>
      <c r="BJ175" s="43">
        <f>IF(AND($I174&gt;=Inputs!B$13,$I174&lt;Inputs!C$13),Inputs!B$13,0)</f>
        <v>185</v>
      </c>
      <c r="BK175" s="43">
        <f>IF(AND($I174&gt;=Inputs!C$13,$I174&lt;Inputs!D$13),Inputs!C$13,0)</f>
        <v>0</v>
      </c>
      <c r="BL175" s="43">
        <f t="shared" si="223"/>
        <v>0</v>
      </c>
      <c r="BM175" s="43">
        <f t="shared" si="224"/>
        <v>4.0000000000000568</v>
      </c>
      <c r="BN175" s="43">
        <f t="shared" si="225"/>
        <v>0</v>
      </c>
      <c r="BO175" s="43">
        <f t="shared" si="226"/>
        <v>4.0000000000000568</v>
      </c>
      <c r="BP175" s="43" t="str">
        <f t="shared" si="245"/>
        <v>Yes</v>
      </c>
      <c r="BQ175" s="43">
        <f t="shared" si="227"/>
        <v>0</v>
      </c>
      <c r="BR175" s="43">
        <f t="shared" si="228"/>
        <v>4.0000000000000568</v>
      </c>
      <c r="BS175" s="43">
        <f t="shared" si="229"/>
        <v>0</v>
      </c>
      <c r="BT175" s="43">
        <f t="shared" si="230"/>
        <v>0</v>
      </c>
      <c r="BU175" s="43">
        <f t="shared" si="231"/>
        <v>-0.80000000000001137</v>
      </c>
      <c r="BV175" s="43">
        <f t="shared" si="232"/>
        <v>0</v>
      </c>
      <c r="BW175" s="43">
        <f t="shared" si="233"/>
        <v>-0.80000000000001137</v>
      </c>
      <c r="BX175" s="43">
        <f t="shared" si="162"/>
        <v>185</v>
      </c>
      <c r="BY175" s="43">
        <f>IF(AND($BX175&gt;Inputs!B$13,$BX175&lt;=Inputs!C$13),Inputs!C$14,0)</f>
        <v>0</v>
      </c>
      <c r="BZ175" s="43">
        <f>IF(AND($BX175&gt;Inputs!C$13,$BX175&lt;=Inputs!D$13),Inputs!D$14,0)</f>
        <v>0</v>
      </c>
      <c r="CA175" s="43">
        <f>IF(AND($BX175&gt;Inputs!B$13,$BX175&lt;=Inputs!C$13),Inputs!B$13,0)</f>
        <v>0</v>
      </c>
      <c r="CB175" s="43">
        <f>IF(AND($BX175&gt;Inputs!C$13,$BX175&lt;=Inputs!D$13),Inputs!C$13,0)</f>
        <v>0</v>
      </c>
      <c r="CC175" s="43">
        <f t="shared" si="234"/>
        <v>0</v>
      </c>
      <c r="CD175" s="43">
        <f t="shared" si="235"/>
        <v>0</v>
      </c>
      <c r="CE175" s="43">
        <f t="shared" si="236"/>
        <v>0</v>
      </c>
      <c r="CF175" s="43" t="str">
        <f t="shared" si="246"/>
        <v>No</v>
      </c>
      <c r="CG175" s="43">
        <f t="shared" si="237"/>
        <v>0</v>
      </c>
      <c r="CH175" s="43">
        <f t="shared" si="238"/>
        <v>0</v>
      </c>
      <c r="CI175" s="43">
        <f t="shared" si="239"/>
        <v>0</v>
      </c>
      <c r="CJ175" s="43">
        <f t="shared" si="240"/>
        <v>0</v>
      </c>
      <c r="CK175" s="43">
        <f t="shared" si="241"/>
        <v>0</v>
      </c>
      <c r="CL175" s="44">
        <f t="shared" si="242"/>
        <v>-0.80000000000001137</v>
      </c>
      <c r="CM175" s="9">
        <f>IF(AND($F175&gt;=Inputs!B$3,$F175&lt;Inputs!C$3),FORECAST($F175,Inputs!B$4:C$4,Inputs!B$3:C$3),9999)</f>
        <v>9999</v>
      </c>
      <c r="CN175" s="9">
        <f>IF(AND($F175&gt;=Inputs!C$3,$F175&lt;Inputs!D$3),FORECAST($F175,Inputs!C$4:D$4,Inputs!C$3:D$3),9999)</f>
        <v>9999</v>
      </c>
      <c r="CO175" s="9">
        <f>IF(AND($F175&gt;=Inputs!D$3,$F175&lt;Inputs!E$3),FORECAST($F175,Inputs!D$4:E$4,Inputs!D$3:E$3),9999)</f>
        <v>9999</v>
      </c>
      <c r="CP175" s="9">
        <f>IF(AND($F175&gt;=Inputs!E$3,$F175&lt;Inputs!F$3),FORECAST($F175,Inputs!E$4:F$4,Inputs!E$3:F$3),9999)</f>
        <v>9999</v>
      </c>
      <c r="CQ175" s="9">
        <f>IF(AND($F175&gt;=Inputs!F$3,$F175&lt;Inputs!G$3),FORECAST($F175,Inputs!F$4:G$4,Inputs!F$3:G$3),9999)</f>
        <v>9999</v>
      </c>
      <c r="CR175" s="9">
        <f>IF(AND($F175&gt;=Inputs!G$3,$F175&lt;Inputs!H$3),FORECAST($F175,Inputs!G$4:H$4,Inputs!G$3:H$3),9999)</f>
        <v>9999</v>
      </c>
      <c r="CS175" s="9">
        <f>IF(AND($F175&gt;=Inputs!H$3,$F175&lt;Inputs!I$3),FORECAST($F175,Inputs!H$4:I$4,Inputs!H$3:I$3),9999)</f>
        <v>9999</v>
      </c>
      <c r="CT175" s="9">
        <f>IF(AND($F175&gt;=Inputs!I$3,$F175&lt;Inputs!J$3),FORECAST($F175,Inputs!I$4:J$4,Inputs!I$3:J$3),9999)</f>
        <v>9999</v>
      </c>
      <c r="CU175" s="9">
        <f>IF(AND($F175&gt;=Inputs!J$3,$F175&lt;Inputs!K$3),FORECAST($F175,Inputs!J$4:K$4,Inputs!J$3:K$3),9999)</f>
        <v>9999</v>
      </c>
      <c r="CV175" s="9">
        <f>IF(AND($F175&gt;=Inputs!K$3,$F175&lt;Inputs!L$3),FORECAST($F175,Inputs!K$4:L$4,Inputs!K$3:L$3),9999)</f>
        <v>9999</v>
      </c>
      <c r="CW175" s="9">
        <f>IF(AND($G175&gt;=Inputs!B$3,$G175&lt;Inputs!C$3),FORECAST($G175,Inputs!B$4:C$4,Inputs!B$3:C$3),-9999)</f>
        <v>-9999</v>
      </c>
      <c r="CX175" s="9">
        <f>IF(AND($G175&gt;=Inputs!C$3,$G175&lt;Inputs!D$3),FORECAST($G175,Inputs!C$4:D$4,Inputs!C$3:D$3),-9999)</f>
        <v>-9999</v>
      </c>
      <c r="CY175" s="9">
        <f>IF(AND($G175&gt;=Inputs!D$3,$G175&lt;Inputs!E$3),FORECAST($G175,Inputs!D$4:E$4,Inputs!D$3:E$3),-9999)</f>
        <v>-9999</v>
      </c>
      <c r="CZ175" s="9">
        <f>IF(AND($G175&gt;=Inputs!E$3,$G175&lt;Inputs!F$3),FORECAST($G175,Inputs!E$4:F$4,Inputs!E$3:F$3),-9999)</f>
        <v>-9999</v>
      </c>
      <c r="DA175" s="9">
        <f>IF(AND($G175&gt;=Inputs!F$3,$G175&lt;Inputs!G$3),FORECAST($G175,Inputs!F$4:G$4,Inputs!F$3:G$3),-9999)</f>
        <v>-9999</v>
      </c>
      <c r="DB175" s="9">
        <f>IF(AND($G175&gt;=Inputs!G$3,$G175&lt;Inputs!H$3),FORECAST($G175,Inputs!G$4:H$4,Inputs!G$3:H$3),-9999)</f>
        <v>25.2</v>
      </c>
      <c r="DC175" s="9">
        <f>IF(AND($G175&gt;=Inputs!H$3,$G175&lt;Inputs!I$3),FORECAST($G175,Inputs!H$4:I$4,Inputs!H$3:I$3),-9999)</f>
        <v>-9999</v>
      </c>
      <c r="DD175" s="9">
        <f>IF(AND($G175&gt;=Inputs!I$3,$G175&lt;Inputs!J$3),FORECAST($G175,Inputs!I$4:J$4,Inputs!I$3:J$3),-9999)</f>
        <v>-9999</v>
      </c>
      <c r="DE175" s="9">
        <f>IF(AND($G175&gt;=Inputs!J$3,$G175&lt;Inputs!K$3),FORECAST($G175,Inputs!J$4:K$4,Inputs!J$3:K$3),-9999)</f>
        <v>-9999</v>
      </c>
      <c r="DF175" s="9">
        <f>IF(AND($G175&gt;=Inputs!K$3,$G175&lt;Inputs!L$3),FORECAST($G175,Inputs!K$4:L$4,Inputs!K$3:L$3),-9999)</f>
        <v>-9999</v>
      </c>
    </row>
    <row r="176" spans="1:110" x14ac:dyDescent="0.25">
      <c r="A176" s="2">
        <f t="shared" si="203"/>
        <v>45474.600694443885</v>
      </c>
      <c r="B176" s="3" t="str">
        <f>IF(ROUND(A176,6)&lt;ROUND(Inputs!$B$7,6),"Pre t0",IF(ROUND(A176,6)=ROUND(Inputs!$B$7,6),"t0",IF(AND(A176&gt;Inputs!$B$7,A176&lt;Inputs!$B$8),"TRLD","Post t0")))</f>
        <v>TRLD</v>
      </c>
      <c r="C176" s="17">
        <v>100.17</v>
      </c>
      <c r="D176" s="19">
        <v>193.72724999999997</v>
      </c>
      <c r="E176" s="19"/>
      <c r="F176" s="19">
        <v>200</v>
      </c>
      <c r="G176" s="19">
        <v>130</v>
      </c>
      <c r="H176" s="7">
        <f t="shared" si="163"/>
        <v>188.3</v>
      </c>
      <c r="I176" s="7">
        <f>IF(B176="Pre t0",0,IF(B176="t0",MAX(MIN(TRLD!N176,E176),G176),IF(B176="TRLD",I175+J176,IF(B176="Post t0",MAX(I175+M176,G176)))))</f>
        <v>187.8</v>
      </c>
      <c r="J176" s="7">
        <f t="shared" ref="J176:J239" si="247">MAX(MIN(K176,L176),M176)</f>
        <v>1</v>
      </c>
      <c r="K176" s="7">
        <f t="shared" si="159"/>
        <v>13.199999999999989</v>
      </c>
      <c r="L176" s="7">
        <f t="shared" ref="L176:L239" si="248">+BE176</f>
        <v>1</v>
      </c>
      <c r="M176" s="8">
        <f t="shared" ref="M176:M239" si="249">+CL176</f>
        <v>-1</v>
      </c>
      <c r="N176" s="31">
        <f t="shared" si="160"/>
        <v>200</v>
      </c>
      <c r="O176" s="31">
        <f>IF(AND($C176&gt;=Inputs!B$4,$C176&lt;Inputs!C$4),FORECAST($C176,Inputs!B$3:C$3,Inputs!B$4:C$4),0)</f>
        <v>0</v>
      </c>
      <c r="P176" s="31">
        <f>IF(AND($C176&gt;=Inputs!C$4,$C176&lt;Inputs!D$4),FORECAST($C176,Inputs!C$3:D$3,Inputs!C$4:D$4),0)</f>
        <v>0</v>
      </c>
      <c r="Q176" s="31">
        <f>IF(AND($C176&gt;=Inputs!D$4,$C176&lt;Inputs!E$4),FORECAST($C176,Inputs!D$3:E$3,Inputs!D$4:E$4),0)</f>
        <v>0</v>
      </c>
      <c r="R176" s="31">
        <f>IF(AND($C176&gt;=Inputs!E$4,$C176&lt;Inputs!F$4),FORECAST($C176,Inputs!E$3:F$3,Inputs!E$4:F$4),0)</f>
        <v>0</v>
      </c>
      <c r="S176" s="31">
        <f>IF(AND($C176&gt;=Inputs!F$4,$C176&lt;Inputs!G$4),FORECAST($C176,Inputs!F$3:G$3,Inputs!F$4:G$4),0)</f>
        <v>0</v>
      </c>
      <c r="T176" s="31">
        <f>IF(AND($C176&gt;=Inputs!G$4,$C176&lt;Inputs!H$4),FORECAST($C176,Inputs!G$3:H$3,Inputs!G$4:H$4),0)</f>
        <v>0</v>
      </c>
      <c r="U176" s="31">
        <f>IF(AND($C176&gt;=Inputs!H$4,$C176&lt;Inputs!I$4),FORECAST($C176,Inputs!H$3:I$3,Inputs!H$4:I$4),0)</f>
        <v>0</v>
      </c>
      <c r="V176" s="31">
        <f>IF(AND($C176&gt;=Inputs!I$4,$C176&lt;Inputs!J$4),FORECAST($C176,Inputs!I$3:J$3,Inputs!I$4:J$4),0)</f>
        <v>0</v>
      </c>
      <c r="W176" s="31">
        <f>IF(AND($C176&gt;=Inputs!J$4,$C176&lt;Inputs!K$4),FORECAST($C176,Inputs!J$3:K$3,Inputs!J$4:K$4),0)</f>
        <v>0</v>
      </c>
      <c r="X176" s="31">
        <f>IF(AND($C176&gt;=Inputs!K$4,Inputs!K$4&lt;&gt;""),F176,0)</f>
        <v>200</v>
      </c>
      <c r="Y176" s="36">
        <f>IF($I175&lt;Inputs!B$13,Inputs!B$14,0)</f>
        <v>0</v>
      </c>
      <c r="Z176" s="36">
        <f>IF(AND($I175&gt;=Inputs!B$13,$I175&lt;Inputs!C$13),Inputs!C$14,0)</f>
        <v>0.2</v>
      </c>
      <c r="AA176" s="36">
        <f>IF(AND($I175&gt;=Inputs!C$13,$I175&lt;Inputs!D$13),Inputs!D$14,0)</f>
        <v>0</v>
      </c>
      <c r="AB176" s="36">
        <f>IF(AND($I175&lt;Inputs!B$13),Inputs!B$13,0)</f>
        <v>0</v>
      </c>
      <c r="AC176" s="36">
        <f>IF(AND($I175&gt;=Inputs!B$13,$I175&lt;Inputs!C$13),Inputs!C$13,0)</f>
        <v>200</v>
      </c>
      <c r="AD176" s="36">
        <f>IF(AND($I175&gt;=Inputs!C$13,$I175&lt;Inputs!D$13),Inputs!D$13,0)</f>
        <v>0</v>
      </c>
      <c r="AE176" s="36">
        <f t="shared" si="204"/>
        <v>0</v>
      </c>
      <c r="AF176" s="36">
        <f t="shared" si="205"/>
        <v>65.999999999999943</v>
      </c>
      <c r="AG176" s="36">
        <f t="shared" si="206"/>
        <v>0</v>
      </c>
      <c r="AH176" s="36">
        <f t="shared" si="207"/>
        <v>65.999999999999943</v>
      </c>
      <c r="AI176" s="36" t="str">
        <f t="shared" si="243"/>
        <v>No</v>
      </c>
      <c r="AJ176" s="36">
        <f t="shared" si="208"/>
        <v>0</v>
      </c>
      <c r="AK176" s="36">
        <f t="shared" si="209"/>
        <v>5</v>
      </c>
      <c r="AL176" s="36">
        <f t="shared" si="210"/>
        <v>0</v>
      </c>
      <c r="AM176" s="36">
        <f t="shared" si="211"/>
        <v>0</v>
      </c>
      <c r="AN176" s="36">
        <f t="shared" si="212"/>
        <v>1</v>
      </c>
      <c r="AO176" s="36">
        <f t="shared" si="213"/>
        <v>0</v>
      </c>
      <c r="AP176" s="36">
        <f t="shared" si="214"/>
        <v>1</v>
      </c>
      <c r="AQ176" s="36">
        <f t="shared" si="161"/>
        <v>187.8</v>
      </c>
      <c r="AR176" s="36">
        <f>IF(AND($AQ176&gt;=Inputs!B$13,$AQ176&lt;Inputs!C$13),Inputs!C$14,0)</f>
        <v>0.2</v>
      </c>
      <c r="AS176" s="36">
        <f>IF(AND($AQ176&gt;=Inputs!C$13,$AQ176&lt;Inputs!D$13),Inputs!D$14,0)</f>
        <v>0</v>
      </c>
      <c r="AT176" s="36">
        <f>IF(AND($AQ176&gt;=Inputs!B$13,$AQ176&lt;Inputs!C$13),Inputs!C$13,0)</f>
        <v>200</v>
      </c>
      <c r="AU176" s="36">
        <f>IF(AND($AQ176&gt;=Inputs!C$13,$AQ176&lt;Inputs!D$13),Inputs!D$13,0)</f>
        <v>0</v>
      </c>
      <c r="AV176" s="36">
        <f t="shared" si="215"/>
        <v>60.999999999999943</v>
      </c>
      <c r="AW176" s="36">
        <f>IFERROR((AU176-#REF!)/AS176,0)</f>
        <v>0</v>
      </c>
      <c r="AX176" s="36">
        <f t="shared" si="216"/>
        <v>60.999999999999943</v>
      </c>
      <c r="AY176" s="36" t="str">
        <f t="shared" si="244"/>
        <v>No</v>
      </c>
      <c r="AZ176" s="36">
        <f t="shared" si="217"/>
        <v>0</v>
      </c>
      <c r="BA176" s="36">
        <f t="shared" si="218"/>
        <v>0</v>
      </c>
      <c r="BB176" s="36">
        <f t="shared" si="219"/>
        <v>0</v>
      </c>
      <c r="BC176" s="36">
        <f t="shared" si="220"/>
        <v>0</v>
      </c>
      <c r="BD176" s="36">
        <f t="shared" si="221"/>
        <v>0</v>
      </c>
      <c r="BE176" s="37">
        <f t="shared" si="222"/>
        <v>1</v>
      </c>
      <c r="BF176" s="43">
        <f>IF($I175&lt;=Inputs!B$13,Inputs!B$14,0)</f>
        <v>0</v>
      </c>
      <c r="BG176" s="43">
        <f>IF(AND($I175&gt;Inputs!B$13,$I175&lt;=Inputs!C$13),Inputs!C$14,0)</f>
        <v>0.2</v>
      </c>
      <c r="BH176" s="43">
        <f>IF(AND($I175&gt;Inputs!C$13,$I175&lt;=Inputs!D$13),Inputs!D$14,0)</f>
        <v>0</v>
      </c>
      <c r="BI176" s="43">
        <f>IF(AND($I175&lt;Inputs!B$13),0,0)</f>
        <v>0</v>
      </c>
      <c r="BJ176" s="43">
        <f>IF(AND($I175&gt;=Inputs!B$13,$I175&lt;Inputs!C$13),Inputs!B$13,0)</f>
        <v>185</v>
      </c>
      <c r="BK176" s="43">
        <f>IF(AND($I175&gt;=Inputs!C$13,$I175&lt;Inputs!D$13),Inputs!C$13,0)</f>
        <v>0</v>
      </c>
      <c r="BL176" s="43">
        <f t="shared" si="223"/>
        <v>0</v>
      </c>
      <c r="BM176" s="43">
        <f t="shared" si="224"/>
        <v>9.0000000000000568</v>
      </c>
      <c r="BN176" s="43">
        <f t="shared" si="225"/>
        <v>0</v>
      </c>
      <c r="BO176" s="43">
        <f t="shared" si="226"/>
        <v>9.0000000000000568</v>
      </c>
      <c r="BP176" s="43" t="str">
        <f t="shared" si="245"/>
        <v>No</v>
      </c>
      <c r="BQ176" s="43">
        <f t="shared" si="227"/>
        <v>0</v>
      </c>
      <c r="BR176" s="43">
        <f t="shared" si="228"/>
        <v>5</v>
      </c>
      <c r="BS176" s="43">
        <f t="shared" si="229"/>
        <v>0</v>
      </c>
      <c r="BT176" s="43">
        <f t="shared" si="230"/>
        <v>0</v>
      </c>
      <c r="BU176" s="43">
        <f t="shared" si="231"/>
        <v>-1</v>
      </c>
      <c r="BV176" s="43">
        <f t="shared" si="232"/>
        <v>0</v>
      </c>
      <c r="BW176" s="43">
        <f t="shared" si="233"/>
        <v>-1</v>
      </c>
      <c r="BX176" s="43">
        <f t="shared" si="162"/>
        <v>185.8</v>
      </c>
      <c r="BY176" s="43">
        <f>IF(AND($BX176&gt;Inputs!B$13,$BX176&lt;=Inputs!C$13),Inputs!C$14,0)</f>
        <v>0.2</v>
      </c>
      <c r="BZ176" s="43">
        <f>IF(AND($BX176&gt;Inputs!C$13,$BX176&lt;=Inputs!D$13),Inputs!D$14,0)</f>
        <v>0</v>
      </c>
      <c r="CA176" s="43">
        <f>IF(AND($BX176&gt;Inputs!B$13,$BX176&lt;=Inputs!C$13),Inputs!B$13,0)</f>
        <v>185</v>
      </c>
      <c r="CB176" s="43">
        <f>IF(AND($BX176&gt;Inputs!C$13,$BX176&lt;=Inputs!D$13),Inputs!C$13,0)</f>
        <v>0</v>
      </c>
      <c r="CC176" s="43">
        <f t="shared" si="234"/>
        <v>4.0000000000000568</v>
      </c>
      <c r="CD176" s="43">
        <f t="shared" si="235"/>
        <v>0</v>
      </c>
      <c r="CE176" s="43">
        <f t="shared" si="236"/>
        <v>4.0000000000000568</v>
      </c>
      <c r="CF176" s="43" t="str">
        <f t="shared" si="246"/>
        <v>Yes</v>
      </c>
      <c r="CG176" s="43">
        <f t="shared" si="237"/>
        <v>0</v>
      </c>
      <c r="CH176" s="43">
        <f t="shared" si="238"/>
        <v>0</v>
      </c>
      <c r="CI176" s="43">
        <f t="shared" si="239"/>
        <v>0</v>
      </c>
      <c r="CJ176" s="43">
        <f t="shared" si="240"/>
        <v>0</v>
      </c>
      <c r="CK176" s="43">
        <f t="shared" si="241"/>
        <v>0</v>
      </c>
      <c r="CL176" s="44">
        <f t="shared" si="242"/>
        <v>-1</v>
      </c>
      <c r="CM176" s="9">
        <f>IF(AND($F176&gt;=Inputs!B$3,$F176&lt;Inputs!C$3),FORECAST($F176,Inputs!B$4:C$4,Inputs!B$3:C$3),9999)</f>
        <v>9999</v>
      </c>
      <c r="CN176" s="9">
        <f>IF(AND($F176&gt;=Inputs!C$3,$F176&lt;Inputs!D$3),FORECAST($F176,Inputs!C$4:D$4,Inputs!C$3:D$3),9999)</f>
        <v>9999</v>
      </c>
      <c r="CO176" s="9">
        <f>IF(AND($F176&gt;=Inputs!D$3,$F176&lt;Inputs!E$3),FORECAST($F176,Inputs!D$4:E$4,Inputs!D$3:E$3),9999)</f>
        <v>9999</v>
      </c>
      <c r="CP176" s="9">
        <f>IF(AND($F176&gt;=Inputs!E$3,$F176&lt;Inputs!F$3),FORECAST($F176,Inputs!E$4:F$4,Inputs!E$3:F$3),9999)</f>
        <v>9999</v>
      </c>
      <c r="CQ176" s="9">
        <f>IF(AND($F176&gt;=Inputs!F$3,$F176&lt;Inputs!G$3),FORECAST($F176,Inputs!F$4:G$4,Inputs!F$3:G$3),9999)</f>
        <v>9999</v>
      </c>
      <c r="CR176" s="9">
        <f>IF(AND($F176&gt;=Inputs!G$3,$F176&lt;Inputs!H$3),FORECAST($F176,Inputs!G$4:H$4,Inputs!G$3:H$3),9999)</f>
        <v>9999</v>
      </c>
      <c r="CS176" s="9">
        <f>IF(AND($F176&gt;=Inputs!H$3,$F176&lt;Inputs!I$3),FORECAST($F176,Inputs!H$4:I$4,Inputs!H$3:I$3),9999)</f>
        <v>9999</v>
      </c>
      <c r="CT176" s="9">
        <f>IF(AND($F176&gt;=Inputs!I$3,$F176&lt;Inputs!J$3),FORECAST($F176,Inputs!I$4:J$4,Inputs!I$3:J$3),9999)</f>
        <v>9999</v>
      </c>
      <c r="CU176" s="9">
        <f>IF(AND($F176&gt;=Inputs!J$3,$F176&lt;Inputs!K$3),FORECAST($F176,Inputs!J$4:K$4,Inputs!J$3:K$3),9999)</f>
        <v>9999</v>
      </c>
      <c r="CV176" s="9">
        <f>IF(AND($F176&gt;=Inputs!K$3,$F176&lt;Inputs!L$3),FORECAST($F176,Inputs!K$4:L$4,Inputs!K$3:L$3),9999)</f>
        <v>9999</v>
      </c>
      <c r="CW176" s="9">
        <f>IF(AND($G176&gt;=Inputs!B$3,$G176&lt;Inputs!C$3),FORECAST($G176,Inputs!B$4:C$4,Inputs!B$3:C$3),-9999)</f>
        <v>-9999</v>
      </c>
      <c r="CX176" s="9">
        <f>IF(AND($G176&gt;=Inputs!C$3,$G176&lt;Inputs!D$3),FORECAST($G176,Inputs!C$4:D$4,Inputs!C$3:D$3),-9999)</f>
        <v>-9999</v>
      </c>
      <c r="CY176" s="9">
        <f>IF(AND($G176&gt;=Inputs!D$3,$G176&lt;Inputs!E$3),FORECAST($G176,Inputs!D$4:E$4,Inputs!D$3:E$3),-9999)</f>
        <v>-9999</v>
      </c>
      <c r="CZ176" s="9">
        <f>IF(AND($G176&gt;=Inputs!E$3,$G176&lt;Inputs!F$3),FORECAST($G176,Inputs!E$4:F$4,Inputs!E$3:F$3),-9999)</f>
        <v>-9999</v>
      </c>
      <c r="DA176" s="9">
        <f>IF(AND($G176&gt;=Inputs!F$3,$G176&lt;Inputs!G$3),FORECAST($G176,Inputs!F$4:G$4,Inputs!F$3:G$3),-9999)</f>
        <v>-9999</v>
      </c>
      <c r="DB176" s="9">
        <f>IF(AND($G176&gt;=Inputs!G$3,$G176&lt;Inputs!H$3),FORECAST($G176,Inputs!G$4:H$4,Inputs!G$3:H$3),-9999)</f>
        <v>25.2</v>
      </c>
      <c r="DC176" s="9">
        <f>IF(AND($G176&gt;=Inputs!H$3,$G176&lt;Inputs!I$3),FORECAST($G176,Inputs!H$4:I$4,Inputs!H$3:I$3),-9999)</f>
        <v>-9999</v>
      </c>
      <c r="DD176" s="9">
        <f>IF(AND($G176&gt;=Inputs!I$3,$G176&lt;Inputs!J$3),FORECAST($G176,Inputs!I$4:J$4,Inputs!I$3:J$3),-9999)</f>
        <v>-9999</v>
      </c>
      <c r="DE176" s="9">
        <f>IF(AND($G176&gt;=Inputs!J$3,$G176&lt;Inputs!K$3),FORECAST($G176,Inputs!J$4:K$4,Inputs!J$3:K$3),-9999)</f>
        <v>-9999</v>
      </c>
      <c r="DF176" s="9">
        <f>IF(AND($G176&gt;=Inputs!K$3,$G176&lt;Inputs!L$3),FORECAST($G176,Inputs!K$4:L$4,Inputs!K$3:L$3),-9999)</f>
        <v>-9999</v>
      </c>
    </row>
    <row r="177" spans="1:110" x14ac:dyDescent="0.25">
      <c r="A177" s="2">
        <f t="shared" si="203"/>
        <v>45474.604166666104</v>
      </c>
      <c r="B177" s="3" t="str">
        <f>IF(ROUND(A177,6)&lt;ROUND(Inputs!$B$7,6),"Pre t0",IF(ROUND(A177,6)=ROUND(Inputs!$B$7,6),"t0",IF(AND(A177&gt;Inputs!$B$7,A177&lt;Inputs!$B$8),"TRLD","Post t0")))</f>
        <v>TRLD</v>
      </c>
      <c r="C177" s="17">
        <v>76.400000000000006</v>
      </c>
      <c r="D177" s="19">
        <v>193.89545000000001</v>
      </c>
      <c r="E177" s="19"/>
      <c r="F177" s="19">
        <v>200</v>
      </c>
      <c r="G177" s="19">
        <v>130</v>
      </c>
      <c r="H177" s="7">
        <f t="shared" si="163"/>
        <v>189.3</v>
      </c>
      <c r="I177" s="7">
        <f>IF(B177="Pre t0",0,IF(B177="t0",MAX(MIN(TRLD!N177,E177),G177),IF(B177="TRLD",I176+J177,IF(B177="Post t0",MAX(I176+M177,G177)))))</f>
        <v>188.8</v>
      </c>
      <c r="J177" s="7">
        <f t="shared" si="247"/>
        <v>1</v>
      </c>
      <c r="K177" s="7">
        <f t="shared" si="159"/>
        <v>12.199999999999989</v>
      </c>
      <c r="L177" s="7">
        <f t="shared" si="248"/>
        <v>1</v>
      </c>
      <c r="M177" s="8">
        <f t="shared" si="249"/>
        <v>-1</v>
      </c>
      <c r="N177" s="31">
        <f t="shared" si="160"/>
        <v>200</v>
      </c>
      <c r="O177" s="31">
        <f>IF(AND($C177&gt;=Inputs!B$4,$C177&lt;Inputs!C$4),FORECAST($C177,Inputs!B$3:C$3,Inputs!B$4:C$4),0)</f>
        <v>0</v>
      </c>
      <c r="P177" s="31">
        <f>IF(AND($C177&gt;=Inputs!C$4,$C177&lt;Inputs!D$4),FORECAST($C177,Inputs!C$3:D$3,Inputs!C$4:D$4),0)</f>
        <v>0</v>
      </c>
      <c r="Q177" s="31">
        <f>IF(AND($C177&gt;=Inputs!D$4,$C177&lt;Inputs!E$4),FORECAST($C177,Inputs!D$3:E$3,Inputs!D$4:E$4),0)</f>
        <v>0</v>
      </c>
      <c r="R177" s="31">
        <f>IF(AND($C177&gt;=Inputs!E$4,$C177&lt;Inputs!F$4),FORECAST($C177,Inputs!E$3:F$3,Inputs!E$4:F$4),0)</f>
        <v>0</v>
      </c>
      <c r="S177" s="31">
        <f>IF(AND($C177&gt;=Inputs!F$4,$C177&lt;Inputs!G$4),FORECAST($C177,Inputs!F$3:G$3,Inputs!F$4:G$4),0)</f>
        <v>0</v>
      </c>
      <c r="T177" s="31">
        <f>IF(AND($C177&gt;=Inputs!G$4,$C177&lt;Inputs!H$4),FORECAST($C177,Inputs!G$3:H$3,Inputs!G$4:H$4),0)</f>
        <v>0</v>
      </c>
      <c r="U177" s="31">
        <f>IF(AND($C177&gt;=Inputs!H$4,$C177&lt;Inputs!I$4),FORECAST($C177,Inputs!H$3:I$3,Inputs!H$4:I$4),0)</f>
        <v>0</v>
      </c>
      <c r="V177" s="31">
        <f>IF(AND($C177&gt;=Inputs!I$4,$C177&lt;Inputs!J$4),FORECAST($C177,Inputs!I$3:J$3,Inputs!I$4:J$4),0)</f>
        <v>0</v>
      </c>
      <c r="W177" s="31">
        <f>IF(AND($C177&gt;=Inputs!J$4,$C177&lt;Inputs!K$4),FORECAST($C177,Inputs!J$3:K$3,Inputs!J$4:K$4),0)</f>
        <v>0</v>
      </c>
      <c r="X177" s="31">
        <f>IF(AND($C177&gt;=Inputs!K$4,Inputs!K$4&lt;&gt;""),F177,0)</f>
        <v>200</v>
      </c>
      <c r="Y177" s="36">
        <f>IF($I176&lt;Inputs!B$13,Inputs!B$14,0)</f>
        <v>0</v>
      </c>
      <c r="Z177" s="36">
        <f>IF(AND($I176&gt;=Inputs!B$13,$I176&lt;Inputs!C$13),Inputs!C$14,0)</f>
        <v>0.2</v>
      </c>
      <c r="AA177" s="36">
        <f>IF(AND($I176&gt;=Inputs!C$13,$I176&lt;Inputs!D$13),Inputs!D$14,0)</f>
        <v>0</v>
      </c>
      <c r="AB177" s="36">
        <f>IF(AND($I176&lt;Inputs!B$13),Inputs!B$13,0)</f>
        <v>0</v>
      </c>
      <c r="AC177" s="36">
        <f>IF(AND($I176&gt;=Inputs!B$13,$I176&lt;Inputs!C$13),Inputs!C$13,0)</f>
        <v>200</v>
      </c>
      <c r="AD177" s="36">
        <f>IF(AND($I176&gt;=Inputs!C$13,$I176&lt;Inputs!D$13),Inputs!D$13,0)</f>
        <v>0</v>
      </c>
      <c r="AE177" s="36">
        <f t="shared" si="204"/>
        <v>0</v>
      </c>
      <c r="AF177" s="36">
        <f t="shared" si="205"/>
        <v>60.999999999999943</v>
      </c>
      <c r="AG177" s="36">
        <f t="shared" si="206"/>
        <v>0</v>
      </c>
      <c r="AH177" s="36">
        <f t="shared" si="207"/>
        <v>60.999999999999943</v>
      </c>
      <c r="AI177" s="36" t="str">
        <f t="shared" si="243"/>
        <v>No</v>
      </c>
      <c r="AJ177" s="36">
        <f t="shared" si="208"/>
        <v>0</v>
      </c>
      <c r="AK177" s="36">
        <f t="shared" si="209"/>
        <v>5</v>
      </c>
      <c r="AL177" s="36">
        <f t="shared" si="210"/>
        <v>0</v>
      </c>
      <c r="AM177" s="36">
        <f t="shared" si="211"/>
        <v>0</v>
      </c>
      <c r="AN177" s="36">
        <f t="shared" si="212"/>
        <v>1</v>
      </c>
      <c r="AO177" s="36">
        <f t="shared" si="213"/>
        <v>0</v>
      </c>
      <c r="AP177" s="36">
        <f t="shared" si="214"/>
        <v>1</v>
      </c>
      <c r="AQ177" s="36">
        <f t="shared" si="161"/>
        <v>188.8</v>
      </c>
      <c r="AR177" s="36">
        <f>IF(AND($AQ177&gt;=Inputs!B$13,$AQ177&lt;Inputs!C$13),Inputs!C$14,0)</f>
        <v>0.2</v>
      </c>
      <c r="AS177" s="36">
        <f>IF(AND($AQ177&gt;=Inputs!C$13,$AQ177&lt;Inputs!D$13),Inputs!D$14,0)</f>
        <v>0</v>
      </c>
      <c r="AT177" s="36">
        <f>IF(AND($AQ177&gt;=Inputs!B$13,$AQ177&lt;Inputs!C$13),Inputs!C$13,0)</f>
        <v>200</v>
      </c>
      <c r="AU177" s="36">
        <f>IF(AND($AQ177&gt;=Inputs!C$13,$AQ177&lt;Inputs!D$13),Inputs!D$13,0)</f>
        <v>0</v>
      </c>
      <c r="AV177" s="36">
        <f t="shared" si="215"/>
        <v>55.999999999999943</v>
      </c>
      <c r="AW177" s="36">
        <f>IFERROR((AU177-#REF!)/AS177,0)</f>
        <v>0</v>
      </c>
      <c r="AX177" s="36">
        <f t="shared" si="216"/>
        <v>55.999999999999943</v>
      </c>
      <c r="AY177" s="36" t="str">
        <f t="shared" si="244"/>
        <v>No</v>
      </c>
      <c r="AZ177" s="36">
        <f t="shared" si="217"/>
        <v>0</v>
      </c>
      <c r="BA177" s="36">
        <f t="shared" si="218"/>
        <v>0</v>
      </c>
      <c r="BB177" s="36">
        <f t="shared" si="219"/>
        <v>0</v>
      </c>
      <c r="BC177" s="36">
        <f t="shared" si="220"/>
        <v>0</v>
      </c>
      <c r="BD177" s="36">
        <f t="shared" si="221"/>
        <v>0</v>
      </c>
      <c r="BE177" s="37">
        <f t="shared" si="222"/>
        <v>1</v>
      </c>
      <c r="BF177" s="43">
        <f>IF($I176&lt;=Inputs!B$13,Inputs!B$14,0)</f>
        <v>0</v>
      </c>
      <c r="BG177" s="43">
        <f>IF(AND($I176&gt;Inputs!B$13,$I176&lt;=Inputs!C$13),Inputs!C$14,0)</f>
        <v>0.2</v>
      </c>
      <c r="BH177" s="43">
        <f>IF(AND($I176&gt;Inputs!C$13,$I176&lt;=Inputs!D$13),Inputs!D$14,0)</f>
        <v>0</v>
      </c>
      <c r="BI177" s="43">
        <f>IF(AND($I176&lt;Inputs!B$13),0,0)</f>
        <v>0</v>
      </c>
      <c r="BJ177" s="43">
        <f>IF(AND($I176&gt;=Inputs!B$13,$I176&lt;Inputs!C$13),Inputs!B$13,0)</f>
        <v>185</v>
      </c>
      <c r="BK177" s="43">
        <f>IF(AND($I176&gt;=Inputs!C$13,$I176&lt;Inputs!D$13),Inputs!C$13,0)</f>
        <v>0</v>
      </c>
      <c r="BL177" s="43">
        <f t="shared" si="223"/>
        <v>0</v>
      </c>
      <c r="BM177" s="43">
        <f t="shared" si="224"/>
        <v>14.000000000000057</v>
      </c>
      <c r="BN177" s="43">
        <f t="shared" si="225"/>
        <v>0</v>
      </c>
      <c r="BO177" s="43">
        <f t="shared" si="226"/>
        <v>14.000000000000057</v>
      </c>
      <c r="BP177" s="43" t="str">
        <f t="shared" si="245"/>
        <v>No</v>
      </c>
      <c r="BQ177" s="43">
        <f t="shared" si="227"/>
        <v>0</v>
      </c>
      <c r="BR177" s="43">
        <f t="shared" si="228"/>
        <v>5</v>
      </c>
      <c r="BS177" s="43">
        <f t="shared" si="229"/>
        <v>0</v>
      </c>
      <c r="BT177" s="43">
        <f t="shared" si="230"/>
        <v>0</v>
      </c>
      <c r="BU177" s="43">
        <f t="shared" si="231"/>
        <v>-1</v>
      </c>
      <c r="BV177" s="43">
        <f t="shared" si="232"/>
        <v>0</v>
      </c>
      <c r="BW177" s="43">
        <f t="shared" si="233"/>
        <v>-1</v>
      </c>
      <c r="BX177" s="43">
        <f t="shared" si="162"/>
        <v>186.8</v>
      </c>
      <c r="BY177" s="43">
        <f>IF(AND($BX177&gt;Inputs!B$13,$BX177&lt;=Inputs!C$13),Inputs!C$14,0)</f>
        <v>0.2</v>
      </c>
      <c r="BZ177" s="43">
        <f>IF(AND($BX177&gt;Inputs!C$13,$BX177&lt;=Inputs!D$13),Inputs!D$14,0)</f>
        <v>0</v>
      </c>
      <c r="CA177" s="43">
        <f>IF(AND($BX177&gt;Inputs!B$13,$BX177&lt;=Inputs!C$13),Inputs!B$13,0)</f>
        <v>185</v>
      </c>
      <c r="CB177" s="43">
        <f>IF(AND($BX177&gt;Inputs!C$13,$BX177&lt;=Inputs!D$13),Inputs!C$13,0)</f>
        <v>0</v>
      </c>
      <c r="CC177" s="43">
        <f t="shared" si="234"/>
        <v>9.0000000000000568</v>
      </c>
      <c r="CD177" s="43">
        <f t="shared" si="235"/>
        <v>0</v>
      </c>
      <c r="CE177" s="43">
        <f t="shared" si="236"/>
        <v>9.0000000000000568</v>
      </c>
      <c r="CF177" s="43" t="str">
        <f t="shared" si="246"/>
        <v>No</v>
      </c>
      <c r="CG177" s="43">
        <f t="shared" si="237"/>
        <v>0</v>
      </c>
      <c r="CH177" s="43">
        <f t="shared" si="238"/>
        <v>0</v>
      </c>
      <c r="CI177" s="43">
        <f t="shared" si="239"/>
        <v>0</v>
      </c>
      <c r="CJ177" s="43">
        <f t="shared" si="240"/>
        <v>0</v>
      </c>
      <c r="CK177" s="43">
        <f t="shared" si="241"/>
        <v>0</v>
      </c>
      <c r="CL177" s="44">
        <f t="shared" si="242"/>
        <v>-1</v>
      </c>
      <c r="CM177" s="9">
        <f>IF(AND($F177&gt;=Inputs!B$3,$F177&lt;Inputs!C$3),FORECAST($F177,Inputs!B$4:C$4,Inputs!B$3:C$3),9999)</f>
        <v>9999</v>
      </c>
      <c r="CN177" s="9">
        <f>IF(AND($F177&gt;=Inputs!C$3,$F177&lt;Inputs!D$3),FORECAST($F177,Inputs!C$4:D$4,Inputs!C$3:D$3),9999)</f>
        <v>9999</v>
      </c>
      <c r="CO177" s="9">
        <f>IF(AND($F177&gt;=Inputs!D$3,$F177&lt;Inputs!E$3),FORECAST($F177,Inputs!D$4:E$4,Inputs!D$3:E$3),9999)</f>
        <v>9999</v>
      </c>
      <c r="CP177" s="9">
        <f>IF(AND($F177&gt;=Inputs!E$3,$F177&lt;Inputs!F$3),FORECAST($F177,Inputs!E$4:F$4,Inputs!E$3:F$3),9999)</f>
        <v>9999</v>
      </c>
      <c r="CQ177" s="9">
        <f>IF(AND($F177&gt;=Inputs!F$3,$F177&lt;Inputs!G$3),FORECAST($F177,Inputs!F$4:G$4,Inputs!F$3:G$3),9999)</f>
        <v>9999</v>
      </c>
      <c r="CR177" s="9">
        <f>IF(AND($F177&gt;=Inputs!G$3,$F177&lt;Inputs!H$3),FORECAST($F177,Inputs!G$4:H$4,Inputs!G$3:H$3),9999)</f>
        <v>9999</v>
      </c>
      <c r="CS177" s="9">
        <f>IF(AND($F177&gt;=Inputs!H$3,$F177&lt;Inputs!I$3),FORECAST($F177,Inputs!H$4:I$4,Inputs!H$3:I$3),9999)</f>
        <v>9999</v>
      </c>
      <c r="CT177" s="9">
        <f>IF(AND($F177&gt;=Inputs!I$3,$F177&lt;Inputs!J$3),FORECAST($F177,Inputs!I$4:J$4,Inputs!I$3:J$3),9999)</f>
        <v>9999</v>
      </c>
      <c r="CU177" s="9">
        <f>IF(AND($F177&gt;=Inputs!J$3,$F177&lt;Inputs!K$3),FORECAST($F177,Inputs!J$4:K$4,Inputs!J$3:K$3),9999)</f>
        <v>9999</v>
      </c>
      <c r="CV177" s="9">
        <f>IF(AND($F177&gt;=Inputs!K$3,$F177&lt;Inputs!L$3),FORECAST($F177,Inputs!K$4:L$4,Inputs!K$3:L$3),9999)</f>
        <v>9999</v>
      </c>
      <c r="CW177" s="9">
        <f>IF(AND($G177&gt;=Inputs!B$3,$G177&lt;Inputs!C$3),FORECAST($G177,Inputs!B$4:C$4,Inputs!B$3:C$3),-9999)</f>
        <v>-9999</v>
      </c>
      <c r="CX177" s="9">
        <f>IF(AND($G177&gt;=Inputs!C$3,$G177&lt;Inputs!D$3),FORECAST($G177,Inputs!C$4:D$4,Inputs!C$3:D$3),-9999)</f>
        <v>-9999</v>
      </c>
      <c r="CY177" s="9">
        <f>IF(AND($G177&gt;=Inputs!D$3,$G177&lt;Inputs!E$3),FORECAST($G177,Inputs!D$4:E$4,Inputs!D$3:E$3),-9999)</f>
        <v>-9999</v>
      </c>
      <c r="CZ177" s="9">
        <f>IF(AND($G177&gt;=Inputs!E$3,$G177&lt;Inputs!F$3),FORECAST($G177,Inputs!E$4:F$4,Inputs!E$3:F$3),-9999)</f>
        <v>-9999</v>
      </c>
      <c r="DA177" s="9">
        <f>IF(AND($G177&gt;=Inputs!F$3,$G177&lt;Inputs!G$3),FORECAST($G177,Inputs!F$4:G$4,Inputs!F$3:G$3),-9999)</f>
        <v>-9999</v>
      </c>
      <c r="DB177" s="9">
        <f>IF(AND($G177&gt;=Inputs!G$3,$G177&lt;Inputs!H$3),FORECAST($G177,Inputs!G$4:H$4,Inputs!G$3:H$3),-9999)</f>
        <v>25.2</v>
      </c>
      <c r="DC177" s="9">
        <f>IF(AND($G177&gt;=Inputs!H$3,$G177&lt;Inputs!I$3),FORECAST($G177,Inputs!H$4:I$4,Inputs!H$3:I$3),-9999)</f>
        <v>-9999</v>
      </c>
      <c r="DD177" s="9">
        <f>IF(AND($G177&gt;=Inputs!I$3,$G177&lt;Inputs!J$3),FORECAST($G177,Inputs!I$4:J$4,Inputs!I$3:J$3),-9999)</f>
        <v>-9999</v>
      </c>
      <c r="DE177" s="9">
        <f>IF(AND($G177&gt;=Inputs!J$3,$G177&lt;Inputs!K$3),FORECAST($G177,Inputs!J$4:K$4,Inputs!J$3:K$3),-9999)</f>
        <v>-9999</v>
      </c>
      <c r="DF177" s="9">
        <f>IF(AND($G177&gt;=Inputs!K$3,$G177&lt;Inputs!L$3),FORECAST($G177,Inputs!K$4:L$4,Inputs!K$3:L$3),-9999)</f>
        <v>-9999</v>
      </c>
    </row>
    <row r="178" spans="1:110" x14ac:dyDescent="0.25">
      <c r="A178" s="2">
        <f t="shared" si="203"/>
        <v>45474.607638888323</v>
      </c>
      <c r="B178" s="3" t="str">
        <f>IF(ROUND(A178,6)&lt;ROUND(Inputs!$B$7,6),"Pre t0",IF(ROUND(A178,6)=ROUND(Inputs!$B$7,6),"t0",IF(AND(A178&gt;Inputs!$B$7,A178&lt;Inputs!$B$8),"TRLD","Post t0")))</f>
        <v>TRLD</v>
      </c>
      <c r="C178" s="17">
        <v>100.77</v>
      </c>
      <c r="D178" s="19">
        <v>193.50249999999997</v>
      </c>
      <c r="E178" s="19"/>
      <c r="F178" s="19">
        <v>200</v>
      </c>
      <c r="G178" s="19">
        <v>130</v>
      </c>
      <c r="H178" s="7">
        <f t="shared" si="163"/>
        <v>190.3</v>
      </c>
      <c r="I178" s="7">
        <f>IF(B178="Pre t0",0,IF(B178="t0",MAX(MIN(TRLD!N178,E178),G178),IF(B178="TRLD",I177+J178,IF(B178="Post t0",MAX(I177+M178,G178)))))</f>
        <v>189.8</v>
      </c>
      <c r="J178" s="7">
        <f t="shared" si="247"/>
        <v>1</v>
      </c>
      <c r="K178" s="7">
        <f t="shared" si="159"/>
        <v>11.199999999999989</v>
      </c>
      <c r="L178" s="7">
        <f t="shared" si="248"/>
        <v>1</v>
      </c>
      <c r="M178" s="8">
        <f t="shared" si="249"/>
        <v>-1</v>
      </c>
      <c r="N178" s="31">
        <f t="shared" si="160"/>
        <v>200</v>
      </c>
      <c r="O178" s="31">
        <f>IF(AND($C178&gt;=Inputs!B$4,$C178&lt;Inputs!C$4),FORECAST($C178,Inputs!B$3:C$3,Inputs!B$4:C$4),0)</f>
        <v>0</v>
      </c>
      <c r="P178" s="31">
        <f>IF(AND($C178&gt;=Inputs!C$4,$C178&lt;Inputs!D$4),FORECAST($C178,Inputs!C$3:D$3,Inputs!C$4:D$4),0)</f>
        <v>0</v>
      </c>
      <c r="Q178" s="31">
        <f>IF(AND($C178&gt;=Inputs!D$4,$C178&lt;Inputs!E$4),FORECAST($C178,Inputs!D$3:E$3,Inputs!D$4:E$4),0)</f>
        <v>0</v>
      </c>
      <c r="R178" s="31">
        <f>IF(AND($C178&gt;=Inputs!E$4,$C178&lt;Inputs!F$4),FORECAST($C178,Inputs!E$3:F$3,Inputs!E$4:F$4),0)</f>
        <v>0</v>
      </c>
      <c r="S178" s="31">
        <f>IF(AND($C178&gt;=Inputs!F$4,$C178&lt;Inputs!G$4),FORECAST($C178,Inputs!F$3:G$3,Inputs!F$4:G$4),0)</f>
        <v>0</v>
      </c>
      <c r="T178" s="31">
        <f>IF(AND($C178&gt;=Inputs!G$4,$C178&lt;Inputs!H$4),FORECAST($C178,Inputs!G$3:H$3,Inputs!G$4:H$4),0)</f>
        <v>0</v>
      </c>
      <c r="U178" s="31">
        <f>IF(AND($C178&gt;=Inputs!H$4,$C178&lt;Inputs!I$4),FORECAST($C178,Inputs!H$3:I$3,Inputs!H$4:I$4),0)</f>
        <v>0</v>
      </c>
      <c r="V178" s="31">
        <f>IF(AND($C178&gt;=Inputs!I$4,$C178&lt;Inputs!J$4),FORECAST($C178,Inputs!I$3:J$3,Inputs!I$4:J$4),0)</f>
        <v>0</v>
      </c>
      <c r="W178" s="31">
        <f>IF(AND($C178&gt;=Inputs!J$4,$C178&lt;Inputs!K$4),FORECAST($C178,Inputs!J$3:K$3,Inputs!J$4:K$4),0)</f>
        <v>0</v>
      </c>
      <c r="X178" s="31">
        <f>IF(AND($C178&gt;=Inputs!K$4,Inputs!K$4&lt;&gt;""),F178,0)</f>
        <v>200</v>
      </c>
      <c r="Y178" s="36">
        <f>IF($I177&lt;Inputs!B$13,Inputs!B$14,0)</f>
        <v>0</v>
      </c>
      <c r="Z178" s="36">
        <f>IF(AND($I177&gt;=Inputs!B$13,$I177&lt;Inputs!C$13),Inputs!C$14,0)</f>
        <v>0.2</v>
      </c>
      <c r="AA178" s="36">
        <f>IF(AND($I177&gt;=Inputs!C$13,$I177&lt;Inputs!D$13),Inputs!D$14,0)</f>
        <v>0</v>
      </c>
      <c r="AB178" s="36">
        <f>IF(AND($I177&lt;Inputs!B$13),Inputs!B$13,0)</f>
        <v>0</v>
      </c>
      <c r="AC178" s="36">
        <f>IF(AND($I177&gt;=Inputs!B$13,$I177&lt;Inputs!C$13),Inputs!C$13,0)</f>
        <v>200</v>
      </c>
      <c r="AD178" s="36">
        <f>IF(AND($I177&gt;=Inputs!C$13,$I177&lt;Inputs!D$13),Inputs!D$13,0)</f>
        <v>0</v>
      </c>
      <c r="AE178" s="36">
        <f t="shared" si="204"/>
        <v>0</v>
      </c>
      <c r="AF178" s="36">
        <f t="shared" si="205"/>
        <v>55.999999999999943</v>
      </c>
      <c r="AG178" s="36">
        <f t="shared" si="206"/>
        <v>0</v>
      </c>
      <c r="AH178" s="36">
        <f t="shared" si="207"/>
        <v>55.999999999999943</v>
      </c>
      <c r="AI178" s="36" t="str">
        <f t="shared" si="243"/>
        <v>No</v>
      </c>
      <c r="AJ178" s="36">
        <f t="shared" si="208"/>
        <v>0</v>
      </c>
      <c r="AK178" s="36">
        <f t="shared" si="209"/>
        <v>5</v>
      </c>
      <c r="AL178" s="36">
        <f t="shared" si="210"/>
        <v>0</v>
      </c>
      <c r="AM178" s="36">
        <f t="shared" si="211"/>
        <v>0</v>
      </c>
      <c r="AN178" s="36">
        <f t="shared" si="212"/>
        <v>1</v>
      </c>
      <c r="AO178" s="36">
        <f t="shared" si="213"/>
        <v>0</v>
      </c>
      <c r="AP178" s="36">
        <f t="shared" si="214"/>
        <v>1</v>
      </c>
      <c r="AQ178" s="36">
        <f t="shared" si="161"/>
        <v>189.8</v>
      </c>
      <c r="AR178" s="36">
        <f>IF(AND($AQ178&gt;=Inputs!B$13,$AQ178&lt;Inputs!C$13),Inputs!C$14,0)</f>
        <v>0.2</v>
      </c>
      <c r="AS178" s="36">
        <f>IF(AND($AQ178&gt;=Inputs!C$13,$AQ178&lt;Inputs!D$13),Inputs!D$14,0)</f>
        <v>0</v>
      </c>
      <c r="AT178" s="36">
        <f>IF(AND($AQ178&gt;=Inputs!B$13,$AQ178&lt;Inputs!C$13),Inputs!C$13,0)</f>
        <v>200</v>
      </c>
      <c r="AU178" s="36">
        <f>IF(AND($AQ178&gt;=Inputs!C$13,$AQ178&lt;Inputs!D$13),Inputs!D$13,0)</f>
        <v>0</v>
      </c>
      <c r="AV178" s="36">
        <f t="shared" si="215"/>
        <v>50.999999999999943</v>
      </c>
      <c r="AW178" s="36">
        <f>IFERROR((AU178-#REF!)/AS178,0)</f>
        <v>0</v>
      </c>
      <c r="AX178" s="36">
        <f t="shared" si="216"/>
        <v>50.999999999999943</v>
      </c>
      <c r="AY178" s="36" t="str">
        <f t="shared" si="244"/>
        <v>No</v>
      </c>
      <c r="AZ178" s="36">
        <f t="shared" si="217"/>
        <v>0</v>
      </c>
      <c r="BA178" s="36">
        <f t="shared" si="218"/>
        <v>0</v>
      </c>
      <c r="BB178" s="36">
        <f t="shared" si="219"/>
        <v>0</v>
      </c>
      <c r="BC178" s="36">
        <f t="shared" si="220"/>
        <v>0</v>
      </c>
      <c r="BD178" s="36">
        <f t="shared" si="221"/>
        <v>0</v>
      </c>
      <c r="BE178" s="37">
        <f t="shared" si="222"/>
        <v>1</v>
      </c>
      <c r="BF178" s="43">
        <f>IF($I177&lt;=Inputs!B$13,Inputs!B$14,0)</f>
        <v>0</v>
      </c>
      <c r="BG178" s="43">
        <f>IF(AND($I177&gt;Inputs!B$13,$I177&lt;=Inputs!C$13),Inputs!C$14,0)</f>
        <v>0.2</v>
      </c>
      <c r="BH178" s="43">
        <f>IF(AND($I177&gt;Inputs!C$13,$I177&lt;=Inputs!D$13),Inputs!D$14,0)</f>
        <v>0</v>
      </c>
      <c r="BI178" s="43">
        <f>IF(AND($I177&lt;Inputs!B$13),0,0)</f>
        <v>0</v>
      </c>
      <c r="BJ178" s="43">
        <f>IF(AND($I177&gt;=Inputs!B$13,$I177&lt;Inputs!C$13),Inputs!B$13,0)</f>
        <v>185</v>
      </c>
      <c r="BK178" s="43">
        <f>IF(AND($I177&gt;=Inputs!C$13,$I177&lt;Inputs!D$13),Inputs!C$13,0)</f>
        <v>0</v>
      </c>
      <c r="BL178" s="43">
        <f t="shared" si="223"/>
        <v>0</v>
      </c>
      <c r="BM178" s="43">
        <f t="shared" si="224"/>
        <v>19.000000000000057</v>
      </c>
      <c r="BN178" s="43">
        <f t="shared" si="225"/>
        <v>0</v>
      </c>
      <c r="BO178" s="43">
        <f t="shared" si="226"/>
        <v>19.000000000000057</v>
      </c>
      <c r="BP178" s="43" t="str">
        <f t="shared" si="245"/>
        <v>No</v>
      </c>
      <c r="BQ178" s="43">
        <f t="shared" si="227"/>
        <v>0</v>
      </c>
      <c r="BR178" s="43">
        <f t="shared" si="228"/>
        <v>5</v>
      </c>
      <c r="BS178" s="43">
        <f t="shared" si="229"/>
        <v>0</v>
      </c>
      <c r="BT178" s="43">
        <f t="shared" si="230"/>
        <v>0</v>
      </c>
      <c r="BU178" s="43">
        <f t="shared" si="231"/>
        <v>-1</v>
      </c>
      <c r="BV178" s="43">
        <f t="shared" si="232"/>
        <v>0</v>
      </c>
      <c r="BW178" s="43">
        <f t="shared" si="233"/>
        <v>-1</v>
      </c>
      <c r="BX178" s="43">
        <f t="shared" si="162"/>
        <v>187.8</v>
      </c>
      <c r="BY178" s="43">
        <f>IF(AND($BX178&gt;Inputs!B$13,$BX178&lt;=Inputs!C$13),Inputs!C$14,0)</f>
        <v>0.2</v>
      </c>
      <c r="BZ178" s="43">
        <f>IF(AND($BX178&gt;Inputs!C$13,$BX178&lt;=Inputs!D$13),Inputs!D$14,0)</f>
        <v>0</v>
      </c>
      <c r="CA178" s="43">
        <f>IF(AND($BX178&gt;Inputs!B$13,$BX178&lt;=Inputs!C$13),Inputs!B$13,0)</f>
        <v>185</v>
      </c>
      <c r="CB178" s="43">
        <f>IF(AND($BX178&gt;Inputs!C$13,$BX178&lt;=Inputs!D$13),Inputs!C$13,0)</f>
        <v>0</v>
      </c>
      <c r="CC178" s="43">
        <f t="shared" si="234"/>
        <v>14.000000000000057</v>
      </c>
      <c r="CD178" s="43">
        <f t="shared" si="235"/>
        <v>0</v>
      </c>
      <c r="CE178" s="43">
        <f t="shared" si="236"/>
        <v>14.000000000000057</v>
      </c>
      <c r="CF178" s="43" t="str">
        <f t="shared" si="246"/>
        <v>No</v>
      </c>
      <c r="CG178" s="43">
        <f t="shared" si="237"/>
        <v>0</v>
      </c>
      <c r="CH178" s="43">
        <f t="shared" si="238"/>
        <v>0</v>
      </c>
      <c r="CI178" s="43">
        <f t="shared" si="239"/>
        <v>0</v>
      </c>
      <c r="CJ178" s="43">
        <f t="shared" si="240"/>
        <v>0</v>
      </c>
      <c r="CK178" s="43">
        <f t="shared" si="241"/>
        <v>0</v>
      </c>
      <c r="CL178" s="44">
        <f t="shared" si="242"/>
        <v>-1</v>
      </c>
      <c r="CM178" s="9">
        <f>IF(AND($F178&gt;=Inputs!B$3,$F178&lt;Inputs!C$3),FORECAST($F178,Inputs!B$4:C$4,Inputs!B$3:C$3),9999)</f>
        <v>9999</v>
      </c>
      <c r="CN178" s="9">
        <f>IF(AND($F178&gt;=Inputs!C$3,$F178&lt;Inputs!D$3),FORECAST($F178,Inputs!C$4:D$4,Inputs!C$3:D$3),9999)</f>
        <v>9999</v>
      </c>
      <c r="CO178" s="9">
        <f>IF(AND($F178&gt;=Inputs!D$3,$F178&lt;Inputs!E$3),FORECAST($F178,Inputs!D$4:E$4,Inputs!D$3:E$3),9999)</f>
        <v>9999</v>
      </c>
      <c r="CP178" s="9">
        <f>IF(AND($F178&gt;=Inputs!E$3,$F178&lt;Inputs!F$3),FORECAST($F178,Inputs!E$4:F$4,Inputs!E$3:F$3),9999)</f>
        <v>9999</v>
      </c>
      <c r="CQ178" s="9">
        <f>IF(AND($F178&gt;=Inputs!F$3,$F178&lt;Inputs!G$3),FORECAST($F178,Inputs!F$4:G$4,Inputs!F$3:G$3),9999)</f>
        <v>9999</v>
      </c>
      <c r="CR178" s="9">
        <f>IF(AND($F178&gt;=Inputs!G$3,$F178&lt;Inputs!H$3),FORECAST($F178,Inputs!G$4:H$4,Inputs!G$3:H$3),9999)</f>
        <v>9999</v>
      </c>
      <c r="CS178" s="9">
        <f>IF(AND($F178&gt;=Inputs!H$3,$F178&lt;Inputs!I$3),FORECAST($F178,Inputs!H$4:I$4,Inputs!H$3:I$3),9999)</f>
        <v>9999</v>
      </c>
      <c r="CT178" s="9">
        <f>IF(AND($F178&gt;=Inputs!I$3,$F178&lt;Inputs!J$3),FORECAST($F178,Inputs!I$4:J$4,Inputs!I$3:J$3),9999)</f>
        <v>9999</v>
      </c>
      <c r="CU178" s="9">
        <f>IF(AND($F178&gt;=Inputs!J$3,$F178&lt;Inputs!K$3),FORECAST($F178,Inputs!J$4:K$4,Inputs!J$3:K$3),9999)</f>
        <v>9999</v>
      </c>
      <c r="CV178" s="9">
        <f>IF(AND($F178&gt;=Inputs!K$3,$F178&lt;Inputs!L$3),FORECAST($F178,Inputs!K$4:L$4,Inputs!K$3:L$3),9999)</f>
        <v>9999</v>
      </c>
      <c r="CW178" s="9">
        <f>IF(AND($G178&gt;=Inputs!B$3,$G178&lt;Inputs!C$3),FORECAST($G178,Inputs!B$4:C$4,Inputs!B$3:C$3),-9999)</f>
        <v>-9999</v>
      </c>
      <c r="CX178" s="9">
        <f>IF(AND($G178&gt;=Inputs!C$3,$G178&lt;Inputs!D$3),FORECAST($G178,Inputs!C$4:D$4,Inputs!C$3:D$3),-9999)</f>
        <v>-9999</v>
      </c>
      <c r="CY178" s="9">
        <f>IF(AND($G178&gt;=Inputs!D$3,$G178&lt;Inputs!E$3),FORECAST($G178,Inputs!D$4:E$4,Inputs!D$3:E$3),-9999)</f>
        <v>-9999</v>
      </c>
      <c r="CZ178" s="9">
        <f>IF(AND($G178&gt;=Inputs!E$3,$G178&lt;Inputs!F$3),FORECAST($G178,Inputs!E$4:F$4,Inputs!E$3:F$3),-9999)</f>
        <v>-9999</v>
      </c>
      <c r="DA178" s="9">
        <f>IF(AND($G178&gt;=Inputs!F$3,$G178&lt;Inputs!G$3),FORECAST($G178,Inputs!F$4:G$4,Inputs!F$3:G$3),-9999)</f>
        <v>-9999</v>
      </c>
      <c r="DB178" s="9">
        <f>IF(AND($G178&gt;=Inputs!G$3,$G178&lt;Inputs!H$3),FORECAST($G178,Inputs!G$4:H$4,Inputs!G$3:H$3),-9999)</f>
        <v>25.2</v>
      </c>
      <c r="DC178" s="9">
        <f>IF(AND($G178&gt;=Inputs!H$3,$G178&lt;Inputs!I$3),FORECAST($G178,Inputs!H$4:I$4,Inputs!H$3:I$3),-9999)</f>
        <v>-9999</v>
      </c>
      <c r="DD178" s="9">
        <f>IF(AND($G178&gt;=Inputs!I$3,$G178&lt;Inputs!J$3),FORECAST($G178,Inputs!I$4:J$4,Inputs!I$3:J$3),-9999)</f>
        <v>-9999</v>
      </c>
      <c r="DE178" s="9">
        <f>IF(AND($G178&gt;=Inputs!J$3,$G178&lt;Inputs!K$3),FORECAST($G178,Inputs!J$4:K$4,Inputs!J$3:K$3),-9999)</f>
        <v>-9999</v>
      </c>
      <c r="DF178" s="9">
        <f>IF(AND($G178&gt;=Inputs!K$3,$G178&lt;Inputs!L$3),FORECAST($G178,Inputs!K$4:L$4,Inputs!K$3:L$3),-9999)</f>
        <v>-9999</v>
      </c>
    </row>
    <row r="179" spans="1:110" x14ac:dyDescent="0.25">
      <c r="A179" s="2">
        <f t="shared" si="203"/>
        <v>45474.611111110542</v>
      </c>
      <c r="B179" s="3" t="str">
        <f>IF(ROUND(A179,6)&lt;ROUND(Inputs!$B$7,6),"Pre t0",IF(ROUND(A179,6)=ROUND(Inputs!$B$7,6),"t0",IF(AND(A179&gt;Inputs!$B$7,A179&lt;Inputs!$B$8),"TRLD","Post t0")))</f>
        <v>TRLD</v>
      </c>
      <c r="C179" s="17">
        <v>95.63</v>
      </c>
      <c r="D179" s="19">
        <v>193.78380000000001</v>
      </c>
      <c r="E179" s="19"/>
      <c r="F179" s="19">
        <v>200</v>
      </c>
      <c r="G179" s="19">
        <v>130</v>
      </c>
      <c r="H179" s="7">
        <f t="shared" si="163"/>
        <v>191.3</v>
      </c>
      <c r="I179" s="7">
        <f>IF(B179="Pre t0",0,IF(B179="t0",MAX(MIN(TRLD!N179,E179),G179),IF(B179="TRLD",I178+J179,IF(B179="Post t0",MAX(I178+M179,G179)))))</f>
        <v>190.8</v>
      </c>
      <c r="J179" s="7">
        <f t="shared" si="247"/>
        <v>1</v>
      </c>
      <c r="K179" s="7">
        <f t="shared" si="159"/>
        <v>10.199999999999989</v>
      </c>
      <c r="L179" s="7">
        <f t="shared" si="248"/>
        <v>1</v>
      </c>
      <c r="M179" s="8">
        <f t="shared" si="249"/>
        <v>-1</v>
      </c>
      <c r="N179" s="31">
        <f t="shared" si="160"/>
        <v>200</v>
      </c>
      <c r="O179" s="31">
        <f>IF(AND($C179&gt;=Inputs!B$4,$C179&lt;Inputs!C$4),FORECAST($C179,Inputs!B$3:C$3,Inputs!B$4:C$4),0)</f>
        <v>0</v>
      </c>
      <c r="P179" s="31">
        <f>IF(AND($C179&gt;=Inputs!C$4,$C179&lt;Inputs!D$4),FORECAST($C179,Inputs!C$3:D$3,Inputs!C$4:D$4),0)</f>
        <v>0</v>
      </c>
      <c r="Q179" s="31">
        <f>IF(AND($C179&gt;=Inputs!D$4,$C179&lt;Inputs!E$4),FORECAST($C179,Inputs!D$3:E$3,Inputs!D$4:E$4),0)</f>
        <v>0</v>
      </c>
      <c r="R179" s="31">
        <f>IF(AND($C179&gt;=Inputs!E$4,$C179&lt;Inputs!F$4),FORECAST($C179,Inputs!E$3:F$3,Inputs!E$4:F$4),0)</f>
        <v>0</v>
      </c>
      <c r="S179" s="31">
        <f>IF(AND($C179&gt;=Inputs!F$4,$C179&lt;Inputs!G$4),FORECAST($C179,Inputs!F$3:G$3,Inputs!F$4:G$4),0)</f>
        <v>0</v>
      </c>
      <c r="T179" s="31">
        <f>IF(AND($C179&gt;=Inputs!G$4,$C179&lt;Inputs!H$4),FORECAST($C179,Inputs!G$3:H$3,Inputs!G$4:H$4),0)</f>
        <v>0</v>
      </c>
      <c r="U179" s="31">
        <f>IF(AND($C179&gt;=Inputs!H$4,$C179&lt;Inputs!I$4),FORECAST($C179,Inputs!H$3:I$3,Inputs!H$4:I$4),0)</f>
        <v>0</v>
      </c>
      <c r="V179" s="31">
        <f>IF(AND($C179&gt;=Inputs!I$4,$C179&lt;Inputs!J$4),FORECAST($C179,Inputs!I$3:J$3,Inputs!I$4:J$4),0)</f>
        <v>0</v>
      </c>
      <c r="W179" s="31">
        <f>IF(AND($C179&gt;=Inputs!J$4,$C179&lt;Inputs!K$4),FORECAST($C179,Inputs!J$3:K$3,Inputs!J$4:K$4),0)</f>
        <v>0</v>
      </c>
      <c r="X179" s="31">
        <f>IF(AND($C179&gt;=Inputs!K$4,Inputs!K$4&lt;&gt;""),F179,0)</f>
        <v>200</v>
      </c>
      <c r="Y179" s="36">
        <f>IF($I178&lt;Inputs!B$13,Inputs!B$14,0)</f>
        <v>0</v>
      </c>
      <c r="Z179" s="36">
        <f>IF(AND($I178&gt;=Inputs!B$13,$I178&lt;Inputs!C$13),Inputs!C$14,0)</f>
        <v>0.2</v>
      </c>
      <c r="AA179" s="36">
        <f>IF(AND($I178&gt;=Inputs!C$13,$I178&lt;Inputs!D$13),Inputs!D$14,0)</f>
        <v>0</v>
      </c>
      <c r="AB179" s="36">
        <f>IF(AND($I178&lt;Inputs!B$13),Inputs!B$13,0)</f>
        <v>0</v>
      </c>
      <c r="AC179" s="36">
        <f>IF(AND($I178&gt;=Inputs!B$13,$I178&lt;Inputs!C$13),Inputs!C$13,0)</f>
        <v>200</v>
      </c>
      <c r="AD179" s="36">
        <f>IF(AND($I178&gt;=Inputs!C$13,$I178&lt;Inputs!D$13),Inputs!D$13,0)</f>
        <v>0</v>
      </c>
      <c r="AE179" s="36">
        <f t="shared" si="204"/>
        <v>0</v>
      </c>
      <c r="AF179" s="36">
        <f t="shared" si="205"/>
        <v>50.999999999999943</v>
      </c>
      <c r="AG179" s="36">
        <f t="shared" si="206"/>
        <v>0</v>
      </c>
      <c r="AH179" s="36">
        <f t="shared" si="207"/>
        <v>50.999999999999943</v>
      </c>
      <c r="AI179" s="36" t="str">
        <f t="shared" si="243"/>
        <v>No</v>
      </c>
      <c r="AJ179" s="36">
        <f t="shared" si="208"/>
        <v>0</v>
      </c>
      <c r="AK179" s="36">
        <f t="shared" si="209"/>
        <v>5</v>
      </c>
      <c r="AL179" s="36">
        <f t="shared" si="210"/>
        <v>0</v>
      </c>
      <c r="AM179" s="36">
        <f t="shared" si="211"/>
        <v>0</v>
      </c>
      <c r="AN179" s="36">
        <f t="shared" si="212"/>
        <v>1</v>
      </c>
      <c r="AO179" s="36">
        <f t="shared" si="213"/>
        <v>0</v>
      </c>
      <c r="AP179" s="36">
        <f t="shared" si="214"/>
        <v>1</v>
      </c>
      <c r="AQ179" s="36">
        <f t="shared" si="161"/>
        <v>190.8</v>
      </c>
      <c r="AR179" s="36">
        <f>IF(AND($AQ179&gt;=Inputs!B$13,$AQ179&lt;Inputs!C$13),Inputs!C$14,0)</f>
        <v>0.2</v>
      </c>
      <c r="AS179" s="36">
        <f>IF(AND($AQ179&gt;=Inputs!C$13,$AQ179&lt;Inputs!D$13),Inputs!D$14,0)</f>
        <v>0</v>
      </c>
      <c r="AT179" s="36">
        <f>IF(AND($AQ179&gt;=Inputs!B$13,$AQ179&lt;Inputs!C$13),Inputs!C$13,0)</f>
        <v>200</v>
      </c>
      <c r="AU179" s="36">
        <f>IF(AND($AQ179&gt;=Inputs!C$13,$AQ179&lt;Inputs!D$13),Inputs!D$13,0)</f>
        <v>0</v>
      </c>
      <c r="AV179" s="36">
        <f t="shared" si="215"/>
        <v>45.999999999999943</v>
      </c>
      <c r="AW179" s="36">
        <f>IFERROR((AU179-#REF!)/AS179,0)</f>
        <v>0</v>
      </c>
      <c r="AX179" s="36">
        <f t="shared" si="216"/>
        <v>45.999999999999943</v>
      </c>
      <c r="AY179" s="36" t="str">
        <f t="shared" si="244"/>
        <v>No</v>
      </c>
      <c r="AZ179" s="36">
        <f t="shared" si="217"/>
        <v>0</v>
      </c>
      <c r="BA179" s="36">
        <f t="shared" si="218"/>
        <v>0</v>
      </c>
      <c r="BB179" s="36">
        <f t="shared" si="219"/>
        <v>0</v>
      </c>
      <c r="BC179" s="36">
        <f t="shared" si="220"/>
        <v>0</v>
      </c>
      <c r="BD179" s="36">
        <f t="shared" si="221"/>
        <v>0</v>
      </c>
      <c r="BE179" s="37">
        <f t="shared" si="222"/>
        <v>1</v>
      </c>
      <c r="BF179" s="43">
        <f>IF($I178&lt;=Inputs!B$13,Inputs!B$14,0)</f>
        <v>0</v>
      </c>
      <c r="BG179" s="43">
        <f>IF(AND($I178&gt;Inputs!B$13,$I178&lt;=Inputs!C$13),Inputs!C$14,0)</f>
        <v>0.2</v>
      </c>
      <c r="BH179" s="43">
        <f>IF(AND($I178&gt;Inputs!C$13,$I178&lt;=Inputs!D$13),Inputs!D$14,0)</f>
        <v>0</v>
      </c>
      <c r="BI179" s="43">
        <f>IF(AND($I178&lt;Inputs!B$13),0,0)</f>
        <v>0</v>
      </c>
      <c r="BJ179" s="43">
        <f>IF(AND($I178&gt;=Inputs!B$13,$I178&lt;Inputs!C$13),Inputs!B$13,0)</f>
        <v>185</v>
      </c>
      <c r="BK179" s="43">
        <f>IF(AND($I178&gt;=Inputs!C$13,$I178&lt;Inputs!D$13),Inputs!C$13,0)</f>
        <v>0</v>
      </c>
      <c r="BL179" s="43">
        <f t="shared" si="223"/>
        <v>0</v>
      </c>
      <c r="BM179" s="43">
        <f t="shared" si="224"/>
        <v>24.000000000000057</v>
      </c>
      <c r="BN179" s="43">
        <f t="shared" si="225"/>
        <v>0</v>
      </c>
      <c r="BO179" s="43">
        <f t="shared" si="226"/>
        <v>24.000000000000057</v>
      </c>
      <c r="BP179" s="43" t="str">
        <f t="shared" si="245"/>
        <v>No</v>
      </c>
      <c r="BQ179" s="43">
        <f t="shared" si="227"/>
        <v>0</v>
      </c>
      <c r="BR179" s="43">
        <f t="shared" si="228"/>
        <v>5</v>
      </c>
      <c r="BS179" s="43">
        <f t="shared" si="229"/>
        <v>0</v>
      </c>
      <c r="BT179" s="43">
        <f t="shared" si="230"/>
        <v>0</v>
      </c>
      <c r="BU179" s="43">
        <f t="shared" si="231"/>
        <v>-1</v>
      </c>
      <c r="BV179" s="43">
        <f t="shared" si="232"/>
        <v>0</v>
      </c>
      <c r="BW179" s="43">
        <f t="shared" si="233"/>
        <v>-1</v>
      </c>
      <c r="BX179" s="43">
        <f t="shared" si="162"/>
        <v>188.8</v>
      </c>
      <c r="BY179" s="43">
        <f>IF(AND($BX179&gt;Inputs!B$13,$BX179&lt;=Inputs!C$13),Inputs!C$14,0)</f>
        <v>0.2</v>
      </c>
      <c r="BZ179" s="43">
        <f>IF(AND($BX179&gt;Inputs!C$13,$BX179&lt;=Inputs!D$13),Inputs!D$14,0)</f>
        <v>0</v>
      </c>
      <c r="CA179" s="43">
        <f>IF(AND($BX179&gt;Inputs!B$13,$BX179&lt;=Inputs!C$13),Inputs!B$13,0)</f>
        <v>185</v>
      </c>
      <c r="CB179" s="43">
        <f>IF(AND($BX179&gt;Inputs!C$13,$BX179&lt;=Inputs!D$13),Inputs!C$13,0)</f>
        <v>0</v>
      </c>
      <c r="CC179" s="43">
        <f t="shared" si="234"/>
        <v>19.000000000000057</v>
      </c>
      <c r="CD179" s="43">
        <f t="shared" si="235"/>
        <v>0</v>
      </c>
      <c r="CE179" s="43">
        <f t="shared" si="236"/>
        <v>19.000000000000057</v>
      </c>
      <c r="CF179" s="43" t="str">
        <f t="shared" si="246"/>
        <v>No</v>
      </c>
      <c r="CG179" s="43">
        <f t="shared" si="237"/>
        <v>0</v>
      </c>
      <c r="CH179" s="43">
        <f t="shared" si="238"/>
        <v>0</v>
      </c>
      <c r="CI179" s="43">
        <f t="shared" si="239"/>
        <v>0</v>
      </c>
      <c r="CJ179" s="43">
        <f t="shared" si="240"/>
        <v>0</v>
      </c>
      <c r="CK179" s="43">
        <f t="shared" si="241"/>
        <v>0</v>
      </c>
      <c r="CL179" s="44">
        <f t="shared" si="242"/>
        <v>-1</v>
      </c>
      <c r="CM179" s="9">
        <f>IF(AND($F179&gt;=Inputs!B$3,$F179&lt;Inputs!C$3),FORECAST($F179,Inputs!B$4:C$4,Inputs!B$3:C$3),9999)</f>
        <v>9999</v>
      </c>
      <c r="CN179" s="9">
        <f>IF(AND($F179&gt;=Inputs!C$3,$F179&lt;Inputs!D$3),FORECAST($F179,Inputs!C$4:D$4,Inputs!C$3:D$3),9999)</f>
        <v>9999</v>
      </c>
      <c r="CO179" s="9">
        <f>IF(AND($F179&gt;=Inputs!D$3,$F179&lt;Inputs!E$3),FORECAST($F179,Inputs!D$4:E$4,Inputs!D$3:E$3),9999)</f>
        <v>9999</v>
      </c>
      <c r="CP179" s="9">
        <f>IF(AND($F179&gt;=Inputs!E$3,$F179&lt;Inputs!F$3),FORECAST($F179,Inputs!E$4:F$4,Inputs!E$3:F$3),9999)</f>
        <v>9999</v>
      </c>
      <c r="CQ179" s="9">
        <f>IF(AND($F179&gt;=Inputs!F$3,$F179&lt;Inputs!G$3),FORECAST($F179,Inputs!F$4:G$4,Inputs!F$3:G$3),9999)</f>
        <v>9999</v>
      </c>
      <c r="CR179" s="9">
        <f>IF(AND($F179&gt;=Inputs!G$3,$F179&lt;Inputs!H$3),FORECAST($F179,Inputs!G$4:H$4,Inputs!G$3:H$3),9999)</f>
        <v>9999</v>
      </c>
      <c r="CS179" s="9">
        <f>IF(AND($F179&gt;=Inputs!H$3,$F179&lt;Inputs!I$3),FORECAST($F179,Inputs!H$4:I$4,Inputs!H$3:I$3),9999)</f>
        <v>9999</v>
      </c>
      <c r="CT179" s="9">
        <f>IF(AND($F179&gt;=Inputs!I$3,$F179&lt;Inputs!J$3),FORECAST($F179,Inputs!I$4:J$4,Inputs!I$3:J$3),9999)</f>
        <v>9999</v>
      </c>
      <c r="CU179" s="9">
        <f>IF(AND($F179&gt;=Inputs!J$3,$F179&lt;Inputs!K$3),FORECAST($F179,Inputs!J$4:K$4,Inputs!J$3:K$3),9999)</f>
        <v>9999</v>
      </c>
      <c r="CV179" s="9">
        <f>IF(AND($F179&gt;=Inputs!K$3,$F179&lt;Inputs!L$3),FORECAST($F179,Inputs!K$4:L$4,Inputs!K$3:L$3),9999)</f>
        <v>9999</v>
      </c>
      <c r="CW179" s="9">
        <f>IF(AND($G179&gt;=Inputs!B$3,$G179&lt;Inputs!C$3),FORECAST($G179,Inputs!B$4:C$4,Inputs!B$3:C$3),-9999)</f>
        <v>-9999</v>
      </c>
      <c r="CX179" s="9">
        <f>IF(AND($G179&gt;=Inputs!C$3,$G179&lt;Inputs!D$3),FORECAST($G179,Inputs!C$4:D$4,Inputs!C$3:D$3),-9999)</f>
        <v>-9999</v>
      </c>
      <c r="CY179" s="9">
        <f>IF(AND($G179&gt;=Inputs!D$3,$G179&lt;Inputs!E$3),FORECAST($G179,Inputs!D$4:E$4,Inputs!D$3:E$3),-9999)</f>
        <v>-9999</v>
      </c>
      <c r="CZ179" s="9">
        <f>IF(AND($G179&gt;=Inputs!E$3,$G179&lt;Inputs!F$3),FORECAST($G179,Inputs!E$4:F$4,Inputs!E$3:F$3),-9999)</f>
        <v>-9999</v>
      </c>
      <c r="DA179" s="9">
        <f>IF(AND($G179&gt;=Inputs!F$3,$G179&lt;Inputs!G$3),FORECAST($G179,Inputs!F$4:G$4,Inputs!F$3:G$3),-9999)</f>
        <v>-9999</v>
      </c>
      <c r="DB179" s="9">
        <f>IF(AND($G179&gt;=Inputs!G$3,$G179&lt;Inputs!H$3),FORECAST($G179,Inputs!G$4:H$4,Inputs!G$3:H$3),-9999)</f>
        <v>25.2</v>
      </c>
      <c r="DC179" s="9">
        <f>IF(AND($G179&gt;=Inputs!H$3,$G179&lt;Inputs!I$3),FORECAST($G179,Inputs!H$4:I$4,Inputs!H$3:I$3),-9999)</f>
        <v>-9999</v>
      </c>
      <c r="DD179" s="9">
        <f>IF(AND($G179&gt;=Inputs!I$3,$G179&lt;Inputs!J$3),FORECAST($G179,Inputs!I$4:J$4,Inputs!I$3:J$3),-9999)</f>
        <v>-9999</v>
      </c>
      <c r="DE179" s="9">
        <f>IF(AND($G179&gt;=Inputs!J$3,$G179&lt;Inputs!K$3),FORECAST($G179,Inputs!J$4:K$4,Inputs!J$3:K$3),-9999)</f>
        <v>-9999</v>
      </c>
      <c r="DF179" s="9">
        <f>IF(AND($G179&gt;=Inputs!K$3,$G179&lt;Inputs!L$3),FORECAST($G179,Inputs!K$4:L$4,Inputs!K$3:L$3),-9999)</f>
        <v>-9999</v>
      </c>
    </row>
    <row r="180" spans="1:110" x14ac:dyDescent="0.25">
      <c r="A180" s="2">
        <f t="shared" si="203"/>
        <v>45474.614583332761</v>
      </c>
      <c r="B180" s="3" t="str">
        <f>IF(ROUND(A180,6)&lt;ROUND(Inputs!$B$7,6),"Pre t0",IF(ROUND(A180,6)=ROUND(Inputs!$B$7,6),"t0",IF(AND(A180&gt;Inputs!$B$7,A180&lt;Inputs!$B$8),"TRLD","Post t0")))</f>
        <v>TRLD</v>
      </c>
      <c r="C180" s="17">
        <v>91.66</v>
      </c>
      <c r="D180" s="19">
        <v>186.99924999999999</v>
      </c>
      <c r="E180" s="19"/>
      <c r="F180" s="19">
        <v>200</v>
      </c>
      <c r="G180" s="19">
        <v>130</v>
      </c>
      <c r="H180" s="7">
        <f t="shared" si="163"/>
        <v>192.3</v>
      </c>
      <c r="I180" s="7">
        <f>IF(B180="Pre t0",0,IF(B180="t0",MAX(MIN(TRLD!N180,E180),G180),IF(B180="TRLD",I179+J180,IF(B180="Post t0",MAX(I179+M180,G180)))))</f>
        <v>191.8</v>
      </c>
      <c r="J180" s="7">
        <f t="shared" si="247"/>
        <v>1</v>
      </c>
      <c r="K180" s="7">
        <f t="shared" si="159"/>
        <v>9.1999999999999886</v>
      </c>
      <c r="L180" s="7">
        <f t="shared" si="248"/>
        <v>1</v>
      </c>
      <c r="M180" s="8">
        <f t="shared" si="249"/>
        <v>-1</v>
      </c>
      <c r="N180" s="31">
        <f t="shared" si="160"/>
        <v>200</v>
      </c>
      <c r="O180" s="31">
        <f>IF(AND($C180&gt;=Inputs!B$4,$C180&lt;Inputs!C$4),FORECAST($C180,Inputs!B$3:C$3,Inputs!B$4:C$4),0)</f>
        <v>0</v>
      </c>
      <c r="P180" s="31">
        <f>IF(AND($C180&gt;=Inputs!C$4,$C180&lt;Inputs!D$4),FORECAST($C180,Inputs!C$3:D$3,Inputs!C$4:D$4),0)</f>
        <v>0</v>
      </c>
      <c r="Q180" s="31">
        <f>IF(AND($C180&gt;=Inputs!D$4,$C180&lt;Inputs!E$4),FORECAST($C180,Inputs!D$3:E$3,Inputs!D$4:E$4),0)</f>
        <v>0</v>
      </c>
      <c r="R180" s="31">
        <f>IF(AND($C180&gt;=Inputs!E$4,$C180&lt;Inputs!F$4),FORECAST($C180,Inputs!E$3:F$3,Inputs!E$4:F$4),0)</f>
        <v>0</v>
      </c>
      <c r="S180" s="31">
        <f>IF(AND($C180&gt;=Inputs!F$4,$C180&lt;Inputs!G$4),FORECAST($C180,Inputs!F$3:G$3,Inputs!F$4:G$4),0)</f>
        <v>0</v>
      </c>
      <c r="T180" s="31">
        <f>IF(AND($C180&gt;=Inputs!G$4,$C180&lt;Inputs!H$4),FORECAST($C180,Inputs!G$3:H$3,Inputs!G$4:H$4),0)</f>
        <v>0</v>
      </c>
      <c r="U180" s="31">
        <f>IF(AND($C180&gt;=Inputs!H$4,$C180&lt;Inputs!I$4),FORECAST($C180,Inputs!H$3:I$3,Inputs!H$4:I$4),0)</f>
        <v>0</v>
      </c>
      <c r="V180" s="31">
        <f>IF(AND($C180&gt;=Inputs!I$4,$C180&lt;Inputs!J$4),FORECAST($C180,Inputs!I$3:J$3,Inputs!I$4:J$4),0)</f>
        <v>0</v>
      </c>
      <c r="W180" s="31">
        <f>IF(AND($C180&gt;=Inputs!J$4,$C180&lt;Inputs!K$4),FORECAST($C180,Inputs!J$3:K$3,Inputs!J$4:K$4),0)</f>
        <v>0</v>
      </c>
      <c r="X180" s="31">
        <f>IF(AND($C180&gt;=Inputs!K$4,Inputs!K$4&lt;&gt;""),F180,0)</f>
        <v>200</v>
      </c>
      <c r="Y180" s="36">
        <f>IF($I179&lt;Inputs!B$13,Inputs!B$14,0)</f>
        <v>0</v>
      </c>
      <c r="Z180" s="36">
        <f>IF(AND($I179&gt;=Inputs!B$13,$I179&lt;Inputs!C$13),Inputs!C$14,0)</f>
        <v>0.2</v>
      </c>
      <c r="AA180" s="36">
        <f>IF(AND($I179&gt;=Inputs!C$13,$I179&lt;Inputs!D$13),Inputs!D$14,0)</f>
        <v>0</v>
      </c>
      <c r="AB180" s="36">
        <f>IF(AND($I179&lt;Inputs!B$13),Inputs!B$13,0)</f>
        <v>0</v>
      </c>
      <c r="AC180" s="36">
        <f>IF(AND($I179&gt;=Inputs!B$13,$I179&lt;Inputs!C$13),Inputs!C$13,0)</f>
        <v>200</v>
      </c>
      <c r="AD180" s="36">
        <f>IF(AND($I179&gt;=Inputs!C$13,$I179&lt;Inputs!D$13),Inputs!D$13,0)</f>
        <v>0</v>
      </c>
      <c r="AE180" s="36">
        <f t="shared" si="204"/>
        <v>0</v>
      </c>
      <c r="AF180" s="36">
        <f t="shared" si="205"/>
        <v>45.999999999999943</v>
      </c>
      <c r="AG180" s="36">
        <f t="shared" si="206"/>
        <v>0</v>
      </c>
      <c r="AH180" s="36">
        <f t="shared" si="207"/>
        <v>45.999999999999943</v>
      </c>
      <c r="AI180" s="36" t="str">
        <f t="shared" si="243"/>
        <v>No</v>
      </c>
      <c r="AJ180" s="36">
        <f t="shared" si="208"/>
        <v>0</v>
      </c>
      <c r="AK180" s="36">
        <f t="shared" si="209"/>
        <v>5</v>
      </c>
      <c r="AL180" s="36">
        <f t="shared" si="210"/>
        <v>0</v>
      </c>
      <c r="AM180" s="36">
        <f t="shared" si="211"/>
        <v>0</v>
      </c>
      <c r="AN180" s="36">
        <f t="shared" si="212"/>
        <v>1</v>
      </c>
      <c r="AO180" s="36">
        <f t="shared" si="213"/>
        <v>0</v>
      </c>
      <c r="AP180" s="36">
        <f t="shared" si="214"/>
        <v>1</v>
      </c>
      <c r="AQ180" s="36">
        <f t="shared" si="161"/>
        <v>191.8</v>
      </c>
      <c r="AR180" s="36">
        <f>IF(AND($AQ180&gt;=Inputs!B$13,$AQ180&lt;Inputs!C$13),Inputs!C$14,0)</f>
        <v>0.2</v>
      </c>
      <c r="AS180" s="36">
        <f>IF(AND($AQ180&gt;=Inputs!C$13,$AQ180&lt;Inputs!D$13),Inputs!D$14,0)</f>
        <v>0</v>
      </c>
      <c r="AT180" s="36">
        <f>IF(AND($AQ180&gt;=Inputs!B$13,$AQ180&lt;Inputs!C$13),Inputs!C$13,0)</f>
        <v>200</v>
      </c>
      <c r="AU180" s="36">
        <f>IF(AND($AQ180&gt;=Inputs!C$13,$AQ180&lt;Inputs!D$13),Inputs!D$13,0)</f>
        <v>0</v>
      </c>
      <c r="AV180" s="36">
        <f t="shared" si="215"/>
        <v>40.999999999999943</v>
      </c>
      <c r="AW180" s="36">
        <f>IFERROR((AU180-#REF!)/AS180,0)</f>
        <v>0</v>
      </c>
      <c r="AX180" s="36">
        <f t="shared" si="216"/>
        <v>40.999999999999943</v>
      </c>
      <c r="AY180" s="36" t="str">
        <f t="shared" si="244"/>
        <v>No</v>
      </c>
      <c r="AZ180" s="36">
        <f t="shared" si="217"/>
        <v>0</v>
      </c>
      <c r="BA180" s="36">
        <f t="shared" si="218"/>
        <v>0</v>
      </c>
      <c r="BB180" s="36">
        <f t="shared" si="219"/>
        <v>0</v>
      </c>
      <c r="BC180" s="36">
        <f t="shared" si="220"/>
        <v>0</v>
      </c>
      <c r="BD180" s="36">
        <f t="shared" si="221"/>
        <v>0</v>
      </c>
      <c r="BE180" s="37">
        <f t="shared" si="222"/>
        <v>1</v>
      </c>
      <c r="BF180" s="43">
        <f>IF($I179&lt;=Inputs!B$13,Inputs!B$14,0)</f>
        <v>0</v>
      </c>
      <c r="BG180" s="43">
        <f>IF(AND($I179&gt;Inputs!B$13,$I179&lt;=Inputs!C$13),Inputs!C$14,0)</f>
        <v>0.2</v>
      </c>
      <c r="BH180" s="43">
        <f>IF(AND($I179&gt;Inputs!C$13,$I179&lt;=Inputs!D$13),Inputs!D$14,0)</f>
        <v>0</v>
      </c>
      <c r="BI180" s="43">
        <f>IF(AND($I179&lt;Inputs!B$13),0,0)</f>
        <v>0</v>
      </c>
      <c r="BJ180" s="43">
        <f>IF(AND($I179&gt;=Inputs!B$13,$I179&lt;Inputs!C$13),Inputs!B$13,0)</f>
        <v>185</v>
      </c>
      <c r="BK180" s="43">
        <f>IF(AND($I179&gt;=Inputs!C$13,$I179&lt;Inputs!D$13),Inputs!C$13,0)</f>
        <v>0</v>
      </c>
      <c r="BL180" s="43">
        <f t="shared" si="223"/>
        <v>0</v>
      </c>
      <c r="BM180" s="43">
        <f t="shared" si="224"/>
        <v>29.000000000000057</v>
      </c>
      <c r="BN180" s="43">
        <f t="shared" si="225"/>
        <v>0</v>
      </c>
      <c r="BO180" s="43">
        <f t="shared" si="226"/>
        <v>29.000000000000057</v>
      </c>
      <c r="BP180" s="43" t="str">
        <f t="shared" si="245"/>
        <v>No</v>
      </c>
      <c r="BQ180" s="43">
        <f t="shared" si="227"/>
        <v>0</v>
      </c>
      <c r="BR180" s="43">
        <f t="shared" si="228"/>
        <v>5</v>
      </c>
      <c r="BS180" s="43">
        <f t="shared" si="229"/>
        <v>0</v>
      </c>
      <c r="BT180" s="43">
        <f t="shared" si="230"/>
        <v>0</v>
      </c>
      <c r="BU180" s="43">
        <f t="shared" si="231"/>
        <v>-1</v>
      </c>
      <c r="BV180" s="43">
        <f t="shared" si="232"/>
        <v>0</v>
      </c>
      <c r="BW180" s="43">
        <f t="shared" si="233"/>
        <v>-1</v>
      </c>
      <c r="BX180" s="43">
        <f t="shared" si="162"/>
        <v>189.8</v>
      </c>
      <c r="BY180" s="43">
        <f>IF(AND($BX180&gt;Inputs!B$13,$BX180&lt;=Inputs!C$13),Inputs!C$14,0)</f>
        <v>0.2</v>
      </c>
      <c r="BZ180" s="43">
        <f>IF(AND($BX180&gt;Inputs!C$13,$BX180&lt;=Inputs!D$13),Inputs!D$14,0)</f>
        <v>0</v>
      </c>
      <c r="CA180" s="43">
        <f>IF(AND($BX180&gt;Inputs!B$13,$BX180&lt;=Inputs!C$13),Inputs!B$13,0)</f>
        <v>185</v>
      </c>
      <c r="CB180" s="43">
        <f>IF(AND($BX180&gt;Inputs!C$13,$BX180&lt;=Inputs!D$13),Inputs!C$13,0)</f>
        <v>0</v>
      </c>
      <c r="CC180" s="43">
        <f t="shared" si="234"/>
        <v>24.000000000000057</v>
      </c>
      <c r="CD180" s="43">
        <f t="shared" si="235"/>
        <v>0</v>
      </c>
      <c r="CE180" s="43">
        <f t="shared" si="236"/>
        <v>24.000000000000057</v>
      </c>
      <c r="CF180" s="43" t="str">
        <f t="shared" si="246"/>
        <v>No</v>
      </c>
      <c r="CG180" s="43">
        <f t="shared" si="237"/>
        <v>0</v>
      </c>
      <c r="CH180" s="43">
        <f t="shared" si="238"/>
        <v>0</v>
      </c>
      <c r="CI180" s="43">
        <f t="shared" si="239"/>
        <v>0</v>
      </c>
      <c r="CJ180" s="43">
        <f t="shared" si="240"/>
        <v>0</v>
      </c>
      <c r="CK180" s="43">
        <f t="shared" si="241"/>
        <v>0</v>
      </c>
      <c r="CL180" s="44">
        <f t="shared" si="242"/>
        <v>-1</v>
      </c>
      <c r="CM180" s="9">
        <f>IF(AND($F180&gt;=Inputs!B$3,$F180&lt;Inputs!C$3),FORECAST($F180,Inputs!B$4:C$4,Inputs!B$3:C$3),9999)</f>
        <v>9999</v>
      </c>
      <c r="CN180" s="9">
        <f>IF(AND($F180&gt;=Inputs!C$3,$F180&lt;Inputs!D$3),FORECAST($F180,Inputs!C$4:D$4,Inputs!C$3:D$3),9999)</f>
        <v>9999</v>
      </c>
      <c r="CO180" s="9">
        <f>IF(AND($F180&gt;=Inputs!D$3,$F180&lt;Inputs!E$3),FORECAST($F180,Inputs!D$4:E$4,Inputs!D$3:E$3),9999)</f>
        <v>9999</v>
      </c>
      <c r="CP180" s="9">
        <f>IF(AND($F180&gt;=Inputs!E$3,$F180&lt;Inputs!F$3),FORECAST($F180,Inputs!E$4:F$4,Inputs!E$3:F$3),9999)</f>
        <v>9999</v>
      </c>
      <c r="CQ180" s="9">
        <f>IF(AND($F180&gt;=Inputs!F$3,$F180&lt;Inputs!G$3),FORECAST($F180,Inputs!F$4:G$4,Inputs!F$3:G$3),9999)</f>
        <v>9999</v>
      </c>
      <c r="CR180" s="9">
        <f>IF(AND($F180&gt;=Inputs!G$3,$F180&lt;Inputs!H$3),FORECAST($F180,Inputs!G$4:H$4,Inputs!G$3:H$3),9999)</f>
        <v>9999</v>
      </c>
      <c r="CS180" s="9">
        <f>IF(AND($F180&gt;=Inputs!H$3,$F180&lt;Inputs!I$3),FORECAST($F180,Inputs!H$4:I$4,Inputs!H$3:I$3),9999)</f>
        <v>9999</v>
      </c>
      <c r="CT180" s="9">
        <f>IF(AND($F180&gt;=Inputs!I$3,$F180&lt;Inputs!J$3),FORECAST($F180,Inputs!I$4:J$4,Inputs!I$3:J$3),9999)</f>
        <v>9999</v>
      </c>
      <c r="CU180" s="9">
        <f>IF(AND($F180&gt;=Inputs!J$3,$F180&lt;Inputs!K$3),FORECAST($F180,Inputs!J$4:K$4,Inputs!J$3:K$3),9999)</f>
        <v>9999</v>
      </c>
      <c r="CV180" s="9">
        <f>IF(AND($F180&gt;=Inputs!K$3,$F180&lt;Inputs!L$3),FORECAST($F180,Inputs!K$4:L$4,Inputs!K$3:L$3),9999)</f>
        <v>9999</v>
      </c>
      <c r="CW180" s="9">
        <f>IF(AND($G180&gt;=Inputs!B$3,$G180&lt;Inputs!C$3),FORECAST($G180,Inputs!B$4:C$4,Inputs!B$3:C$3),-9999)</f>
        <v>-9999</v>
      </c>
      <c r="CX180" s="9">
        <f>IF(AND($G180&gt;=Inputs!C$3,$G180&lt;Inputs!D$3),FORECAST($G180,Inputs!C$4:D$4,Inputs!C$3:D$3),-9999)</f>
        <v>-9999</v>
      </c>
      <c r="CY180" s="9">
        <f>IF(AND($G180&gt;=Inputs!D$3,$G180&lt;Inputs!E$3),FORECAST($G180,Inputs!D$4:E$4,Inputs!D$3:E$3),-9999)</f>
        <v>-9999</v>
      </c>
      <c r="CZ180" s="9">
        <f>IF(AND($G180&gt;=Inputs!E$3,$G180&lt;Inputs!F$3),FORECAST($G180,Inputs!E$4:F$4,Inputs!E$3:F$3),-9999)</f>
        <v>-9999</v>
      </c>
      <c r="DA180" s="9">
        <f>IF(AND($G180&gt;=Inputs!F$3,$G180&lt;Inputs!G$3),FORECAST($G180,Inputs!F$4:G$4,Inputs!F$3:G$3),-9999)</f>
        <v>-9999</v>
      </c>
      <c r="DB180" s="9">
        <f>IF(AND($G180&gt;=Inputs!G$3,$G180&lt;Inputs!H$3),FORECAST($G180,Inputs!G$4:H$4,Inputs!G$3:H$3),-9999)</f>
        <v>25.2</v>
      </c>
      <c r="DC180" s="9">
        <f>IF(AND($G180&gt;=Inputs!H$3,$G180&lt;Inputs!I$3),FORECAST($G180,Inputs!H$4:I$4,Inputs!H$3:I$3),-9999)</f>
        <v>-9999</v>
      </c>
      <c r="DD180" s="9">
        <f>IF(AND($G180&gt;=Inputs!I$3,$G180&lt;Inputs!J$3),FORECAST($G180,Inputs!I$4:J$4,Inputs!I$3:J$3),-9999)</f>
        <v>-9999</v>
      </c>
      <c r="DE180" s="9">
        <f>IF(AND($G180&gt;=Inputs!J$3,$G180&lt;Inputs!K$3),FORECAST($G180,Inputs!J$4:K$4,Inputs!J$3:K$3),-9999)</f>
        <v>-9999</v>
      </c>
      <c r="DF180" s="9">
        <f>IF(AND($G180&gt;=Inputs!K$3,$G180&lt;Inputs!L$3),FORECAST($G180,Inputs!K$4:L$4,Inputs!K$3:L$3),-9999)</f>
        <v>-9999</v>
      </c>
    </row>
    <row r="181" spans="1:110" x14ac:dyDescent="0.25">
      <c r="A181" s="2">
        <f t="shared" si="203"/>
        <v>45474.61805555498</v>
      </c>
      <c r="B181" s="3" t="str">
        <f>IF(ROUND(A181,6)&lt;ROUND(Inputs!$B$7,6),"Pre t0",IF(ROUND(A181,6)=ROUND(Inputs!$B$7,6),"t0",IF(AND(A181&gt;Inputs!$B$7,A181&lt;Inputs!$B$8),"TRLD","Post t0")))</f>
        <v>TRLD</v>
      </c>
      <c r="C181" s="17">
        <v>138.53</v>
      </c>
      <c r="D181" s="19">
        <v>186.71939999999998</v>
      </c>
      <c r="E181" s="19"/>
      <c r="F181" s="19">
        <v>200</v>
      </c>
      <c r="G181" s="19">
        <v>130</v>
      </c>
      <c r="H181" s="7">
        <f t="shared" si="163"/>
        <v>193.3</v>
      </c>
      <c r="I181" s="7">
        <f>IF(B181="Pre t0",0,IF(B181="t0",MAX(MIN(TRLD!N181,E181),G181),IF(B181="TRLD",I180+J181,IF(B181="Post t0",MAX(I180+M181,G181)))))</f>
        <v>192.8</v>
      </c>
      <c r="J181" s="7">
        <f t="shared" si="247"/>
        <v>1</v>
      </c>
      <c r="K181" s="7">
        <f t="shared" si="159"/>
        <v>8.1999999999999886</v>
      </c>
      <c r="L181" s="7">
        <f t="shared" si="248"/>
        <v>1</v>
      </c>
      <c r="M181" s="8">
        <f t="shared" si="249"/>
        <v>-1</v>
      </c>
      <c r="N181" s="31">
        <f t="shared" si="160"/>
        <v>200</v>
      </c>
      <c r="O181" s="31">
        <f>IF(AND($C181&gt;=Inputs!B$4,$C181&lt;Inputs!C$4),FORECAST($C181,Inputs!B$3:C$3,Inputs!B$4:C$4),0)</f>
        <v>0</v>
      </c>
      <c r="P181" s="31">
        <f>IF(AND($C181&gt;=Inputs!C$4,$C181&lt;Inputs!D$4),FORECAST($C181,Inputs!C$3:D$3,Inputs!C$4:D$4),0)</f>
        <v>0</v>
      </c>
      <c r="Q181" s="31">
        <f>IF(AND($C181&gt;=Inputs!D$4,$C181&lt;Inputs!E$4),FORECAST($C181,Inputs!D$3:E$3,Inputs!D$4:E$4),0)</f>
        <v>0</v>
      </c>
      <c r="R181" s="31">
        <f>IF(AND($C181&gt;=Inputs!E$4,$C181&lt;Inputs!F$4),FORECAST($C181,Inputs!E$3:F$3,Inputs!E$4:F$4),0)</f>
        <v>0</v>
      </c>
      <c r="S181" s="31">
        <f>IF(AND($C181&gt;=Inputs!F$4,$C181&lt;Inputs!G$4),FORECAST($C181,Inputs!F$3:G$3,Inputs!F$4:G$4),0)</f>
        <v>0</v>
      </c>
      <c r="T181" s="31">
        <f>IF(AND($C181&gt;=Inputs!G$4,$C181&lt;Inputs!H$4),FORECAST($C181,Inputs!G$3:H$3,Inputs!G$4:H$4),0)</f>
        <v>0</v>
      </c>
      <c r="U181" s="31">
        <f>IF(AND($C181&gt;=Inputs!H$4,$C181&lt;Inputs!I$4),FORECAST($C181,Inputs!H$3:I$3,Inputs!H$4:I$4),0)</f>
        <v>0</v>
      </c>
      <c r="V181" s="31">
        <f>IF(AND($C181&gt;=Inputs!I$4,$C181&lt;Inputs!J$4),FORECAST($C181,Inputs!I$3:J$3,Inputs!I$4:J$4),0)</f>
        <v>0</v>
      </c>
      <c r="W181" s="31">
        <f>IF(AND($C181&gt;=Inputs!J$4,$C181&lt;Inputs!K$4),FORECAST($C181,Inputs!J$3:K$3,Inputs!J$4:K$4),0)</f>
        <v>0</v>
      </c>
      <c r="X181" s="31">
        <f>IF(AND($C181&gt;=Inputs!K$4,Inputs!K$4&lt;&gt;""),F181,0)</f>
        <v>200</v>
      </c>
      <c r="Y181" s="36">
        <f>IF($I180&lt;Inputs!B$13,Inputs!B$14,0)</f>
        <v>0</v>
      </c>
      <c r="Z181" s="36">
        <f>IF(AND($I180&gt;=Inputs!B$13,$I180&lt;Inputs!C$13),Inputs!C$14,0)</f>
        <v>0.2</v>
      </c>
      <c r="AA181" s="36">
        <f>IF(AND($I180&gt;=Inputs!C$13,$I180&lt;Inputs!D$13),Inputs!D$14,0)</f>
        <v>0</v>
      </c>
      <c r="AB181" s="36">
        <f>IF(AND($I180&lt;Inputs!B$13),Inputs!B$13,0)</f>
        <v>0</v>
      </c>
      <c r="AC181" s="36">
        <f>IF(AND($I180&gt;=Inputs!B$13,$I180&lt;Inputs!C$13),Inputs!C$13,0)</f>
        <v>200</v>
      </c>
      <c r="AD181" s="36">
        <f>IF(AND($I180&gt;=Inputs!C$13,$I180&lt;Inputs!D$13),Inputs!D$13,0)</f>
        <v>0</v>
      </c>
      <c r="AE181" s="36">
        <f t="shared" si="204"/>
        <v>0</v>
      </c>
      <c r="AF181" s="36">
        <f t="shared" si="205"/>
        <v>40.999999999999943</v>
      </c>
      <c r="AG181" s="36">
        <f t="shared" si="206"/>
        <v>0</v>
      </c>
      <c r="AH181" s="36">
        <f t="shared" si="207"/>
        <v>40.999999999999943</v>
      </c>
      <c r="AI181" s="36" t="str">
        <f t="shared" si="243"/>
        <v>No</v>
      </c>
      <c r="AJ181" s="36">
        <f t="shared" si="208"/>
        <v>0</v>
      </c>
      <c r="AK181" s="36">
        <f t="shared" si="209"/>
        <v>5</v>
      </c>
      <c r="AL181" s="36">
        <f t="shared" si="210"/>
        <v>0</v>
      </c>
      <c r="AM181" s="36">
        <f t="shared" si="211"/>
        <v>0</v>
      </c>
      <c r="AN181" s="36">
        <f t="shared" si="212"/>
        <v>1</v>
      </c>
      <c r="AO181" s="36">
        <f t="shared" si="213"/>
        <v>0</v>
      </c>
      <c r="AP181" s="36">
        <f t="shared" si="214"/>
        <v>1</v>
      </c>
      <c r="AQ181" s="36">
        <f t="shared" si="161"/>
        <v>192.8</v>
      </c>
      <c r="AR181" s="36">
        <f>IF(AND($AQ181&gt;=Inputs!B$13,$AQ181&lt;Inputs!C$13),Inputs!C$14,0)</f>
        <v>0.2</v>
      </c>
      <c r="AS181" s="36">
        <f>IF(AND($AQ181&gt;=Inputs!C$13,$AQ181&lt;Inputs!D$13),Inputs!D$14,0)</f>
        <v>0</v>
      </c>
      <c r="AT181" s="36">
        <f>IF(AND($AQ181&gt;=Inputs!B$13,$AQ181&lt;Inputs!C$13),Inputs!C$13,0)</f>
        <v>200</v>
      </c>
      <c r="AU181" s="36">
        <f>IF(AND($AQ181&gt;=Inputs!C$13,$AQ181&lt;Inputs!D$13),Inputs!D$13,0)</f>
        <v>0</v>
      </c>
      <c r="AV181" s="36">
        <f t="shared" si="215"/>
        <v>35.999999999999943</v>
      </c>
      <c r="AW181" s="36">
        <f>IFERROR((AU181-#REF!)/AS181,0)</f>
        <v>0</v>
      </c>
      <c r="AX181" s="36">
        <f t="shared" si="216"/>
        <v>35.999999999999943</v>
      </c>
      <c r="AY181" s="36" t="str">
        <f t="shared" si="244"/>
        <v>No</v>
      </c>
      <c r="AZ181" s="36">
        <f t="shared" si="217"/>
        <v>0</v>
      </c>
      <c r="BA181" s="36">
        <f t="shared" si="218"/>
        <v>0</v>
      </c>
      <c r="BB181" s="36">
        <f t="shared" si="219"/>
        <v>0</v>
      </c>
      <c r="BC181" s="36">
        <f t="shared" si="220"/>
        <v>0</v>
      </c>
      <c r="BD181" s="36">
        <f t="shared" si="221"/>
        <v>0</v>
      </c>
      <c r="BE181" s="37">
        <f t="shared" si="222"/>
        <v>1</v>
      </c>
      <c r="BF181" s="43">
        <f>IF($I180&lt;=Inputs!B$13,Inputs!B$14,0)</f>
        <v>0</v>
      </c>
      <c r="BG181" s="43">
        <f>IF(AND($I180&gt;Inputs!B$13,$I180&lt;=Inputs!C$13),Inputs!C$14,0)</f>
        <v>0.2</v>
      </c>
      <c r="BH181" s="43">
        <f>IF(AND($I180&gt;Inputs!C$13,$I180&lt;=Inputs!D$13),Inputs!D$14,0)</f>
        <v>0</v>
      </c>
      <c r="BI181" s="43">
        <f>IF(AND($I180&lt;Inputs!B$13),0,0)</f>
        <v>0</v>
      </c>
      <c r="BJ181" s="43">
        <f>IF(AND($I180&gt;=Inputs!B$13,$I180&lt;Inputs!C$13),Inputs!B$13,0)</f>
        <v>185</v>
      </c>
      <c r="BK181" s="43">
        <f>IF(AND($I180&gt;=Inputs!C$13,$I180&lt;Inputs!D$13),Inputs!C$13,0)</f>
        <v>0</v>
      </c>
      <c r="BL181" s="43">
        <f t="shared" si="223"/>
        <v>0</v>
      </c>
      <c r="BM181" s="43">
        <f t="shared" si="224"/>
        <v>34.000000000000057</v>
      </c>
      <c r="BN181" s="43">
        <f t="shared" si="225"/>
        <v>0</v>
      </c>
      <c r="BO181" s="43">
        <f t="shared" si="226"/>
        <v>34.000000000000057</v>
      </c>
      <c r="BP181" s="43" t="str">
        <f t="shared" si="245"/>
        <v>No</v>
      </c>
      <c r="BQ181" s="43">
        <f t="shared" si="227"/>
        <v>0</v>
      </c>
      <c r="BR181" s="43">
        <f t="shared" si="228"/>
        <v>5</v>
      </c>
      <c r="BS181" s="43">
        <f t="shared" si="229"/>
        <v>0</v>
      </c>
      <c r="BT181" s="43">
        <f t="shared" si="230"/>
        <v>0</v>
      </c>
      <c r="BU181" s="43">
        <f t="shared" si="231"/>
        <v>-1</v>
      </c>
      <c r="BV181" s="43">
        <f t="shared" si="232"/>
        <v>0</v>
      </c>
      <c r="BW181" s="43">
        <f t="shared" si="233"/>
        <v>-1</v>
      </c>
      <c r="BX181" s="43">
        <f t="shared" si="162"/>
        <v>190.8</v>
      </c>
      <c r="BY181" s="43">
        <f>IF(AND($BX181&gt;Inputs!B$13,$BX181&lt;=Inputs!C$13),Inputs!C$14,0)</f>
        <v>0.2</v>
      </c>
      <c r="BZ181" s="43">
        <f>IF(AND($BX181&gt;Inputs!C$13,$BX181&lt;=Inputs!D$13),Inputs!D$14,0)</f>
        <v>0</v>
      </c>
      <c r="CA181" s="43">
        <f>IF(AND($BX181&gt;Inputs!B$13,$BX181&lt;=Inputs!C$13),Inputs!B$13,0)</f>
        <v>185</v>
      </c>
      <c r="CB181" s="43">
        <f>IF(AND($BX181&gt;Inputs!C$13,$BX181&lt;=Inputs!D$13),Inputs!C$13,0)</f>
        <v>0</v>
      </c>
      <c r="CC181" s="43">
        <f t="shared" si="234"/>
        <v>29.000000000000057</v>
      </c>
      <c r="CD181" s="43">
        <f t="shared" si="235"/>
        <v>0</v>
      </c>
      <c r="CE181" s="43">
        <f t="shared" si="236"/>
        <v>29.000000000000057</v>
      </c>
      <c r="CF181" s="43" t="str">
        <f t="shared" si="246"/>
        <v>No</v>
      </c>
      <c r="CG181" s="43">
        <f t="shared" si="237"/>
        <v>0</v>
      </c>
      <c r="CH181" s="43">
        <f t="shared" si="238"/>
        <v>0</v>
      </c>
      <c r="CI181" s="43">
        <f t="shared" si="239"/>
        <v>0</v>
      </c>
      <c r="CJ181" s="43">
        <f t="shared" si="240"/>
        <v>0</v>
      </c>
      <c r="CK181" s="43">
        <f t="shared" si="241"/>
        <v>0</v>
      </c>
      <c r="CL181" s="44">
        <f t="shared" si="242"/>
        <v>-1</v>
      </c>
      <c r="CM181" s="9">
        <f>IF(AND($F181&gt;=Inputs!B$3,$F181&lt;Inputs!C$3),FORECAST($F181,Inputs!B$4:C$4,Inputs!B$3:C$3),9999)</f>
        <v>9999</v>
      </c>
      <c r="CN181" s="9">
        <f>IF(AND($F181&gt;=Inputs!C$3,$F181&lt;Inputs!D$3),FORECAST($F181,Inputs!C$4:D$4,Inputs!C$3:D$3),9999)</f>
        <v>9999</v>
      </c>
      <c r="CO181" s="9">
        <f>IF(AND($F181&gt;=Inputs!D$3,$F181&lt;Inputs!E$3),FORECAST($F181,Inputs!D$4:E$4,Inputs!D$3:E$3),9999)</f>
        <v>9999</v>
      </c>
      <c r="CP181" s="9">
        <f>IF(AND($F181&gt;=Inputs!E$3,$F181&lt;Inputs!F$3),FORECAST($F181,Inputs!E$4:F$4,Inputs!E$3:F$3),9999)</f>
        <v>9999</v>
      </c>
      <c r="CQ181" s="9">
        <f>IF(AND($F181&gt;=Inputs!F$3,$F181&lt;Inputs!G$3),FORECAST($F181,Inputs!F$4:G$4,Inputs!F$3:G$3),9999)</f>
        <v>9999</v>
      </c>
      <c r="CR181" s="9">
        <f>IF(AND($F181&gt;=Inputs!G$3,$F181&lt;Inputs!H$3),FORECAST($F181,Inputs!G$4:H$4,Inputs!G$3:H$3),9999)</f>
        <v>9999</v>
      </c>
      <c r="CS181" s="9">
        <f>IF(AND($F181&gt;=Inputs!H$3,$F181&lt;Inputs!I$3),FORECAST($F181,Inputs!H$4:I$4,Inputs!H$3:I$3),9999)</f>
        <v>9999</v>
      </c>
      <c r="CT181" s="9">
        <f>IF(AND($F181&gt;=Inputs!I$3,$F181&lt;Inputs!J$3),FORECAST($F181,Inputs!I$4:J$4,Inputs!I$3:J$3),9999)</f>
        <v>9999</v>
      </c>
      <c r="CU181" s="9">
        <f>IF(AND($F181&gt;=Inputs!J$3,$F181&lt;Inputs!K$3),FORECAST($F181,Inputs!J$4:K$4,Inputs!J$3:K$3),9999)</f>
        <v>9999</v>
      </c>
      <c r="CV181" s="9">
        <f>IF(AND($F181&gt;=Inputs!K$3,$F181&lt;Inputs!L$3),FORECAST($F181,Inputs!K$4:L$4,Inputs!K$3:L$3),9999)</f>
        <v>9999</v>
      </c>
      <c r="CW181" s="9">
        <f>IF(AND($G181&gt;=Inputs!B$3,$G181&lt;Inputs!C$3),FORECAST($G181,Inputs!B$4:C$4,Inputs!B$3:C$3),-9999)</f>
        <v>-9999</v>
      </c>
      <c r="CX181" s="9">
        <f>IF(AND($G181&gt;=Inputs!C$3,$G181&lt;Inputs!D$3),FORECAST($G181,Inputs!C$4:D$4,Inputs!C$3:D$3),-9999)</f>
        <v>-9999</v>
      </c>
      <c r="CY181" s="9">
        <f>IF(AND($G181&gt;=Inputs!D$3,$G181&lt;Inputs!E$3),FORECAST($G181,Inputs!D$4:E$4,Inputs!D$3:E$3),-9999)</f>
        <v>-9999</v>
      </c>
      <c r="CZ181" s="9">
        <f>IF(AND($G181&gt;=Inputs!E$3,$G181&lt;Inputs!F$3),FORECAST($G181,Inputs!E$4:F$4,Inputs!E$3:F$3),-9999)</f>
        <v>-9999</v>
      </c>
      <c r="DA181" s="9">
        <f>IF(AND($G181&gt;=Inputs!F$3,$G181&lt;Inputs!G$3),FORECAST($G181,Inputs!F$4:G$4,Inputs!F$3:G$3),-9999)</f>
        <v>-9999</v>
      </c>
      <c r="DB181" s="9">
        <f>IF(AND($G181&gt;=Inputs!G$3,$G181&lt;Inputs!H$3),FORECAST($G181,Inputs!G$4:H$4,Inputs!G$3:H$3),-9999)</f>
        <v>25.2</v>
      </c>
      <c r="DC181" s="9">
        <f>IF(AND($G181&gt;=Inputs!H$3,$G181&lt;Inputs!I$3),FORECAST($G181,Inputs!H$4:I$4,Inputs!H$3:I$3),-9999)</f>
        <v>-9999</v>
      </c>
      <c r="DD181" s="9">
        <f>IF(AND($G181&gt;=Inputs!I$3,$G181&lt;Inputs!J$3),FORECAST($G181,Inputs!I$4:J$4,Inputs!I$3:J$3),-9999)</f>
        <v>-9999</v>
      </c>
      <c r="DE181" s="9">
        <f>IF(AND($G181&gt;=Inputs!J$3,$G181&lt;Inputs!K$3),FORECAST($G181,Inputs!J$4:K$4,Inputs!J$3:K$3),-9999)</f>
        <v>-9999</v>
      </c>
      <c r="DF181" s="9">
        <f>IF(AND($G181&gt;=Inputs!K$3,$G181&lt;Inputs!L$3),FORECAST($G181,Inputs!K$4:L$4,Inputs!K$3:L$3),-9999)</f>
        <v>-9999</v>
      </c>
    </row>
    <row r="182" spans="1:110" x14ac:dyDescent="0.25">
      <c r="A182" s="2">
        <f t="shared" si="203"/>
        <v>45474.621527777199</v>
      </c>
      <c r="B182" s="3" t="str">
        <f>IF(ROUND(A182,6)&lt;ROUND(Inputs!$B$7,6),"Pre t0",IF(ROUND(A182,6)=ROUND(Inputs!$B$7,6),"t0",IF(AND(A182&gt;Inputs!$B$7,A182&lt;Inputs!$B$8),"TRLD","Post t0")))</f>
        <v>TRLD</v>
      </c>
      <c r="C182" s="17">
        <v>95.18</v>
      </c>
      <c r="D182" s="19">
        <v>186.53525000000002</v>
      </c>
      <c r="E182" s="19"/>
      <c r="F182" s="19">
        <v>200</v>
      </c>
      <c r="G182" s="19">
        <v>130</v>
      </c>
      <c r="H182" s="7">
        <f t="shared" si="163"/>
        <v>194.3</v>
      </c>
      <c r="I182" s="7">
        <f>IF(B182="Pre t0",0,IF(B182="t0",MAX(MIN(TRLD!N182,E182),G182),IF(B182="TRLD",I181+J182,IF(B182="Post t0",MAX(I181+M182,G182)))))</f>
        <v>193.8</v>
      </c>
      <c r="J182" s="7">
        <f t="shared" si="247"/>
        <v>1</v>
      </c>
      <c r="K182" s="7">
        <f t="shared" si="159"/>
        <v>7.1999999999999886</v>
      </c>
      <c r="L182" s="7">
        <f t="shared" si="248"/>
        <v>1</v>
      </c>
      <c r="M182" s="8">
        <f t="shared" si="249"/>
        <v>-1</v>
      </c>
      <c r="N182" s="31">
        <f t="shared" si="160"/>
        <v>200</v>
      </c>
      <c r="O182" s="31">
        <f>IF(AND($C182&gt;=Inputs!B$4,$C182&lt;Inputs!C$4),FORECAST($C182,Inputs!B$3:C$3,Inputs!B$4:C$4),0)</f>
        <v>0</v>
      </c>
      <c r="P182" s="31">
        <f>IF(AND($C182&gt;=Inputs!C$4,$C182&lt;Inputs!D$4),FORECAST($C182,Inputs!C$3:D$3,Inputs!C$4:D$4),0)</f>
        <v>0</v>
      </c>
      <c r="Q182" s="31">
        <f>IF(AND($C182&gt;=Inputs!D$4,$C182&lt;Inputs!E$4),FORECAST($C182,Inputs!D$3:E$3,Inputs!D$4:E$4),0)</f>
        <v>0</v>
      </c>
      <c r="R182" s="31">
        <f>IF(AND($C182&gt;=Inputs!E$4,$C182&lt;Inputs!F$4),FORECAST($C182,Inputs!E$3:F$3,Inputs!E$4:F$4),0)</f>
        <v>0</v>
      </c>
      <c r="S182" s="31">
        <f>IF(AND($C182&gt;=Inputs!F$4,$C182&lt;Inputs!G$4),FORECAST($C182,Inputs!F$3:G$3,Inputs!F$4:G$4),0)</f>
        <v>0</v>
      </c>
      <c r="T182" s="31">
        <f>IF(AND($C182&gt;=Inputs!G$4,$C182&lt;Inputs!H$4),FORECAST($C182,Inputs!G$3:H$3,Inputs!G$4:H$4),0)</f>
        <v>0</v>
      </c>
      <c r="U182" s="31">
        <f>IF(AND($C182&gt;=Inputs!H$4,$C182&lt;Inputs!I$4),FORECAST($C182,Inputs!H$3:I$3,Inputs!H$4:I$4),0)</f>
        <v>0</v>
      </c>
      <c r="V182" s="31">
        <f>IF(AND($C182&gt;=Inputs!I$4,$C182&lt;Inputs!J$4),FORECAST($C182,Inputs!I$3:J$3,Inputs!I$4:J$4),0)</f>
        <v>0</v>
      </c>
      <c r="W182" s="31">
        <f>IF(AND($C182&gt;=Inputs!J$4,$C182&lt;Inputs!K$4),FORECAST($C182,Inputs!J$3:K$3,Inputs!J$4:K$4),0)</f>
        <v>0</v>
      </c>
      <c r="X182" s="31">
        <f>IF(AND($C182&gt;=Inputs!K$4,Inputs!K$4&lt;&gt;""),F182,0)</f>
        <v>200</v>
      </c>
      <c r="Y182" s="36">
        <f>IF($I181&lt;Inputs!B$13,Inputs!B$14,0)</f>
        <v>0</v>
      </c>
      <c r="Z182" s="36">
        <f>IF(AND($I181&gt;=Inputs!B$13,$I181&lt;Inputs!C$13),Inputs!C$14,0)</f>
        <v>0.2</v>
      </c>
      <c r="AA182" s="36">
        <f>IF(AND($I181&gt;=Inputs!C$13,$I181&lt;Inputs!D$13),Inputs!D$14,0)</f>
        <v>0</v>
      </c>
      <c r="AB182" s="36">
        <f>IF(AND($I181&lt;Inputs!B$13),Inputs!B$13,0)</f>
        <v>0</v>
      </c>
      <c r="AC182" s="36">
        <f>IF(AND($I181&gt;=Inputs!B$13,$I181&lt;Inputs!C$13),Inputs!C$13,0)</f>
        <v>200</v>
      </c>
      <c r="AD182" s="36">
        <f>IF(AND($I181&gt;=Inputs!C$13,$I181&lt;Inputs!D$13),Inputs!D$13,0)</f>
        <v>0</v>
      </c>
      <c r="AE182" s="36">
        <f t="shared" si="204"/>
        <v>0</v>
      </c>
      <c r="AF182" s="36">
        <f t="shared" si="205"/>
        <v>35.999999999999943</v>
      </c>
      <c r="AG182" s="36">
        <f t="shared" si="206"/>
        <v>0</v>
      </c>
      <c r="AH182" s="36">
        <f t="shared" si="207"/>
        <v>35.999999999999943</v>
      </c>
      <c r="AI182" s="36" t="str">
        <f t="shared" si="243"/>
        <v>No</v>
      </c>
      <c r="AJ182" s="36">
        <f t="shared" si="208"/>
        <v>0</v>
      </c>
      <c r="AK182" s="36">
        <f t="shared" si="209"/>
        <v>5</v>
      </c>
      <c r="AL182" s="36">
        <f t="shared" si="210"/>
        <v>0</v>
      </c>
      <c r="AM182" s="36">
        <f t="shared" si="211"/>
        <v>0</v>
      </c>
      <c r="AN182" s="36">
        <f t="shared" si="212"/>
        <v>1</v>
      </c>
      <c r="AO182" s="36">
        <f t="shared" si="213"/>
        <v>0</v>
      </c>
      <c r="AP182" s="36">
        <f t="shared" si="214"/>
        <v>1</v>
      </c>
      <c r="AQ182" s="36">
        <f t="shared" si="161"/>
        <v>193.8</v>
      </c>
      <c r="AR182" s="36">
        <f>IF(AND($AQ182&gt;=Inputs!B$13,$AQ182&lt;Inputs!C$13),Inputs!C$14,0)</f>
        <v>0.2</v>
      </c>
      <c r="AS182" s="36">
        <f>IF(AND($AQ182&gt;=Inputs!C$13,$AQ182&lt;Inputs!D$13),Inputs!D$14,0)</f>
        <v>0</v>
      </c>
      <c r="AT182" s="36">
        <f>IF(AND($AQ182&gt;=Inputs!B$13,$AQ182&lt;Inputs!C$13),Inputs!C$13,0)</f>
        <v>200</v>
      </c>
      <c r="AU182" s="36">
        <f>IF(AND($AQ182&gt;=Inputs!C$13,$AQ182&lt;Inputs!D$13),Inputs!D$13,0)</f>
        <v>0</v>
      </c>
      <c r="AV182" s="36">
        <f t="shared" si="215"/>
        <v>30.999999999999943</v>
      </c>
      <c r="AW182" s="36">
        <f>IFERROR((AU182-#REF!)/AS182,0)</f>
        <v>0</v>
      </c>
      <c r="AX182" s="36">
        <f t="shared" si="216"/>
        <v>30.999999999999943</v>
      </c>
      <c r="AY182" s="36" t="str">
        <f t="shared" si="244"/>
        <v>No</v>
      </c>
      <c r="AZ182" s="36">
        <f t="shared" si="217"/>
        <v>0</v>
      </c>
      <c r="BA182" s="36">
        <f t="shared" si="218"/>
        <v>0</v>
      </c>
      <c r="BB182" s="36">
        <f t="shared" si="219"/>
        <v>0</v>
      </c>
      <c r="BC182" s="36">
        <f t="shared" si="220"/>
        <v>0</v>
      </c>
      <c r="BD182" s="36">
        <f t="shared" si="221"/>
        <v>0</v>
      </c>
      <c r="BE182" s="37">
        <f t="shared" si="222"/>
        <v>1</v>
      </c>
      <c r="BF182" s="43">
        <f>IF($I181&lt;=Inputs!B$13,Inputs!B$14,0)</f>
        <v>0</v>
      </c>
      <c r="BG182" s="43">
        <f>IF(AND($I181&gt;Inputs!B$13,$I181&lt;=Inputs!C$13),Inputs!C$14,0)</f>
        <v>0.2</v>
      </c>
      <c r="BH182" s="43">
        <f>IF(AND($I181&gt;Inputs!C$13,$I181&lt;=Inputs!D$13),Inputs!D$14,0)</f>
        <v>0</v>
      </c>
      <c r="BI182" s="43">
        <f>IF(AND($I181&lt;Inputs!B$13),0,0)</f>
        <v>0</v>
      </c>
      <c r="BJ182" s="43">
        <f>IF(AND($I181&gt;=Inputs!B$13,$I181&lt;Inputs!C$13),Inputs!B$13,0)</f>
        <v>185</v>
      </c>
      <c r="BK182" s="43">
        <f>IF(AND($I181&gt;=Inputs!C$13,$I181&lt;Inputs!D$13),Inputs!C$13,0)</f>
        <v>0</v>
      </c>
      <c r="BL182" s="43">
        <f t="shared" si="223"/>
        <v>0</v>
      </c>
      <c r="BM182" s="43">
        <f t="shared" si="224"/>
        <v>39.000000000000057</v>
      </c>
      <c r="BN182" s="43">
        <f t="shared" si="225"/>
        <v>0</v>
      </c>
      <c r="BO182" s="43">
        <f t="shared" si="226"/>
        <v>39.000000000000057</v>
      </c>
      <c r="BP182" s="43" t="str">
        <f t="shared" si="245"/>
        <v>No</v>
      </c>
      <c r="BQ182" s="43">
        <f t="shared" si="227"/>
        <v>0</v>
      </c>
      <c r="BR182" s="43">
        <f t="shared" si="228"/>
        <v>5</v>
      </c>
      <c r="BS182" s="43">
        <f t="shared" si="229"/>
        <v>0</v>
      </c>
      <c r="BT182" s="43">
        <f t="shared" si="230"/>
        <v>0</v>
      </c>
      <c r="BU182" s="43">
        <f t="shared" si="231"/>
        <v>-1</v>
      </c>
      <c r="BV182" s="43">
        <f t="shared" si="232"/>
        <v>0</v>
      </c>
      <c r="BW182" s="43">
        <f t="shared" si="233"/>
        <v>-1</v>
      </c>
      <c r="BX182" s="43">
        <f t="shared" si="162"/>
        <v>191.8</v>
      </c>
      <c r="BY182" s="43">
        <f>IF(AND($BX182&gt;Inputs!B$13,$BX182&lt;=Inputs!C$13),Inputs!C$14,0)</f>
        <v>0.2</v>
      </c>
      <c r="BZ182" s="43">
        <f>IF(AND($BX182&gt;Inputs!C$13,$BX182&lt;=Inputs!D$13),Inputs!D$14,0)</f>
        <v>0</v>
      </c>
      <c r="CA182" s="43">
        <f>IF(AND($BX182&gt;Inputs!B$13,$BX182&lt;=Inputs!C$13),Inputs!B$13,0)</f>
        <v>185</v>
      </c>
      <c r="CB182" s="43">
        <f>IF(AND($BX182&gt;Inputs!C$13,$BX182&lt;=Inputs!D$13),Inputs!C$13,0)</f>
        <v>0</v>
      </c>
      <c r="CC182" s="43">
        <f t="shared" si="234"/>
        <v>34.000000000000057</v>
      </c>
      <c r="CD182" s="43">
        <f t="shared" si="235"/>
        <v>0</v>
      </c>
      <c r="CE182" s="43">
        <f t="shared" si="236"/>
        <v>34.000000000000057</v>
      </c>
      <c r="CF182" s="43" t="str">
        <f t="shared" si="246"/>
        <v>No</v>
      </c>
      <c r="CG182" s="43">
        <f t="shared" si="237"/>
        <v>0</v>
      </c>
      <c r="CH182" s="43">
        <f t="shared" si="238"/>
        <v>0</v>
      </c>
      <c r="CI182" s="43">
        <f t="shared" si="239"/>
        <v>0</v>
      </c>
      <c r="CJ182" s="43">
        <f t="shared" si="240"/>
        <v>0</v>
      </c>
      <c r="CK182" s="43">
        <f t="shared" si="241"/>
        <v>0</v>
      </c>
      <c r="CL182" s="44">
        <f t="shared" si="242"/>
        <v>-1</v>
      </c>
      <c r="CM182" s="9">
        <f>IF(AND($F182&gt;=Inputs!B$3,$F182&lt;Inputs!C$3),FORECAST($F182,Inputs!B$4:C$4,Inputs!B$3:C$3),9999)</f>
        <v>9999</v>
      </c>
      <c r="CN182" s="9">
        <f>IF(AND($F182&gt;=Inputs!C$3,$F182&lt;Inputs!D$3),FORECAST($F182,Inputs!C$4:D$4,Inputs!C$3:D$3),9999)</f>
        <v>9999</v>
      </c>
      <c r="CO182" s="9">
        <f>IF(AND($F182&gt;=Inputs!D$3,$F182&lt;Inputs!E$3),FORECAST($F182,Inputs!D$4:E$4,Inputs!D$3:E$3),9999)</f>
        <v>9999</v>
      </c>
      <c r="CP182" s="9">
        <f>IF(AND($F182&gt;=Inputs!E$3,$F182&lt;Inputs!F$3),FORECAST($F182,Inputs!E$4:F$4,Inputs!E$3:F$3),9999)</f>
        <v>9999</v>
      </c>
      <c r="CQ182" s="9">
        <f>IF(AND($F182&gt;=Inputs!F$3,$F182&lt;Inputs!G$3),FORECAST($F182,Inputs!F$4:G$4,Inputs!F$3:G$3),9999)</f>
        <v>9999</v>
      </c>
      <c r="CR182" s="9">
        <f>IF(AND($F182&gt;=Inputs!G$3,$F182&lt;Inputs!H$3),FORECAST($F182,Inputs!G$4:H$4,Inputs!G$3:H$3),9999)</f>
        <v>9999</v>
      </c>
      <c r="CS182" s="9">
        <f>IF(AND($F182&gt;=Inputs!H$3,$F182&lt;Inputs!I$3),FORECAST($F182,Inputs!H$4:I$4,Inputs!H$3:I$3),9999)</f>
        <v>9999</v>
      </c>
      <c r="CT182" s="9">
        <f>IF(AND($F182&gt;=Inputs!I$3,$F182&lt;Inputs!J$3),FORECAST($F182,Inputs!I$4:J$4,Inputs!I$3:J$3),9999)</f>
        <v>9999</v>
      </c>
      <c r="CU182" s="9">
        <f>IF(AND($F182&gt;=Inputs!J$3,$F182&lt;Inputs!K$3),FORECAST($F182,Inputs!J$4:K$4,Inputs!J$3:K$3),9999)</f>
        <v>9999</v>
      </c>
      <c r="CV182" s="9">
        <f>IF(AND($F182&gt;=Inputs!K$3,$F182&lt;Inputs!L$3),FORECAST($F182,Inputs!K$4:L$4,Inputs!K$3:L$3),9999)</f>
        <v>9999</v>
      </c>
      <c r="CW182" s="9">
        <f>IF(AND($G182&gt;=Inputs!B$3,$G182&lt;Inputs!C$3),FORECAST($G182,Inputs!B$4:C$4,Inputs!B$3:C$3),-9999)</f>
        <v>-9999</v>
      </c>
      <c r="CX182" s="9">
        <f>IF(AND($G182&gt;=Inputs!C$3,$G182&lt;Inputs!D$3),FORECAST($G182,Inputs!C$4:D$4,Inputs!C$3:D$3),-9999)</f>
        <v>-9999</v>
      </c>
      <c r="CY182" s="9">
        <f>IF(AND($G182&gt;=Inputs!D$3,$G182&lt;Inputs!E$3),FORECAST($G182,Inputs!D$4:E$4,Inputs!D$3:E$3),-9999)</f>
        <v>-9999</v>
      </c>
      <c r="CZ182" s="9">
        <f>IF(AND($G182&gt;=Inputs!E$3,$G182&lt;Inputs!F$3),FORECAST($G182,Inputs!E$4:F$4,Inputs!E$3:F$3),-9999)</f>
        <v>-9999</v>
      </c>
      <c r="DA182" s="9">
        <f>IF(AND($G182&gt;=Inputs!F$3,$G182&lt;Inputs!G$3),FORECAST($G182,Inputs!F$4:G$4,Inputs!F$3:G$3),-9999)</f>
        <v>-9999</v>
      </c>
      <c r="DB182" s="9">
        <f>IF(AND($G182&gt;=Inputs!G$3,$G182&lt;Inputs!H$3),FORECAST($G182,Inputs!G$4:H$4,Inputs!G$3:H$3),-9999)</f>
        <v>25.2</v>
      </c>
      <c r="DC182" s="9">
        <f>IF(AND($G182&gt;=Inputs!H$3,$G182&lt;Inputs!I$3),FORECAST($G182,Inputs!H$4:I$4,Inputs!H$3:I$3),-9999)</f>
        <v>-9999</v>
      </c>
      <c r="DD182" s="9">
        <f>IF(AND($G182&gt;=Inputs!I$3,$G182&lt;Inputs!J$3),FORECAST($G182,Inputs!I$4:J$4,Inputs!I$3:J$3),-9999)</f>
        <v>-9999</v>
      </c>
      <c r="DE182" s="9">
        <f>IF(AND($G182&gt;=Inputs!J$3,$G182&lt;Inputs!K$3),FORECAST($G182,Inputs!J$4:K$4,Inputs!J$3:K$3),-9999)</f>
        <v>-9999</v>
      </c>
      <c r="DF182" s="9">
        <f>IF(AND($G182&gt;=Inputs!K$3,$G182&lt;Inputs!L$3),FORECAST($G182,Inputs!K$4:L$4,Inputs!K$3:L$3),-9999)</f>
        <v>-9999</v>
      </c>
    </row>
    <row r="183" spans="1:110" x14ac:dyDescent="0.25">
      <c r="A183" s="2">
        <f t="shared" si="203"/>
        <v>45474.624999999418</v>
      </c>
      <c r="B183" s="3" t="str">
        <f>IF(ROUND(A183,6)&lt;ROUND(Inputs!$B$7,6),"Pre t0",IF(ROUND(A183,6)=ROUND(Inputs!$B$7,6),"t0",IF(AND(A183&gt;Inputs!$B$7,A183&lt;Inputs!$B$8),"TRLD","Post t0")))</f>
        <v>TRLD</v>
      </c>
      <c r="C183" s="17">
        <v>101.65</v>
      </c>
      <c r="D183" s="19">
        <v>186.78899999999999</v>
      </c>
      <c r="E183" s="19"/>
      <c r="F183" s="19">
        <v>200</v>
      </c>
      <c r="G183" s="19">
        <v>130</v>
      </c>
      <c r="H183" s="7">
        <f t="shared" si="163"/>
        <v>195.3</v>
      </c>
      <c r="I183" s="7">
        <f>IF(B183="Pre t0",0,IF(B183="t0",MAX(MIN(TRLD!N183,E183),G183),IF(B183="TRLD",I182+J183,IF(B183="Post t0",MAX(I182+M183,G183)))))</f>
        <v>194.8</v>
      </c>
      <c r="J183" s="7">
        <f t="shared" si="247"/>
        <v>1</v>
      </c>
      <c r="K183" s="7">
        <f t="shared" si="159"/>
        <v>6.1999999999999886</v>
      </c>
      <c r="L183" s="7">
        <f t="shared" si="248"/>
        <v>1</v>
      </c>
      <c r="M183" s="8">
        <f t="shared" si="249"/>
        <v>-1</v>
      </c>
      <c r="N183" s="31">
        <f t="shared" si="160"/>
        <v>200</v>
      </c>
      <c r="O183" s="31">
        <f>IF(AND($C183&gt;=Inputs!B$4,$C183&lt;Inputs!C$4),FORECAST($C183,Inputs!B$3:C$3,Inputs!B$4:C$4),0)</f>
        <v>0</v>
      </c>
      <c r="P183" s="31">
        <f>IF(AND($C183&gt;=Inputs!C$4,$C183&lt;Inputs!D$4),FORECAST($C183,Inputs!C$3:D$3,Inputs!C$4:D$4),0)</f>
        <v>0</v>
      </c>
      <c r="Q183" s="31">
        <f>IF(AND($C183&gt;=Inputs!D$4,$C183&lt;Inputs!E$4),FORECAST($C183,Inputs!D$3:E$3,Inputs!D$4:E$4),0)</f>
        <v>0</v>
      </c>
      <c r="R183" s="31">
        <f>IF(AND($C183&gt;=Inputs!E$4,$C183&lt;Inputs!F$4),FORECAST($C183,Inputs!E$3:F$3,Inputs!E$4:F$4),0)</f>
        <v>0</v>
      </c>
      <c r="S183" s="31">
        <f>IF(AND($C183&gt;=Inputs!F$4,$C183&lt;Inputs!G$4),FORECAST($C183,Inputs!F$3:G$3,Inputs!F$4:G$4),0)</f>
        <v>0</v>
      </c>
      <c r="T183" s="31">
        <f>IF(AND($C183&gt;=Inputs!G$4,$C183&lt;Inputs!H$4),FORECAST($C183,Inputs!G$3:H$3,Inputs!G$4:H$4),0)</f>
        <v>0</v>
      </c>
      <c r="U183" s="31">
        <f>IF(AND($C183&gt;=Inputs!H$4,$C183&lt;Inputs!I$4),FORECAST($C183,Inputs!H$3:I$3,Inputs!H$4:I$4),0)</f>
        <v>0</v>
      </c>
      <c r="V183" s="31">
        <f>IF(AND($C183&gt;=Inputs!I$4,$C183&lt;Inputs!J$4),FORECAST($C183,Inputs!I$3:J$3,Inputs!I$4:J$4),0)</f>
        <v>0</v>
      </c>
      <c r="W183" s="31">
        <f>IF(AND($C183&gt;=Inputs!J$4,$C183&lt;Inputs!K$4),FORECAST($C183,Inputs!J$3:K$3,Inputs!J$4:K$4),0)</f>
        <v>0</v>
      </c>
      <c r="X183" s="31">
        <f>IF(AND($C183&gt;=Inputs!K$4,Inputs!K$4&lt;&gt;""),F183,0)</f>
        <v>200</v>
      </c>
      <c r="Y183" s="36">
        <f>IF($I182&lt;Inputs!B$13,Inputs!B$14,0)</f>
        <v>0</v>
      </c>
      <c r="Z183" s="36">
        <f>IF(AND($I182&gt;=Inputs!B$13,$I182&lt;Inputs!C$13),Inputs!C$14,0)</f>
        <v>0.2</v>
      </c>
      <c r="AA183" s="36">
        <f>IF(AND($I182&gt;=Inputs!C$13,$I182&lt;Inputs!D$13),Inputs!D$14,0)</f>
        <v>0</v>
      </c>
      <c r="AB183" s="36">
        <f>IF(AND($I182&lt;Inputs!B$13),Inputs!B$13,0)</f>
        <v>0</v>
      </c>
      <c r="AC183" s="36">
        <f>IF(AND($I182&gt;=Inputs!B$13,$I182&lt;Inputs!C$13),Inputs!C$13,0)</f>
        <v>200</v>
      </c>
      <c r="AD183" s="36">
        <f>IF(AND($I182&gt;=Inputs!C$13,$I182&lt;Inputs!D$13),Inputs!D$13,0)</f>
        <v>0</v>
      </c>
      <c r="AE183" s="36">
        <f t="shared" si="204"/>
        <v>0</v>
      </c>
      <c r="AF183" s="36">
        <f t="shared" si="205"/>
        <v>30.999999999999943</v>
      </c>
      <c r="AG183" s="36">
        <f t="shared" si="206"/>
        <v>0</v>
      </c>
      <c r="AH183" s="36">
        <f t="shared" si="207"/>
        <v>30.999999999999943</v>
      </c>
      <c r="AI183" s="36" t="str">
        <f t="shared" si="243"/>
        <v>No</v>
      </c>
      <c r="AJ183" s="36">
        <f t="shared" si="208"/>
        <v>0</v>
      </c>
      <c r="AK183" s="36">
        <f t="shared" si="209"/>
        <v>5</v>
      </c>
      <c r="AL183" s="36">
        <f t="shared" si="210"/>
        <v>0</v>
      </c>
      <c r="AM183" s="36">
        <f t="shared" si="211"/>
        <v>0</v>
      </c>
      <c r="AN183" s="36">
        <f t="shared" si="212"/>
        <v>1</v>
      </c>
      <c r="AO183" s="36">
        <f t="shared" si="213"/>
        <v>0</v>
      </c>
      <c r="AP183" s="36">
        <f t="shared" si="214"/>
        <v>1</v>
      </c>
      <c r="AQ183" s="36">
        <f t="shared" si="161"/>
        <v>194.8</v>
      </c>
      <c r="AR183" s="36">
        <f>IF(AND($AQ183&gt;=Inputs!B$13,$AQ183&lt;Inputs!C$13),Inputs!C$14,0)</f>
        <v>0.2</v>
      </c>
      <c r="AS183" s="36">
        <f>IF(AND($AQ183&gt;=Inputs!C$13,$AQ183&lt;Inputs!D$13),Inputs!D$14,0)</f>
        <v>0</v>
      </c>
      <c r="AT183" s="36">
        <f>IF(AND($AQ183&gt;=Inputs!B$13,$AQ183&lt;Inputs!C$13),Inputs!C$13,0)</f>
        <v>200</v>
      </c>
      <c r="AU183" s="36">
        <f>IF(AND($AQ183&gt;=Inputs!C$13,$AQ183&lt;Inputs!D$13),Inputs!D$13,0)</f>
        <v>0</v>
      </c>
      <c r="AV183" s="36">
        <f t="shared" si="215"/>
        <v>25.999999999999943</v>
      </c>
      <c r="AW183" s="36">
        <f>IFERROR((AU183-#REF!)/AS183,0)</f>
        <v>0</v>
      </c>
      <c r="AX183" s="36">
        <f t="shared" si="216"/>
        <v>25.999999999999943</v>
      </c>
      <c r="AY183" s="36" t="str">
        <f t="shared" si="244"/>
        <v>No</v>
      </c>
      <c r="AZ183" s="36">
        <f t="shared" si="217"/>
        <v>0</v>
      </c>
      <c r="BA183" s="36">
        <f t="shared" si="218"/>
        <v>0</v>
      </c>
      <c r="BB183" s="36">
        <f t="shared" si="219"/>
        <v>0</v>
      </c>
      <c r="BC183" s="36">
        <f t="shared" si="220"/>
        <v>0</v>
      </c>
      <c r="BD183" s="36">
        <f t="shared" si="221"/>
        <v>0</v>
      </c>
      <c r="BE183" s="37">
        <f t="shared" si="222"/>
        <v>1</v>
      </c>
      <c r="BF183" s="43">
        <f>IF($I182&lt;=Inputs!B$13,Inputs!B$14,0)</f>
        <v>0</v>
      </c>
      <c r="BG183" s="43">
        <f>IF(AND($I182&gt;Inputs!B$13,$I182&lt;=Inputs!C$13),Inputs!C$14,0)</f>
        <v>0.2</v>
      </c>
      <c r="BH183" s="43">
        <f>IF(AND($I182&gt;Inputs!C$13,$I182&lt;=Inputs!D$13),Inputs!D$14,0)</f>
        <v>0</v>
      </c>
      <c r="BI183" s="43">
        <f>IF(AND($I182&lt;Inputs!B$13),0,0)</f>
        <v>0</v>
      </c>
      <c r="BJ183" s="43">
        <f>IF(AND($I182&gt;=Inputs!B$13,$I182&lt;Inputs!C$13),Inputs!B$13,0)</f>
        <v>185</v>
      </c>
      <c r="BK183" s="43">
        <f>IF(AND($I182&gt;=Inputs!C$13,$I182&lt;Inputs!D$13),Inputs!C$13,0)</f>
        <v>0</v>
      </c>
      <c r="BL183" s="43">
        <f t="shared" si="223"/>
        <v>0</v>
      </c>
      <c r="BM183" s="43">
        <f t="shared" si="224"/>
        <v>44.000000000000057</v>
      </c>
      <c r="BN183" s="43">
        <f t="shared" si="225"/>
        <v>0</v>
      </c>
      <c r="BO183" s="43">
        <f t="shared" si="226"/>
        <v>44.000000000000057</v>
      </c>
      <c r="BP183" s="43" t="str">
        <f t="shared" si="245"/>
        <v>No</v>
      </c>
      <c r="BQ183" s="43">
        <f t="shared" si="227"/>
        <v>0</v>
      </c>
      <c r="BR183" s="43">
        <f t="shared" si="228"/>
        <v>5</v>
      </c>
      <c r="BS183" s="43">
        <f t="shared" si="229"/>
        <v>0</v>
      </c>
      <c r="BT183" s="43">
        <f t="shared" si="230"/>
        <v>0</v>
      </c>
      <c r="BU183" s="43">
        <f t="shared" si="231"/>
        <v>-1</v>
      </c>
      <c r="BV183" s="43">
        <f t="shared" si="232"/>
        <v>0</v>
      </c>
      <c r="BW183" s="43">
        <f t="shared" si="233"/>
        <v>-1</v>
      </c>
      <c r="BX183" s="43">
        <f t="shared" si="162"/>
        <v>192.8</v>
      </c>
      <c r="BY183" s="43">
        <f>IF(AND($BX183&gt;Inputs!B$13,$BX183&lt;=Inputs!C$13),Inputs!C$14,0)</f>
        <v>0.2</v>
      </c>
      <c r="BZ183" s="43">
        <f>IF(AND($BX183&gt;Inputs!C$13,$BX183&lt;=Inputs!D$13),Inputs!D$14,0)</f>
        <v>0</v>
      </c>
      <c r="CA183" s="43">
        <f>IF(AND($BX183&gt;Inputs!B$13,$BX183&lt;=Inputs!C$13),Inputs!B$13,0)</f>
        <v>185</v>
      </c>
      <c r="CB183" s="43">
        <f>IF(AND($BX183&gt;Inputs!C$13,$BX183&lt;=Inputs!D$13),Inputs!C$13,0)</f>
        <v>0</v>
      </c>
      <c r="CC183" s="43">
        <f t="shared" si="234"/>
        <v>39.000000000000057</v>
      </c>
      <c r="CD183" s="43">
        <f t="shared" si="235"/>
        <v>0</v>
      </c>
      <c r="CE183" s="43">
        <f t="shared" si="236"/>
        <v>39.000000000000057</v>
      </c>
      <c r="CF183" s="43" t="str">
        <f t="shared" si="246"/>
        <v>No</v>
      </c>
      <c r="CG183" s="43">
        <f t="shared" si="237"/>
        <v>0</v>
      </c>
      <c r="CH183" s="43">
        <f t="shared" si="238"/>
        <v>0</v>
      </c>
      <c r="CI183" s="43">
        <f t="shared" si="239"/>
        <v>0</v>
      </c>
      <c r="CJ183" s="43">
        <f t="shared" si="240"/>
        <v>0</v>
      </c>
      <c r="CK183" s="43">
        <f t="shared" si="241"/>
        <v>0</v>
      </c>
      <c r="CL183" s="44">
        <f t="shared" si="242"/>
        <v>-1</v>
      </c>
      <c r="CM183" s="9">
        <f>IF(AND($F183&gt;=Inputs!B$3,$F183&lt;Inputs!C$3),FORECAST($F183,Inputs!B$4:C$4,Inputs!B$3:C$3),9999)</f>
        <v>9999</v>
      </c>
      <c r="CN183" s="9">
        <f>IF(AND($F183&gt;=Inputs!C$3,$F183&lt;Inputs!D$3),FORECAST($F183,Inputs!C$4:D$4,Inputs!C$3:D$3),9999)</f>
        <v>9999</v>
      </c>
      <c r="CO183" s="9">
        <f>IF(AND($F183&gt;=Inputs!D$3,$F183&lt;Inputs!E$3),FORECAST($F183,Inputs!D$4:E$4,Inputs!D$3:E$3),9999)</f>
        <v>9999</v>
      </c>
      <c r="CP183" s="9">
        <f>IF(AND($F183&gt;=Inputs!E$3,$F183&lt;Inputs!F$3),FORECAST($F183,Inputs!E$4:F$4,Inputs!E$3:F$3),9999)</f>
        <v>9999</v>
      </c>
      <c r="CQ183" s="9">
        <f>IF(AND($F183&gt;=Inputs!F$3,$F183&lt;Inputs!G$3),FORECAST($F183,Inputs!F$4:G$4,Inputs!F$3:G$3),9999)</f>
        <v>9999</v>
      </c>
      <c r="CR183" s="9">
        <f>IF(AND($F183&gt;=Inputs!G$3,$F183&lt;Inputs!H$3),FORECAST($F183,Inputs!G$4:H$4,Inputs!G$3:H$3),9999)</f>
        <v>9999</v>
      </c>
      <c r="CS183" s="9">
        <f>IF(AND($F183&gt;=Inputs!H$3,$F183&lt;Inputs!I$3),FORECAST($F183,Inputs!H$4:I$4,Inputs!H$3:I$3),9999)</f>
        <v>9999</v>
      </c>
      <c r="CT183" s="9">
        <f>IF(AND($F183&gt;=Inputs!I$3,$F183&lt;Inputs!J$3),FORECAST($F183,Inputs!I$4:J$4,Inputs!I$3:J$3),9999)</f>
        <v>9999</v>
      </c>
      <c r="CU183" s="9">
        <f>IF(AND($F183&gt;=Inputs!J$3,$F183&lt;Inputs!K$3),FORECAST($F183,Inputs!J$4:K$4,Inputs!J$3:K$3),9999)</f>
        <v>9999</v>
      </c>
      <c r="CV183" s="9">
        <f>IF(AND($F183&gt;=Inputs!K$3,$F183&lt;Inputs!L$3),FORECAST($F183,Inputs!K$4:L$4,Inputs!K$3:L$3),9999)</f>
        <v>9999</v>
      </c>
      <c r="CW183" s="9">
        <f>IF(AND($G183&gt;=Inputs!B$3,$G183&lt;Inputs!C$3),FORECAST($G183,Inputs!B$4:C$4,Inputs!B$3:C$3),-9999)</f>
        <v>-9999</v>
      </c>
      <c r="CX183" s="9">
        <f>IF(AND($G183&gt;=Inputs!C$3,$G183&lt;Inputs!D$3),FORECAST($G183,Inputs!C$4:D$4,Inputs!C$3:D$3),-9999)</f>
        <v>-9999</v>
      </c>
      <c r="CY183" s="9">
        <f>IF(AND($G183&gt;=Inputs!D$3,$G183&lt;Inputs!E$3),FORECAST($G183,Inputs!D$4:E$4,Inputs!D$3:E$3),-9999)</f>
        <v>-9999</v>
      </c>
      <c r="CZ183" s="9">
        <f>IF(AND($G183&gt;=Inputs!E$3,$G183&lt;Inputs!F$3),FORECAST($G183,Inputs!E$4:F$4,Inputs!E$3:F$3),-9999)</f>
        <v>-9999</v>
      </c>
      <c r="DA183" s="9">
        <f>IF(AND($G183&gt;=Inputs!F$3,$G183&lt;Inputs!G$3),FORECAST($G183,Inputs!F$4:G$4,Inputs!F$3:G$3),-9999)</f>
        <v>-9999</v>
      </c>
      <c r="DB183" s="9">
        <f>IF(AND($G183&gt;=Inputs!G$3,$G183&lt;Inputs!H$3),FORECAST($G183,Inputs!G$4:H$4,Inputs!G$3:H$3),-9999)</f>
        <v>25.2</v>
      </c>
      <c r="DC183" s="9">
        <f>IF(AND($G183&gt;=Inputs!H$3,$G183&lt;Inputs!I$3),FORECAST($G183,Inputs!H$4:I$4,Inputs!H$3:I$3),-9999)</f>
        <v>-9999</v>
      </c>
      <c r="DD183" s="9">
        <f>IF(AND($G183&gt;=Inputs!I$3,$G183&lt;Inputs!J$3),FORECAST($G183,Inputs!I$4:J$4,Inputs!I$3:J$3),-9999)</f>
        <v>-9999</v>
      </c>
      <c r="DE183" s="9">
        <f>IF(AND($G183&gt;=Inputs!J$3,$G183&lt;Inputs!K$3),FORECAST($G183,Inputs!J$4:K$4,Inputs!J$3:K$3),-9999)</f>
        <v>-9999</v>
      </c>
      <c r="DF183" s="9">
        <f>IF(AND($G183&gt;=Inputs!K$3,$G183&lt;Inputs!L$3),FORECAST($G183,Inputs!K$4:L$4,Inputs!K$3:L$3),-9999)</f>
        <v>-9999</v>
      </c>
    </row>
    <row r="184" spans="1:110" x14ac:dyDescent="0.25">
      <c r="A184" s="2">
        <f t="shared" si="203"/>
        <v>45474.628472221637</v>
      </c>
      <c r="B184" s="3" t="str">
        <f>IF(ROUND(A184,6)&lt;ROUND(Inputs!$B$7,6),"Pre t0",IF(ROUND(A184,6)=ROUND(Inputs!$B$7,6),"t0",IF(AND(A184&gt;Inputs!$B$7,A184&lt;Inputs!$B$8),"TRLD","Post t0")))</f>
        <v>TRLD</v>
      </c>
      <c r="C184" s="17">
        <v>102.56</v>
      </c>
      <c r="D184" s="19">
        <v>187.01374999999999</v>
      </c>
      <c r="E184" s="19"/>
      <c r="F184" s="19">
        <v>200</v>
      </c>
      <c r="G184" s="19">
        <v>130</v>
      </c>
      <c r="H184" s="7">
        <f t="shared" si="163"/>
        <v>196.3</v>
      </c>
      <c r="I184" s="7">
        <f>IF(B184="Pre t0",0,IF(B184="t0",MAX(MIN(TRLD!N184,E184),G184),IF(B184="TRLD",I183+J184,IF(B184="Post t0",MAX(I183+M184,G184)))))</f>
        <v>195.8</v>
      </c>
      <c r="J184" s="7">
        <f t="shared" si="247"/>
        <v>1</v>
      </c>
      <c r="K184" s="7">
        <f t="shared" si="159"/>
        <v>5.1999999999999886</v>
      </c>
      <c r="L184" s="7">
        <f t="shared" si="248"/>
        <v>1</v>
      </c>
      <c r="M184" s="8">
        <f t="shared" si="249"/>
        <v>-1</v>
      </c>
      <c r="N184" s="31">
        <f t="shared" si="160"/>
        <v>200</v>
      </c>
      <c r="O184" s="31">
        <f>IF(AND($C184&gt;=Inputs!B$4,$C184&lt;Inputs!C$4),FORECAST($C184,Inputs!B$3:C$3,Inputs!B$4:C$4),0)</f>
        <v>0</v>
      </c>
      <c r="P184" s="31">
        <f>IF(AND($C184&gt;=Inputs!C$4,$C184&lt;Inputs!D$4),FORECAST($C184,Inputs!C$3:D$3,Inputs!C$4:D$4),0)</f>
        <v>0</v>
      </c>
      <c r="Q184" s="31">
        <f>IF(AND($C184&gt;=Inputs!D$4,$C184&lt;Inputs!E$4),FORECAST($C184,Inputs!D$3:E$3,Inputs!D$4:E$4),0)</f>
        <v>0</v>
      </c>
      <c r="R184" s="31">
        <f>IF(AND($C184&gt;=Inputs!E$4,$C184&lt;Inputs!F$4),FORECAST($C184,Inputs!E$3:F$3,Inputs!E$4:F$4),0)</f>
        <v>0</v>
      </c>
      <c r="S184" s="31">
        <f>IF(AND($C184&gt;=Inputs!F$4,$C184&lt;Inputs!G$4),FORECAST($C184,Inputs!F$3:G$3,Inputs!F$4:G$4),0)</f>
        <v>0</v>
      </c>
      <c r="T184" s="31">
        <f>IF(AND($C184&gt;=Inputs!G$4,$C184&lt;Inputs!H$4),FORECAST($C184,Inputs!G$3:H$3,Inputs!G$4:H$4),0)</f>
        <v>0</v>
      </c>
      <c r="U184" s="31">
        <f>IF(AND($C184&gt;=Inputs!H$4,$C184&lt;Inputs!I$4),FORECAST($C184,Inputs!H$3:I$3,Inputs!H$4:I$4),0)</f>
        <v>0</v>
      </c>
      <c r="V184" s="31">
        <f>IF(AND($C184&gt;=Inputs!I$4,$C184&lt;Inputs!J$4),FORECAST($C184,Inputs!I$3:J$3,Inputs!I$4:J$4),0)</f>
        <v>0</v>
      </c>
      <c r="W184" s="31">
        <f>IF(AND($C184&gt;=Inputs!J$4,$C184&lt;Inputs!K$4),FORECAST($C184,Inputs!J$3:K$3,Inputs!J$4:K$4),0)</f>
        <v>0</v>
      </c>
      <c r="X184" s="31">
        <f>IF(AND($C184&gt;=Inputs!K$4,Inputs!K$4&lt;&gt;""),F184,0)</f>
        <v>200</v>
      </c>
      <c r="Y184" s="36">
        <f>IF($I183&lt;Inputs!B$13,Inputs!B$14,0)</f>
        <v>0</v>
      </c>
      <c r="Z184" s="36">
        <f>IF(AND($I183&gt;=Inputs!B$13,$I183&lt;Inputs!C$13),Inputs!C$14,0)</f>
        <v>0.2</v>
      </c>
      <c r="AA184" s="36">
        <f>IF(AND($I183&gt;=Inputs!C$13,$I183&lt;Inputs!D$13),Inputs!D$14,0)</f>
        <v>0</v>
      </c>
      <c r="AB184" s="36">
        <f>IF(AND($I183&lt;Inputs!B$13),Inputs!B$13,0)</f>
        <v>0</v>
      </c>
      <c r="AC184" s="36">
        <f>IF(AND($I183&gt;=Inputs!B$13,$I183&lt;Inputs!C$13),Inputs!C$13,0)</f>
        <v>200</v>
      </c>
      <c r="AD184" s="36">
        <f>IF(AND($I183&gt;=Inputs!C$13,$I183&lt;Inputs!D$13),Inputs!D$13,0)</f>
        <v>0</v>
      </c>
      <c r="AE184" s="36">
        <f t="shared" si="204"/>
        <v>0</v>
      </c>
      <c r="AF184" s="36">
        <f t="shared" si="205"/>
        <v>25.999999999999943</v>
      </c>
      <c r="AG184" s="36">
        <f t="shared" si="206"/>
        <v>0</v>
      </c>
      <c r="AH184" s="36">
        <f t="shared" si="207"/>
        <v>25.999999999999943</v>
      </c>
      <c r="AI184" s="36" t="str">
        <f t="shared" si="243"/>
        <v>No</v>
      </c>
      <c r="AJ184" s="36">
        <f t="shared" si="208"/>
        <v>0</v>
      </c>
      <c r="AK184" s="36">
        <f t="shared" si="209"/>
        <v>5</v>
      </c>
      <c r="AL184" s="36">
        <f t="shared" si="210"/>
        <v>0</v>
      </c>
      <c r="AM184" s="36">
        <f t="shared" si="211"/>
        <v>0</v>
      </c>
      <c r="AN184" s="36">
        <f t="shared" si="212"/>
        <v>1</v>
      </c>
      <c r="AO184" s="36">
        <f t="shared" si="213"/>
        <v>0</v>
      </c>
      <c r="AP184" s="36">
        <f t="shared" si="214"/>
        <v>1</v>
      </c>
      <c r="AQ184" s="36">
        <f t="shared" si="161"/>
        <v>195.8</v>
      </c>
      <c r="AR184" s="36">
        <f>IF(AND($AQ184&gt;=Inputs!B$13,$AQ184&lt;Inputs!C$13),Inputs!C$14,0)</f>
        <v>0.2</v>
      </c>
      <c r="AS184" s="36">
        <f>IF(AND($AQ184&gt;=Inputs!C$13,$AQ184&lt;Inputs!D$13),Inputs!D$14,0)</f>
        <v>0</v>
      </c>
      <c r="AT184" s="36">
        <f>IF(AND($AQ184&gt;=Inputs!B$13,$AQ184&lt;Inputs!C$13),Inputs!C$13,0)</f>
        <v>200</v>
      </c>
      <c r="AU184" s="36">
        <f>IF(AND($AQ184&gt;=Inputs!C$13,$AQ184&lt;Inputs!D$13),Inputs!D$13,0)</f>
        <v>0</v>
      </c>
      <c r="AV184" s="36">
        <f t="shared" si="215"/>
        <v>20.999999999999943</v>
      </c>
      <c r="AW184" s="36">
        <f>IFERROR((AU184-#REF!)/AS184,0)</f>
        <v>0</v>
      </c>
      <c r="AX184" s="36">
        <f t="shared" si="216"/>
        <v>20.999999999999943</v>
      </c>
      <c r="AY184" s="36" t="str">
        <f t="shared" si="244"/>
        <v>No</v>
      </c>
      <c r="AZ184" s="36">
        <f t="shared" si="217"/>
        <v>0</v>
      </c>
      <c r="BA184" s="36">
        <f t="shared" si="218"/>
        <v>0</v>
      </c>
      <c r="BB184" s="36">
        <f t="shared" si="219"/>
        <v>0</v>
      </c>
      <c r="BC184" s="36">
        <f t="shared" si="220"/>
        <v>0</v>
      </c>
      <c r="BD184" s="36">
        <f t="shared" si="221"/>
        <v>0</v>
      </c>
      <c r="BE184" s="37">
        <f t="shared" si="222"/>
        <v>1</v>
      </c>
      <c r="BF184" s="43">
        <f>IF($I183&lt;=Inputs!B$13,Inputs!B$14,0)</f>
        <v>0</v>
      </c>
      <c r="BG184" s="43">
        <f>IF(AND($I183&gt;Inputs!B$13,$I183&lt;=Inputs!C$13),Inputs!C$14,0)</f>
        <v>0.2</v>
      </c>
      <c r="BH184" s="43">
        <f>IF(AND($I183&gt;Inputs!C$13,$I183&lt;=Inputs!D$13),Inputs!D$14,0)</f>
        <v>0</v>
      </c>
      <c r="BI184" s="43">
        <f>IF(AND($I183&lt;Inputs!B$13),0,0)</f>
        <v>0</v>
      </c>
      <c r="BJ184" s="43">
        <f>IF(AND($I183&gt;=Inputs!B$13,$I183&lt;Inputs!C$13),Inputs!B$13,0)</f>
        <v>185</v>
      </c>
      <c r="BK184" s="43">
        <f>IF(AND($I183&gt;=Inputs!C$13,$I183&lt;Inputs!D$13),Inputs!C$13,0)</f>
        <v>0</v>
      </c>
      <c r="BL184" s="43">
        <f t="shared" si="223"/>
        <v>0</v>
      </c>
      <c r="BM184" s="43">
        <f t="shared" si="224"/>
        <v>49.000000000000057</v>
      </c>
      <c r="BN184" s="43">
        <f t="shared" si="225"/>
        <v>0</v>
      </c>
      <c r="BO184" s="43">
        <f t="shared" si="226"/>
        <v>49.000000000000057</v>
      </c>
      <c r="BP184" s="43" t="str">
        <f t="shared" si="245"/>
        <v>No</v>
      </c>
      <c r="BQ184" s="43">
        <f t="shared" si="227"/>
        <v>0</v>
      </c>
      <c r="BR184" s="43">
        <f t="shared" si="228"/>
        <v>5</v>
      </c>
      <c r="BS184" s="43">
        <f t="shared" si="229"/>
        <v>0</v>
      </c>
      <c r="BT184" s="43">
        <f t="shared" si="230"/>
        <v>0</v>
      </c>
      <c r="BU184" s="43">
        <f t="shared" si="231"/>
        <v>-1</v>
      </c>
      <c r="BV184" s="43">
        <f t="shared" si="232"/>
        <v>0</v>
      </c>
      <c r="BW184" s="43">
        <f t="shared" si="233"/>
        <v>-1</v>
      </c>
      <c r="BX184" s="43">
        <f t="shared" si="162"/>
        <v>193.8</v>
      </c>
      <c r="BY184" s="43">
        <f>IF(AND($BX184&gt;Inputs!B$13,$BX184&lt;=Inputs!C$13),Inputs!C$14,0)</f>
        <v>0.2</v>
      </c>
      <c r="BZ184" s="43">
        <f>IF(AND($BX184&gt;Inputs!C$13,$BX184&lt;=Inputs!D$13),Inputs!D$14,0)</f>
        <v>0</v>
      </c>
      <c r="CA184" s="43">
        <f>IF(AND($BX184&gt;Inputs!B$13,$BX184&lt;=Inputs!C$13),Inputs!B$13,0)</f>
        <v>185</v>
      </c>
      <c r="CB184" s="43">
        <f>IF(AND($BX184&gt;Inputs!C$13,$BX184&lt;=Inputs!D$13),Inputs!C$13,0)</f>
        <v>0</v>
      </c>
      <c r="CC184" s="43">
        <f t="shared" si="234"/>
        <v>44.000000000000057</v>
      </c>
      <c r="CD184" s="43">
        <f t="shared" si="235"/>
        <v>0</v>
      </c>
      <c r="CE184" s="43">
        <f t="shared" si="236"/>
        <v>44.000000000000057</v>
      </c>
      <c r="CF184" s="43" t="str">
        <f t="shared" si="246"/>
        <v>No</v>
      </c>
      <c r="CG184" s="43">
        <f t="shared" si="237"/>
        <v>0</v>
      </c>
      <c r="CH184" s="43">
        <f t="shared" si="238"/>
        <v>0</v>
      </c>
      <c r="CI184" s="43">
        <f t="shared" si="239"/>
        <v>0</v>
      </c>
      <c r="CJ184" s="43">
        <f t="shared" si="240"/>
        <v>0</v>
      </c>
      <c r="CK184" s="43">
        <f t="shared" si="241"/>
        <v>0</v>
      </c>
      <c r="CL184" s="44">
        <f t="shared" si="242"/>
        <v>-1</v>
      </c>
      <c r="CM184" s="9">
        <f>IF(AND($F184&gt;=Inputs!B$3,$F184&lt;Inputs!C$3),FORECAST($F184,Inputs!B$4:C$4,Inputs!B$3:C$3),9999)</f>
        <v>9999</v>
      </c>
      <c r="CN184" s="9">
        <f>IF(AND($F184&gt;=Inputs!C$3,$F184&lt;Inputs!D$3),FORECAST($F184,Inputs!C$4:D$4,Inputs!C$3:D$3),9999)</f>
        <v>9999</v>
      </c>
      <c r="CO184" s="9">
        <f>IF(AND($F184&gt;=Inputs!D$3,$F184&lt;Inputs!E$3),FORECAST($F184,Inputs!D$4:E$4,Inputs!D$3:E$3),9999)</f>
        <v>9999</v>
      </c>
      <c r="CP184" s="9">
        <f>IF(AND($F184&gt;=Inputs!E$3,$F184&lt;Inputs!F$3),FORECAST($F184,Inputs!E$4:F$4,Inputs!E$3:F$3),9999)</f>
        <v>9999</v>
      </c>
      <c r="CQ184" s="9">
        <f>IF(AND($F184&gt;=Inputs!F$3,$F184&lt;Inputs!G$3),FORECAST($F184,Inputs!F$4:G$4,Inputs!F$3:G$3),9999)</f>
        <v>9999</v>
      </c>
      <c r="CR184" s="9">
        <f>IF(AND($F184&gt;=Inputs!G$3,$F184&lt;Inputs!H$3),FORECAST($F184,Inputs!G$4:H$4,Inputs!G$3:H$3),9999)</f>
        <v>9999</v>
      </c>
      <c r="CS184" s="9">
        <f>IF(AND($F184&gt;=Inputs!H$3,$F184&lt;Inputs!I$3),FORECAST($F184,Inputs!H$4:I$4,Inputs!H$3:I$3),9999)</f>
        <v>9999</v>
      </c>
      <c r="CT184" s="9">
        <f>IF(AND($F184&gt;=Inputs!I$3,$F184&lt;Inputs!J$3),FORECAST($F184,Inputs!I$4:J$4,Inputs!I$3:J$3),9999)</f>
        <v>9999</v>
      </c>
      <c r="CU184" s="9">
        <f>IF(AND($F184&gt;=Inputs!J$3,$F184&lt;Inputs!K$3),FORECAST($F184,Inputs!J$4:K$4,Inputs!J$3:K$3),9999)</f>
        <v>9999</v>
      </c>
      <c r="CV184" s="9">
        <f>IF(AND($F184&gt;=Inputs!K$3,$F184&lt;Inputs!L$3),FORECAST($F184,Inputs!K$4:L$4,Inputs!K$3:L$3),9999)</f>
        <v>9999</v>
      </c>
      <c r="CW184" s="9">
        <f>IF(AND($G184&gt;=Inputs!B$3,$G184&lt;Inputs!C$3),FORECAST($G184,Inputs!B$4:C$4,Inputs!B$3:C$3),-9999)</f>
        <v>-9999</v>
      </c>
      <c r="CX184" s="9">
        <f>IF(AND($G184&gt;=Inputs!C$3,$G184&lt;Inputs!D$3),FORECAST($G184,Inputs!C$4:D$4,Inputs!C$3:D$3),-9999)</f>
        <v>-9999</v>
      </c>
      <c r="CY184" s="9">
        <f>IF(AND($G184&gt;=Inputs!D$3,$G184&lt;Inputs!E$3),FORECAST($G184,Inputs!D$4:E$4,Inputs!D$3:E$3),-9999)</f>
        <v>-9999</v>
      </c>
      <c r="CZ184" s="9">
        <f>IF(AND($G184&gt;=Inputs!E$3,$G184&lt;Inputs!F$3),FORECAST($G184,Inputs!E$4:F$4,Inputs!E$3:F$3),-9999)</f>
        <v>-9999</v>
      </c>
      <c r="DA184" s="9">
        <f>IF(AND($G184&gt;=Inputs!F$3,$G184&lt;Inputs!G$3),FORECAST($G184,Inputs!F$4:G$4,Inputs!F$3:G$3),-9999)</f>
        <v>-9999</v>
      </c>
      <c r="DB184" s="9">
        <f>IF(AND($G184&gt;=Inputs!G$3,$G184&lt;Inputs!H$3),FORECAST($G184,Inputs!G$4:H$4,Inputs!G$3:H$3),-9999)</f>
        <v>25.2</v>
      </c>
      <c r="DC184" s="9">
        <f>IF(AND($G184&gt;=Inputs!H$3,$G184&lt;Inputs!I$3),FORECAST($G184,Inputs!H$4:I$4,Inputs!H$3:I$3),-9999)</f>
        <v>-9999</v>
      </c>
      <c r="DD184" s="9">
        <f>IF(AND($G184&gt;=Inputs!I$3,$G184&lt;Inputs!J$3),FORECAST($G184,Inputs!I$4:J$4,Inputs!I$3:J$3),-9999)</f>
        <v>-9999</v>
      </c>
      <c r="DE184" s="9">
        <f>IF(AND($G184&gt;=Inputs!J$3,$G184&lt;Inputs!K$3),FORECAST($G184,Inputs!J$4:K$4,Inputs!J$3:K$3),-9999)</f>
        <v>-9999</v>
      </c>
      <c r="DF184" s="9">
        <f>IF(AND($G184&gt;=Inputs!K$3,$G184&lt;Inputs!L$3),FORECAST($G184,Inputs!K$4:L$4,Inputs!K$3:L$3),-9999)</f>
        <v>-9999</v>
      </c>
    </row>
    <row r="185" spans="1:110" x14ac:dyDescent="0.25">
      <c r="A185" s="2">
        <f t="shared" si="203"/>
        <v>45474.631944443856</v>
      </c>
      <c r="B185" s="3" t="str">
        <f>IF(ROUND(A185,6)&lt;ROUND(Inputs!$B$7,6),"Pre t0",IF(ROUND(A185,6)=ROUND(Inputs!$B$7,6),"t0",IF(AND(A185&gt;Inputs!$B$7,A185&lt;Inputs!$B$8),"TRLD","Post t0")))</f>
        <v>TRLD</v>
      </c>
      <c r="C185" s="17">
        <v>119.86</v>
      </c>
      <c r="D185" s="19">
        <v>186.36704999999998</v>
      </c>
      <c r="E185" s="19"/>
      <c r="F185" s="19">
        <v>200</v>
      </c>
      <c r="G185" s="19">
        <v>130</v>
      </c>
      <c r="H185" s="7">
        <f t="shared" si="163"/>
        <v>197.3</v>
      </c>
      <c r="I185" s="7">
        <f>IF(B185="Pre t0",0,IF(B185="t0",MAX(MIN(TRLD!N185,E185),G185),IF(B185="TRLD",I184+J185,IF(B185="Post t0",MAX(I184+M185,G185)))))</f>
        <v>196.8</v>
      </c>
      <c r="J185" s="7">
        <f t="shared" si="247"/>
        <v>1</v>
      </c>
      <c r="K185" s="7">
        <f t="shared" si="159"/>
        <v>4.1999999999999886</v>
      </c>
      <c r="L185" s="7">
        <f t="shared" si="248"/>
        <v>1</v>
      </c>
      <c r="M185" s="8">
        <f t="shared" si="249"/>
        <v>-1</v>
      </c>
      <c r="N185" s="31">
        <f t="shared" si="160"/>
        <v>200</v>
      </c>
      <c r="O185" s="31">
        <f>IF(AND($C185&gt;=Inputs!B$4,$C185&lt;Inputs!C$4),FORECAST($C185,Inputs!B$3:C$3,Inputs!B$4:C$4),0)</f>
        <v>0</v>
      </c>
      <c r="P185" s="31">
        <f>IF(AND($C185&gt;=Inputs!C$4,$C185&lt;Inputs!D$4),FORECAST($C185,Inputs!C$3:D$3,Inputs!C$4:D$4),0)</f>
        <v>0</v>
      </c>
      <c r="Q185" s="31">
        <f>IF(AND($C185&gt;=Inputs!D$4,$C185&lt;Inputs!E$4),FORECAST($C185,Inputs!D$3:E$3,Inputs!D$4:E$4),0)</f>
        <v>0</v>
      </c>
      <c r="R185" s="31">
        <f>IF(AND($C185&gt;=Inputs!E$4,$C185&lt;Inputs!F$4),FORECAST($C185,Inputs!E$3:F$3,Inputs!E$4:F$4),0)</f>
        <v>0</v>
      </c>
      <c r="S185" s="31">
        <f>IF(AND($C185&gt;=Inputs!F$4,$C185&lt;Inputs!G$4),FORECAST($C185,Inputs!F$3:G$3,Inputs!F$4:G$4),0)</f>
        <v>0</v>
      </c>
      <c r="T185" s="31">
        <f>IF(AND($C185&gt;=Inputs!G$4,$C185&lt;Inputs!H$4),FORECAST($C185,Inputs!G$3:H$3,Inputs!G$4:H$4),0)</f>
        <v>0</v>
      </c>
      <c r="U185" s="31">
        <f>IF(AND($C185&gt;=Inputs!H$4,$C185&lt;Inputs!I$4),FORECAST($C185,Inputs!H$3:I$3,Inputs!H$4:I$4),0)</f>
        <v>0</v>
      </c>
      <c r="V185" s="31">
        <f>IF(AND($C185&gt;=Inputs!I$4,$C185&lt;Inputs!J$4),FORECAST($C185,Inputs!I$3:J$3,Inputs!I$4:J$4),0)</f>
        <v>0</v>
      </c>
      <c r="W185" s="31">
        <f>IF(AND($C185&gt;=Inputs!J$4,$C185&lt;Inputs!K$4),FORECAST($C185,Inputs!J$3:K$3,Inputs!J$4:K$4),0)</f>
        <v>0</v>
      </c>
      <c r="X185" s="31">
        <f>IF(AND($C185&gt;=Inputs!K$4,Inputs!K$4&lt;&gt;""),F185,0)</f>
        <v>200</v>
      </c>
      <c r="Y185" s="36">
        <f>IF($I184&lt;Inputs!B$13,Inputs!B$14,0)</f>
        <v>0</v>
      </c>
      <c r="Z185" s="36">
        <f>IF(AND($I184&gt;=Inputs!B$13,$I184&lt;Inputs!C$13),Inputs!C$14,0)</f>
        <v>0.2</v>
      </c>
      <c r="AA185" s="36">
        <f>IF(AND($I184&gt;=Inputs!C$13,$I184&lt;Inputs!D$13),Inputs!D$14,0)</f>
        <v>0</v>
      </c>
      <c r="AB185" s="36">
        <f>IF(AND($I184&lt;Inputs!B$13),Inputs!B$13,0)</f>
        <v>0</v>
      </c>
      <c r="AC185" s="36">
        <f>IF(AND($I184&gt;=Inputs!B$13,$I184&lt;Inputs!C$13),Inputs!C$13,0)</f>
        <v>200</v>
      </c>
      <c r="AD185" s="36">
        <f>IF(AND($I184&gt;=Inputs!C$13,$I184&lt;Inputs!D$13),Inputs!D$13,0)</f>
        <v>0</v>
      </c>
      <c r="AE185" s="36">
        <f t="shared" si="204"/>
        <v>0</v>
      </c>
      <c r="AF185" s="36">
        <f t="shared" si="205"/>
        <v>20.999999999999943</v>
      </c>
      <c r="AG185" s="36">
        <f t="shared" si="206"/>
        <v>0</v>
      </c>
      <c r="AH185" s="36">
        <f t="shared" si="207"/>
        <v>20.999999999999943</v>
      </c>
      <c r="AI185" s="36" t="str">
        <f t="shared" si="243"/>
        <v>No</v>
      </c>
      <c r="AJ185" s="36">
        <f t="shared" si="208"/>
        <v>0</v>
      </c>
      <c r="AK185" s="36">
        <f t="shared" si="209"/>
        <v>5</v>
      </c>
      <c r="AL185" s="36">
        <f t="shared" si="210"/>
        <v>0</v>
      </c>
      <c r="AM185" s="36">
        <f t="shared" si="211"/>
        <v>0</v>
      </c>
      <c r="AN185" s="36">
        <f t="shared" si="212"/>
        <v>1</v>
      </c>
      <c r="AO185" s="36">
        <f t="shared" si="213"/>
        <v>0</v>
      </c>
      <c r="AP185" s="36">
        <f t="shared" si="214"/>
        <v>1</v>
      </c>
      <c r="AQ185" s="36">
        <f t="shared" si="161"/>
        <v>196.8</v>
      </c>
      <c r="AR185" s="36">
        <f>IF(AND($AQ185&gt;=Inputs!B$13,$AQ185&lt;Inputs!C$13),Inputs!C$14,0)</f>
        <v>0.2</v>
      </c>
      <c r="AS185" s="36">
        <f>IF(AND($AQ185&gt;=Inputs!C$13,$AQ185&lt;Inputs!D$13),Inputs!D$14,0)</f>
        <v>0</v>
      </c>
      <c r="AT185" s="36">
        <f>IF(AND($AQ185&gt;=Inputs!B$13,$AQ185&lt;Inputs!C$13),Inputs!C$13,0)</f>
        <v>200</v>
      </c>
      <c r="AU185" s="36">
        <f>IF(AND($AQ185&gt;=Inputs!C$13,$AQ185&lt;Inputs!D$13),Inputs!D$13,0)</f>
        <v>0</v>
      </c>
      <c r="AV185" s="36">
        <f t="shared" si="215"/>
        <v>15.999999999999943</v>
      </c>
      <c r="AW185" s="36">
        <f>IFERROR((AU185-#REF!)/AS185,0)</f>
        <v>0</v>
      </c>
      <c r="AX185" s="36">
        <f t="shared" si="216"/>
        <v>15.999999999999943</v>
      </c>
      <c r="AY185" s="36" t="str">
        <f t="shared" si="244"/>
        <v>No</v>
      </c>
      <c r="AZ185" s="36">
        <f t="shared" si="217"/>
        <v>0</v>
      </c>
      <c r="BA185" s="36">
        <f t="shared" si="218"/>
        <v>0</v>
      </c>
      <c r="BB185" s="36">
        <f t="shared" si="219"/>
        <v>0</v>
      </c>
      <c r="BC185" s="36">
        <f t="shared" si="220"/>
        <v>0</v>
      </c>
      <c r="BD185" s="36">
        <f t="shared" si="221"/>
        <v>0</v>
      </c>
      <c r="BE185" s="37">
        <f t="shared" si="222"/>
        <v>1</v>
      </c>
      <c r="BF185" s="43">
        <f>IF($I184&lt;=Inputs!B$13,Inputs!B$14,0)</f>
        <v>0</v>
      </c>
      <c r="BG185" s="43">
        <f>IF(AND($I184&gt;Inputs!B$13,$I184&lt;=Inputs!C$13),Inputs!C$14,0)</f>
        <v>0.2</v>
      </c>
      <c r="BH185" s="43">
        <f>IF(AND($I184&gt;Inputs!C$13,$I184&lt;=Inputs!D$13),Inputs!D$14,0)</f>
        <v>0</v>
      </c>
      <c r="BI185" s="43">
        <f>IF(AND($I184&lt;Inputs!B$13),0,0)</f>
        <v>0</v>
      </c>
      <c r="BJ185" s="43">
        <f>IF(AND($I184&gt;=Inputs!B$13,$I184&lt;Inputs!C$13),Inputs!B$13,0)</f>
        <v>185</v>
      </c>
      <c r="BK185" s="43">
        <f>IF(AND($I184&gt;=Inputs!C$13,$I184&lt;Inputs!D$13),Inputs!C$13,0)</f>
        <v>0</v>
      </c>
      <c r="BL185" s="43">
        <f t="shared" si="223"/>
        <v>0</v>
      </c>
      <c r="BM185" s="43">
        <f t="shared" si="224"/>
        <v>54.000000000000057</v>
      </c>
      <c r="BN185" s="43">
        <f t="shared" si="225"/>
        <v>0</v>
      </c>
      <c r="BO185" s="43">
        <f t="shared" si="226"/>
        <v>54.000000000000057</v>
      </c>
      <c r="BP185" s="43" t="str">
        <f t="shared" si="245"/>
        <v>No</v>
      </c>
      <c r="BQ185" s="43">
        <f t="shared" si="227"/>
        <v>0</v>
      </c>
      <c r="BR185" s="43">
        <f t="shared" si="228"/>
        <v>5</v>
      </c>
      <c r="BS185" s="43">
        <f t="shared" si="229"/>
        <v>0</v>
      </c>
      <c r="BT185" s="43">
        <f t="shared" si="230"/>
        <v>0</v>
      </c>
      <c r="BU185" s="43">
        <f t="shared" si="231"/>
        <v>-1</v>
      </c>
      <c r="BV185" s="43">
        <f t="shared" si="232"/>
        <v>0</v>
      </c>
      <c r="BW185" s="43">
        <f t="shared" si="233"/>
        <v>-1</v>
      </c>
      <c r="BX185" s="43">
        <f t="shared" si="162"/>
        <v>194.8</v>
      </c>
      <c r="BY185" s="43">
        <f>IF(AND($BX185&gt;Inputs!B$13,$BX185&lt;=Inputs!C$13),Inputs!C$14,0)</f>
        <v>0.2</v>
      </c>
      <c r="BZ185" s="43">
        <f>IF(AND($BX185&gt;Inputs!C$13,$BX185&lt;=Inputs!D$13),Inputs!D$14,0)</f>
        <v>0</v>
      </c>
      <c r="CA185" s="43">
        <f>IF(AND($BX185&gt;Inputs!B$13,$BX185&lt;=Inputs!C$13),Inputs!B$13,0)</f>
        <v>185</v>
      </c>
      <c r="CB185" s="43">
        <f>IF(AND($BX185&gt;Inputs!C$13,$BX185&lt;=Inputs!D$13),Inputs!C$13,0)</f>
        <v>0</v>
      </c>
      <c r="CC185" s="43">
        <f t="shared" si="234"/>
        <v>49.000000000000057</v>
      </c>
      <c r="CD185" s="43">
        <f t="shared" si="235"/>
        <v>0</v>
      </c>
      <c r="CE185" s="43">
        <f t="shared" si="236"/>
        <v>49.000000000000057</v>
      </c>
      <c r="CF185" s="43" t="str">
        <f t="shared" si="246"/>
        <v>No</v>
      </c>
      <c r="CG185" s="43">
        <f t="shared" si="237"/>
        <v>0</v>
      </c>
      <c r="CH185" s="43">
        <f t="shared" si="238"/>
        <v>0</v>
      </c>
      <c r="CI185" s="43">
        <f t="shared" si="239"/>
        <v>0</v>
      </c>
      <c r="CJ185" s="43">
        <f t="shared" si="240"/>
        <v>0</v>
      </c>
      <c r="CK185" s="43">
        <f t="shared" si="241"/>
        <v>0</v>
      </c>
      <c r="CL185" s="44">
        <f t="shared" si="242"/>
        <v>-1</v>
      </c>
      <c r="CM185" s="9">
        <f>IF(AND($F185&gt;=Inputs!B$3,$F185&lt;Inputs!C$3),FORECAST($F185,Inputs!B$4:C$4,Inputs!B$3:C$3),9999)</f>
        <v>9999</v>
      </c>
      <c r="CN185" s="9">
        <f>IF(AND($F185&gt;=Inputs!C$3,$F185&lt;Inputs!D$3),FORECAST($F185,Inputs!C$4:D$4,Inputs!C$3:D$3),9999)</f>
        <v>9999</v>
      </c>
      <c r="CO185" s="9">
        <f>IF(AND($F185&gt;=Inputs!D$3,$F185&lt;Inputs!E$3),FORECAST($F185,Inputs!D$4:E$4,Inputs!D$3:E$3),9999)</f>
        <v>9999</v>
      </c>
      <c r="CP185" s="9">
        <f>IF(AND($F185&gt;=Inputs!E$3,$F185&lt;Inputs!F$3),FORECAST($F185,Inputs!E$4:F$4,Inputs!E$3:F$3),9999)</f>
        <v>9999</v>
      </c>
      <c r="CQ185" s="9">
        <f>IF(AND($F185&gt;=Inputs!F$3,$F185&lt;Inputs!G$3),FORECAST($F185,Inputs!F$4:G$4,Inputs!F$3:G$3),9999)</f>
        <v>9999</v>
      </c>
      <c r="CR185" s="9">
        <f>IF(AND($F185&gt;=Inputs!G$3,$F185&lt;Inputs!H$3),FORECAST($F185,Inputs!G$4:H$4,Inputs!G$3:H$3),9999)</f>
        <v>9999</v>
      </c>
      <c r="CS185" s="9">
        <f>IF(AND($F185&gt;=Inputs!H$3,$F185&lt;Inputs!I$3),FORECAST($F185,Inputs!H$4:I$4,Inputs!H$3:I$3),9999)</f>
        <v>9999</v>
      </c>
      <c r="CT185" s="9">
        <f>IF(AND($F185&gt;=Inputs!I$3,$F185&lt;Inputs!J$3),FORECAST($F185,Inputs!I$4:J$4,Inputs!I$3:J$3),9999)</f>
        <v>9999</v>
      </c>
      <c r="CU185" s="9">
        <f>IF(AND($F185&gt;=Inputs!J$3,$F185&lt;Inputs!K$3),FORECAST($F185,Inputs!J$4:K$4,Inputs!J$3:K$3),9999)</f>
        <v>9999</v>
      </c>
      <c r="CV185" s="9">
        <f>IF(AND($F185&gt;=Inputs!K$3,$F185&lt;Inputs!L$3),FORECAST($F185,Inputs!K$4:L$4,Inputs!K$3:L$3),9999)</f>
        <v>9999</v>
      </c>
      <c r="CW185" s="9">
        <f>IF(AND($G185&gt;=Inputs!B$3,$G185&lt;Inputs!C$3),FORECAST($G185,Inputs!B$4:C$4,Inputs!B$3:C$3),-9999)</f>
        <v>-9999</v>
      </c>
      <c r="CX185" s="9">
        <f>IF(AND($G185&gt;=Inputs!C$3,$G185&lt;Inputs!D$3),FORECAST($G185,Inputs!C$4:D$4,Inputs!C$3:D$3),-9999)</f>
        <v>-9999</v>
      </c>
      <c r="CY185" s="9">
        <f>IF(AND($G185&gt;=Inputs!D$3,$G185&lt;Inputs!E$3),FORECAST($G185,Inputs!D$4:E$4,Inputs!D$3:E$3),-9999)</f>
        <v>-9999</v>
      </c>
      <c r="CZ185" s="9">
        <f>IF(AND($G185&gt;=Inputs!E$3,$G185&lt;Inputs!F$3),FORECAST($G185,Inputs!E$4:F$4,Inputs!E$3:F$3),-9999)</f>
        <v>-9999</v>
      </c>
      <c r="DA185" s="9">
        <f>IF(AND($G185&gt;=Inputs!F$3,$G185&lt;Inputs!G$3),FORECAST($G185,Inputs!F$4:G$4,Inputs!F$3:G$3),-9999)</f>
        <v>-9999</v>
      </c>
      <c r="DB185" s="9">
        <f>IF(AND($G185&gt;=Inputs!G$3,$G185&lt;Inputs!H$3),FORECAST($G185,Inputs!G$4:H$4,Inputs!G$3:H$3),-9999)</f>
        <v>25.2</v>
      </c>
      <c r="DC185" s="9">
        <f>IF(AND($G185&gt;=Inputs!H$3,$G185&lt;Inputs!I$3),FORECAST($G185,Inputs!H$4:I$4,Inputs!H$3:I$3),-9999)</f>
        <v>-9999</v>
      </c>
      <c r="DD185" s="9">
        <f>IF(AND($G185&gt;=Inputs!I$3,$G185&lt;Inputs!J$3),FORECAST($G185,Inputs!I$4:J$4,Inputs!I$3:J$3),-9999)</f>
        <v>-9999</v>
      </c>
      <c r="DE185" s="9">
        <f>IF(AND($G185&gt;=Inputs!J$3,$G185&lt;Inputs!K$3),FORECAST($G185,Inputs!J$4:K$4,Inputs!J$3:K$3),-9999)</f>
        <v>-9999</v>
      </c>
      <c r="DF185" s="9">
        <f>IF(AND($G185&gt;=Inputs!K$3,$G185&lt;Inputs!L$3),FORECAST($G185,Inputs!K$4:L$4,Inputs!K$3:L$3),-9999)</f>
        <v>-9999</v>
      </c>
    </row>
    <row r="186" spans="1:110" x14ac:dyDescent="0.25">
      <c r="A186" s="2">
        <f t="shared" si="203"/>
        <v>45474.635416666075</v>
      </c>
      <c r="B186" s="3" t="str">
        <f>IF(ROUND(A186,6)&lt;ROUND(Inputs!$B$7,6),"Pre t0",IF(ROUND(A186,6)=ROUND(Inputs!$B$7,6),"t0",IF(AND(A186&gt;Inputs!$B$7,A186&lt;Inputs!$B$8),"TRLD","Post t0")))</f>
        <v>TRLD</v>
      </c>
      <c r="C186" s="17">
        <v>103.28</v>
      </c>
      <c r="D186" s="19">
        <v>186.53525000000002</v>
      </c>
      <c r="E186" s="19"/>
      <c r="F186" s="19">
        <v>200</v>
      </c>
      <c r="G186" s="19">
        <v>130</v>
      </c>
      <c r="H186" s="7">
        <f t="shared" si="163"/>
        <v>198.3</v>
      </c>
      <c r="I186" s="7">
        <f>IF(B186="Pre t0",0,IF(B186="t0",MAX(MIN(TRLD!N186,E186),G186),IF(B186="TRLD",I185+J186,IF(B186="Post t0",MAX(I185+M186,G186)))))</f>
        <v>197.8</v>
      </c>
      <c r="J186" s="7">
        <f t="shared" si="247"/>
        <v>1</v>
      </c>
      <c r="K186" s="7">
        <f t="shared" si="159"/>
        <v>3.1999999999999886</v>
      </c>
      <c r="L186" s="7">
        <f t="shared" si="248"/>
        <v>1</v>
      </c>
      <c r="M186" s="8">
        <f t="shared" si="249"/>
        <v>-1</v>
      </c>
      <c r="N186" s="31">
        <f t="shared" si="160"/>
        <v>200</v>
      </c>
      <c r="O186" s="31">
        <f>IF(AND($C186&gt;=Inputs!B$4,$C186&lt;Inputs!C$4),FORECAST($C186,Inputs!B$3:C$3,Inputs!B$4:C$4),0)</f>
        <v>0</v>
      </c>
      <c r="P186" s="31">
        <f>IF(AND($C186&gt;=Inputs!C$4,$C186&lt;Inputs!D$4),FORECAST($C186,Inputs!C$3:D$3,Inputs!C$4:D$4),0)</f>
        <v>0</v>
      </c>
      <c r="Q186" s="31">
        <f>IF(AND($C186&gt;=Inputs!D$4,$C186&lt;Inputs!E$4),FORECAST($C186,Inputs!D$3:E$3,Inputs!D$4:E$4),0)</f>
        <v>0</v>
      </c>
      <c r="R186" s="31">
        <f>IF(AND($C186&gt;=Inputs!E$4,$C186&lt;Inputs!F$4),FORECAST($C186,Inputs!E$3:F$3,Inputs!E$4:F$4),0)</f>
        <v>0</v>
      </c>
      <c r="S186" s="31">
        <f>IF(AND($C186&gt;=Inputs!F$4,$C186&lt;Inputs!G$4),FORECAST($C186,Inputs!F$3:G$3,Inputs!F$4:G$4),0)</f>
        <v>0</v>
      </c>
      <c r="T186" s="31">
        <f>IF(AND($C186&gt;=Inputs!G$4,$C186&lt;Inputs!H$4),FORECAST($C186,Inputs!G$3:H$3,Inputs!G$4:H$4),0)</f>
        <v>0</v>
      </c>
      <c r="U186" s="31">
        <f>IF(AND($C186&gt;=Inputs!H$4,$C186&lt;Inputs!I$4),FORECAST($C186,Inputs!H$3:I$3,Inputs!H$4:I$4),0)</f>
        <v>0</v>
      </c>
      <c r="V186" s="31">
        <f>IF(AND($C186&gt;=Inputs!I$4,$C186&lt;Inputs!J$4),FORECAST($C186,Inputs!I$3:J$3,Inputs!I$4:J$4),0)</f>
        <v>0</v>
      </c>
      <c r="W186" s="31">
        <f>IF(AND($C186&gt;=Inputs!J$4,$C186&lt;Inputs!K$4),FORECAST($C186,Inputs!J$3:K$3,Inputs!J$4:K$4),0)</f>
        <v>0</v>
      </c>
      <c r="X186" s="31">
        <f>IF(AND($C186&gt;=Inputs!K$4,Inputs!K$4&lt;&gt;""),F186,0)</f>
        <v>200</v>
      </c>
      <c r="Y186" s="36">
        <f>IF($I185&lt;Inputs!B$13,Inputs!B$14,0)</f>
        <v>0</v>
      </c>
      <c r="Z186" s="36">
        <f>IF(AND($I185&gt;=Inputs!B$13,$I185&lt;Inputs!C$13),Inputs!C$14,0)</f>
        <v>0.2</v>
      </c>
      <c r="AA186" s="36">
        <f>IF(AND($I185&gt;=Inputs!C$13,$I185&lt;Inputs!D$13),Inputs!D$14,0)</f>
        <v>0</v>
      </c>
      <c r="AB186" s="36">
        <f>IF(AND($I185&lt;Inputs!B$13),Inputs!B$13,0)</f>
        <v>0</v>
      </c>
      <c r="AC186" s="36">
        <f>IF(AND($I185&gt;=Inputs!B$13,$I185&lt;Inputs!C$13),Inputs!C$13,0)</f>
        <v>200</v>
      </c>
      <c r="AD186" s="36">
        <f>IF(AND($I185&gt;=Inputs!C$13,$I185&lt;Inputs!D$13),Inputs!D$13,0)</f>
        <v>0</v>
      </c>
      <c r="AE186" s="36">
        <f t="shared" si="204"/>
        <v>0</v>
      </c>
      <c r="AF186" s="36">
        <f t="shared" si="205"/>
        <v>15.999999999999943</v>
      </c>
      <c r="AG186" s="36">
        <f t="shared" si="206"/>
        <v>0</v>
      </c>
      <c r="AH186" s="36">
        <f t="shared" si="207"/>
        <v>15.999999999999943</v>
      </c>
      <c r="AI186" s="36" t="str">
        <f t="shared" si="243"/>
        <v>No</v>
      </c>
      <c r="AJ186" s="36">
        <f t="shared" si="208"/>
        <v>0</v>
      </c>
      <c r="AK186" s="36">
        <f t="shared" si="209"/>
        <v>5</v>
      </c>
      <c r="AL186" s="36">
        <f t="shared" si="210"/>
        <v>0</v>
      </c>
      <c r="AM186" s="36">
        <f t="shared" si="211"/>
        <v>0</v>
      </c>
      <c r="AN186" s="36">
        <f t="shared" si="212"/>
        <v>1</v>
      </c>
      <c r="AO186" s="36">
        <f t="shared" si="213"/>
        <v>0</v>
      </c>
      <c r="AP186" s="36">
        <f t="shared" si="214"/>
        <v>1</v>
      </c>
      <c r="AQ186" s="36">
        <f t="shared" si="161"/>
        <v>197.8</v>
      </c>
      <c r="AR186" s="36">
        <f>IF(AND($AQ186&gt;=Inputs!B$13,$AQ186&lt;Inputs!C$13),Inputs!C$14,0)</f>
        <v>0.2</v>
      </c>
      <c r="AS186" s="36">
        <f>IF(AND($AQ186&gt;=Inputs!C$13,$AQ186&lt;Inputs!D$13),Inputs!D$14,0)</f>
        <v>0</v>
      </c>
      <c r="AT186" s="36">
        <f>IF(AND($AQ186&gt;=Inputs!B$13,$AQ186&lt;Inputs!C$13),Inputs!C$13,0)</f>
        <v>200</v>
      </c>
      <c r="AU186" s="36">
        <f>IF(AND($AQ186&gt;=Inputs!C$13,$AQ186&lt;Inputs!D$13),Inputs!D$13,0)</f>
        <v>0</v>
      </c>
      <c r="AV186" s="36">
        <f t="shared" si="215"/>
        <v>10.999999999999943</v>
      </c>
      <c r="AW186" s="36">
        <f>IFERROR((AU186-#REF!)/AS186,0)</f>
        <v>0</v>
      </c>
      <c r="AX186" s="36">
        <f t="shared" si="216"/>
        <v>10.999999999999943</v>
      </c>
      <c r="AY186" s="36" t="str">
        <f t="shared" si="244"/>
        <v>No</v>
      </c>
      <c r="AZ186" s="36">
        <f t="shared" si="217"/>
        <v>0</v>
      </c>
      <c r="BA186" s="36">
        <f t="shared" si="218"/>
        <v>0</v>
      </c>
      <c r="BB186" s="36">
        <f t="shared" si="219"/>
        <v>0</v>
      </c>
      <c r="BC186" s="36">
        <f t="shared" si="220"/>
        <v>0</v>
      </c>
      <c r="BD186" s="36">
        <f t="shared" si="221"/>
        <v>0</v>
      </c>
      <c r="BE186" s="37">
        <f t="shared" si="222"/>
        <v>1</v>
      </c>
      <c r="BF186" s="43">
        <f>IF($I185&lt;=Inputs!B$13,Inputs!B$14,0)</f>
        <v>0</v>
      </c>
      <c r="BG186" s="43">
        <f>IF(AND($I185&gt;Inputs!B$13,$I185&lt;=Inputs!C$13),Inputs!C$14,0)</f>
        <v>0.2</v>
      </c>
      <c r="BH186" s="43">
        <f>IF(AND($I185&gt;Inputs!C$13,$I185&lt;=Inputs!D$13),Inputs!D$14,0)</f>
        <v>0</v>
      </c>
      <c r="BI186" s="43">
        <f>IF(AND($I185&lt;Inputs!B$13),0,0)</f>
        <v>0</v>
      </c>
      <c r="BJ186" s="43">
        <f>IF(AND($I185&gt;=Inputs!B$13,$I185&lt;Inputs!C$13),Inputs!B$13,0)</f>
        <v>185</v>
      </c>
      <c r="BK186" s="43">
        <f>IF(AND($I185&gt;=Inputs!C$13,$I185&lt;Inputs!D$13),Inputs!C$13,0)</f>
        <v>0</v>
      </c>
      <c r="BL186" s="43">
        <f t="shared" si="223"/>
        <v>0</v>
      </c>
      <c r="BM186" s="43">
        <f t="shared" si="224"/>
        <v>59.000000000000057</v>
      </c>
      <c r="BN186" s="43">
        <f t="shared" si="225"/>
        <v>0</v>
      </c>
      <c r="BO186" s="43">
        <f t="shared" si="226"/>
        <v>59.000000000000057</v>
      </c>
      <c r="BP186" s="43" t="str">
        <f t="shared" si="245"/>
        <v>No</v>
      </c>
      <c r="BQ186" s="43">
        <f t="shared" si="227"/>
        <v>0</v>
      </c>
      <c r="BR186" s="43">
        <f t="shared" si="228"/>
        <v>5</v>
      </c>
      <c r="BS186" s="43">
        <f t="shared" si="229"/>
        <v>0</v>
      </c>
      <c r="BT186" s="43">
        <f t="shared" si="230"/>
        <v>0</v>
      </c>
      <c r="BU186" s="43">
        <f t="shared" si="231"/>
        <v>-1</v>
      </c>
      <c r="BV186" s="43">
        <f t="shared" si="232"/>
        <v>0</v>
      </c>
      <c r="BW186" s="43">
        <f t="shared" si="233"/>
        <v>-1</v>
      </c>
      <c r="BX186" s="43">
        <f t="shared" si="162"/>
        <v>195.8</v>
      </c>
      <c r="BY186" s="43">
        <f>IF(AND($BX186&gt;Inputs!B$13,$BX186&lt;=Inputs!C$13),Inputs!C$14,0)</f>
        <v>0.2</v>
      </c>
      <c r="BZ186" s="43">
        <f>IF(AND($BX186&gt;Inputs!C$13,$BX186&lt;=Inputs!D$13),Inputs!D$14,0)</f>
        <v>0</v>
      </c>
      <c r="CA186" s="43">
        <f>IF(AND($BX186&gt;Inputs!B$13,$BX186&lt;=Inputs!C$13),Inputs!B$13,0)</f>
        <v>185</v>
      </c>
      <c r="CB186" s="43">
        <f>IF(AND($BX186&gt;Inputs!C$13,$BX186&lt;=Inputs!D$13),Inputs!C$13,0)</f>
        <v>0</v>
      </c>
      <c r="CC186" s="43">
        <f t="shared" si="234"/>
        <v>54.000000000000057</v>
      </c>
      <c r="CD186" s="43">
        <f t="shared" si="235"/>
        <v>0</v>
      </c>
      <c r="CE186" s="43">
        <f t="shared" si="236"/>
        <v>54.000000000000057</v>
      </c>
      <c r="CF186" s="43" t="str">
        <f t="shared" si="246"/>
        <v>No</v>
      </c>
      <c r="CG186" s="43">
        <f t="shared" si="237"/>
        <v>0</v>
      </c>
      <c r="CH186" s="43">
        <f t="shared" si="238"/>
        <v>0</v>
      </c>
      <c r="CI186" s="43">
        <f t="shared" si="239"/>
        <v>0</v>
      </c>
      <c r="CJ186" s="43">
        <f t="shared" si="240"/>
        <v>0</v>
      </c>
      <c r="CK186" s="43">
        <f t="shared" si="241"/>
        <v>0</v>
      </c>
      <c r="CL186" s="44">
        <f t="shared" si="242"/>
        <v>-1</v>
      </c>
      <c r="CM186" s="9">
        <f>IF(AND($F186&gt;=Inputs!B$3,$F186&lt;Inputs!C$3),FORECAST($F186,Inputs!B$4:C$4,Inputs!B$3:C$3),9999)</f>
        <v>9999</v>
      </c>
      <c r="CN186" s="9">
        <f>IF(AND($F186&gt;=Inputs!C$3,$F186&lt;Inputs!D$3),FORECAST($F186,Inputs!C$4:D$4,Inputs!C$3:D$3),9999)</f>
        <v>9999</v>
      </c>
      <c r="CO186" s="9">
        <f>IF(AND($F186&gt;=Inputs!D$3,$F186&lt;Inputs!E$3),FORECAST($F186,Inputs!D$4:E$4,Inputs!D$3:E$3),9999)</f>
        <v>9999</v>
      </c>
      <c r="CP186" s="9">
        <f>IF(AND($F186&gt;=Inputs!E$3,$F186&lt;Inputs!F$3),FORECAST($F186,Inputs!E$4:F$4,Inputs!E$3:F$3),9999)</f>
        <v>9999</v>
      </c>
      <c r="CQ186" s="9">
        <f>IF(AND($F186&gt;=Inputs!F$3,$F186&lt;Inputs!G$3),FORECAST($F186,Inputs!F$4:G$4,Inputs!F$3:G$3),9999)</f>
        <v>9999</v>
      </c>
      <c r="CR186" s="9">
        <f>IF(AND($F186&gt;=Inputs!G$3,$F186&lt;Inputs!H$3),FORECAST($F186,Inputs!G$4:H$4,Inputs!G$3:H$3),9999)</f>
        <v>9999</v>
      </c>
      <c r="CS186" s="9">
        <f>IF(AND($F186&gt;=Inputs!H$3,$F186&lt;Inputs!I$3),FORECAST($F186,Inputs!H$4:I$4,Inputs!H$3:I$3),9999)</f>
        <v>9999</v>
      </c>
      <c r="CT186" s="9">
        <f>IF(AND($F186&gt;=Inputs!I$3,$F186&lt;Inputs!J$3),FORECAST($F186,Inputs!I$4:J$4,Inputs!I$3:J$3),9999)</f>
        <v>9999</v>
      </c>
      <c r="CU186" s="9">
        <f>IF(AND($F186&gt;=Inputs!J$3,$F186&lt;Inputs!K$3),FORECAST($F186,Inputs!J$4:K$4,Inputs!J$3:K$3),9999)</f>
        <v>9999</v>
      </c>
      <c r="CV186" s="9">
        <f>IF(AND($F186&gt;=Inputs!K$3,$F186&lt;Inputs!L$3),FORECAST($F186,Inputs!K$4:L$4,Inputs!K$3:L$3),9999)</f>
        <v>9999</v>
      </c>
      <c r="CW186" s="9">
        <f>IF(AND($G186&gt;=Inputs!B$3,$G186&lt;Inputs!C$3),FORECAST($G186,Inputs!B$4:C$4,Inputs!B$3:C$3),-9999)</f>
        <v>-9999</v>
      </c>
      <c r="CX186" s="9">
        <f>IF(AND($G186&gt;=Inputs!C$3,$G186&lt;Inputs!D$3),FORECAST($G186,Inputs!C$4:D$4,Inputs!C$3:D$3),-9999)</f>
        <v>-9999</v>
      </c>
      <c r="CY186" s="9">
        <f>IF(AND($G186&gt;=Inputs!D$3,$G186&lt;Inputs!E$3),FORECAST($G186,Inputs!D$4:E$4,Inputs!D$3:E$3),-9999)</f>
        <v>-9999</v>
      </c>
      <c r="CZ186" s="9">
        <f>IF(AND($G186&gt;=Inputs!E$3,$G186&lt;Inputs!F$3),FORECAST($G186,Inputs!E$4:F$4,Inputs!E$3:F$3),-9999)</f>
        <v>-9999</v>
      </c>
      <c r="DA186" s="9">
        <f>IF(AND($G186&gt;=Inputs!F$3,$G186&lt;Inputs!G$3),FORECAST($G186,Inputs!F$4:G$4,Inputs!F$3:G$3),-9999)</f>
        <v>-9999</v>
      </c>
      <c r="DB186" s="9">
        <f>IF(AND($G186&gt;=Inputs!G$3,$G186&lt;Inputs!H$3),FORECAST($G186,Inputs!G$4:H$4,Inputs!G$3:H$3),-9999)</f>
        <v>25.2</v>
      </c>
      <c r="DC186" s="9">
        <f>IF(AND($G186&gt;=Inputs!H$3,$G186&lt;Inputs!I$3),FORECAST($G186,Inputs!H$4:I$4,Inputs!H$3:I$3),-9999)</f>
        <v>-9999</v>
      </c>
      <c r="DD186" s="9">
        <f>IF(AND($G186&gt;=Inputs!I$3,$G186&lt;Inputs!J$3),FORECAST($G186,Inputs!I$4:J$4,Inputs!I$3:J$3),-9999)</f>
        <v>-9999</v>
      </c>
      <c r="DE186" s="9">
        <f>IF(AND($G186&gt;=Inputs!J$3,$G186&lt;Inputs!K$3),FORECAST($G186,Inputs!J$4:K$4,Inputs!J$3:K$3),-9999)</f>
        <v>-9999</v>
      </c>
      <c r="DF186" s="9">
        <f>IF(AND($G186&gt;=Inputs!K$3,$G186&lt;Inputs!L$3),FORECAST($G186,Inputs!K$4:L$4,Inputs!K$3:L$3),-9999)</f>
        <v>-9999</v>
      </c>
    </row>
    <row r="187" spans="1:110" x14ac:dyDescent="0.25">
      <c r="A187" s="2">
        <f t="shared" si="203"/>
        <v>45474.638888888294</v>
      </c>
      <c r="B187" s="3" t="str">
        <f>IF(ROUND(A187,6)&lt;ROUND(Inputs!$B$7,6),"Pre t0",IF(ROUND(A187,6)=ROUND(Inputs!$B$7,6),"t0",IF(AND(A187&gt;Inputs!$B$7,A187&lt;Inputs!$B$8),"TRLD","Post t0")))</f>
        <v>TRLD</v>
      </c>
      <c r="C187" s="17">
        <v>82.39</v>
      </c>
      <c r="D187" s="19">
        <v>186.73245</v>
      </c>
      <c r="E187" s="19"/>
      <c r="F187" s="19">
        <v>200</v>
      </c>
      <c r="G187" s="19">
        <v>130</v>
      </c>
      <c r="H187" s="7">
        <f t="shared" si="163"/>
        <v>199.3</v>
      </c>
      <c r="I187" s="7">
        <f>IF(B187="Pre t0",0,IF(B187="t0",MAX(MIN(TRLD!N187,E187),G187),IF(B187="TRLD",I186+J187,IF(B187="Post t0",MAX(I186+M187,G187)))))</f>
        <v>198.8</v>
      </c>
      <c r="J187" s="7">
        <f t="shared" si="247"/>
        <v>1</v>
      </c>
      <c r="K187" s="7">
        <f t="shared" si="159"/>
        <v>2.1999999999999886</v>
      </c>
      <c r="L187" s="7">
        <f t="shared" si="248"/>
        <v>1</v>
      </c>
      <c r="M187" s="8">
        <f t="shared" si="249"/>
        <v>-1</v>
      </c>
      <c r="N187" s="31">
        <f t="shared" si="160"/>
        <v>200</v>
      </c>
      <c r="O187" s="31">
        <f>IF(AND($C187&gt;=Inputs!B$4,$C187&lt;Inputs!C$4),FORECAST($C187,Inputs!B$3:C$3,Inputs!B$4:C$4),0)</f>
        <v>0</v>
      </c>
      <c r="P187" s="31">
        <f>IF(AND($C187&gt;=Inputs!C$4,$C187&lt;Inputs!D$4),FORECAST($C187,Inputs!C$3:D$3,Inputs!C$4:D$4),0)</f>
        <v>0</v>
      </c>
      <c r="Q187" s="31">
        <f>IF(AND($C187&gt;=Inputs!D$4,$C187&lt;Inputs!E$4),FORECAST($C187,Inputs!D$3:E$3,Inputs!D$4:E$4),0)</f>
        <v>0</v>
      </c>
      <c r="R187" s="31">
        <f>IF(AND($C187&gt;=Inputs!E$4,$C187&lt;Inputs!F$4),FORECAST($C187,Inputs!E$3:F$3,Inputs!E$4:F$4),0)</f>
        <v>0</v>
      </c>
      <c r="S187" s="31">
        <f>IF(AND($C187&gt;=Inputs!F$4,$C187&lt;Inputs!G$4),FORECAST($C187,Inputs!F$3:G$3,Inputs!F$4:G$4),0)</f>
        <v>0</v>
      </c>
      <c r="T187" s="31">
        <f>IF(AND($C187&gt;=Inputs!G$4,$C187&lt;Inputs!H$4),FORECAST($C187,Inputs!G$3:H$3,Inputs!G$4:H$4),0)</f>
        <v>0</v>
      </c>
      <c r="U187" s="31">
        <f>IF(AND($C187&gt;=Inputs!H$4,$C187&lt;Inputs!I$4),FORECAST($C187,Inputs!H$3:I$3,Inputs!H$4:I$4),0)</f>
        <v>0</v>
      </c>
      <c r="V187" s="31">
        <f>IF(AND($C187&gt;=Inputs!I$4,$C187&lt;Inputs!J$4),FORECAST($C187,Inputs!I$3:J$3,Inputs!I$4:J$4),0)</f>
        <v>0</v>
      </c>
      <c r="W187" s="31">
        <f>IF(AND($C187&gt;=Inputs!J$4,$C187&lt;Inputs!K$4),FORECAST($C187,Inputs!J$3:K$3,Inputs!J$4:K$4),0)</f>
        <v>0</v>
      </c>
      <c r="X187" s="31">
        <f>IF(AND($C187&gt;=Inputs!K$4,Inputs!K$4&lt;&gt;""),F187,0)</f>
        <v>200</v>
      </c>
      <c r="Y187" s="36">
        <f>IF($I186&lt;Inputs!B$13,Inputs!B$14,0)</f>
        <v>0</v>
      </c>
      <c r="Z187" s="36">
        <f>IF(AND($I186&gt;=Inputs!B$13,$I186&lt;Inputs!C$13),Inputs!C$14,0)</f>
        <v>0.2</v>
      </c>
      <c r="AA187" s="36">
        <f>IF(AND($I186&gt;=Inputs!C$13,$I186&lt;Inputs!D$13),Inputs!D$14,0)</f>
        <v>0</v>
      </c>
      <c r="AB187" s="36">
        <f>IF(AND($I186&lt;Inputs!B$13),Inputs!B$13,0)</f>
        <v>0</v>
      </c>
      <c r="AC187" s="36">
        <f>IF(AND($I186&gt;=Inputs!B$13,$I186&lt;Inputs!C$13),Inputs!C$13,0)</f>
        <v>200</v>
      </c>
      <c r="AD187" s="36">
        <f>IF(AND($I186&gt;=Inputs!C$13,$I186&lt;Inputs!D$13),Inputs!D$13,0)</f>
        <v>0</v>
      </c>
      <c r="AE187" s="36">
        <f t="shared" si="204"/>
        <v>0</v>
      </c>
      <c r="AF187" s="36">
        <f t="shared" si="205"/>
        <v>10.999999999999943</v>
      </c>
      <c r="AG187" s="36">
        <f t="shared" si="206"/>
        <v>0</v>
      </c>
      <c r="AH187" s="36">
        <f t="shared" si="207"/>
        <v>10.999999999999943</v>
      </c>
      <c r="AI187" s="36" t="str">
        <f t="shared" si="243"/>
        <v>No</v>
      </c>
      <c r="AJ187" s="36">
        <f t="shared" si="208"/>
        <v>0</v>
      </c>
      <c r="AK187" s="36">
        <f t="shared" si="209"/>
        <v>5</v>
      </c>
      <c r="AL187" s="36">
        <f t="shared" si="210"/>
        <v>0</v>
      </c>
      <c r="AM187" s="36">
        <f t="shared" si="211"/>
        <v>0</v>
      </c>
      <c r="AN187" s="36">
        <f t="shared" si="212"/>
        <v>1</v>
      </c>
      <c r="AO187" s="36">
        <f t="shared" si="213"/>
        <v>0</v>
      </c>
      <c r="AP187" s="36">
        <f t="shared" si="214"/>
        <v>1</v>
      </c>
      <c r="AQ187" s="36">
        <f t="shared" si="161"/>
        <v>198.8</v>
      </c>
      <c r="AR187" s="36">
        <f>IF(AND($AQ187&gt;=Inputs!B$13,$AQ187&lt;Inputs!C$13),Inputs!C$14,0)</f>
        <v>0.2</v>
      </c>
      <c r="AS187" s="36">
        <f>IF(AND($AQ187&gt;=Inputs!C$13,$AQ187&lt;Inputs!D$13),Inputs!D$14,0)</f>
        <v>0</v>
      </c>
      <c r="AT187" s="36">
        <f>IF(AND($AQ187&gt;=Inputs!B$13,$AQ187&lt;Inputs!C$13),Inputs!C$13,0)</f>
        <v>200</v>
      </c>
      <c r="AU187" s="36">
        <f>IF(AND($AQ187&gt;=Inputs!C$13,$AQ187&lt;Inputs!D$13),Inputs!D$13,0)</f>
        <v>0</v>
      </c>
      <c r="AV187" s="36">
        <f t="shared" si="215"/>
        <v>5.9999999999999432</v>
      </c>
      <c r="AW187" s="36">
        <f>IFERROR((AU187-#REF!)/AS187,0)</f>
        <v>0</v>
      </c>
      <c r="AX187" s="36">
        <f t="shared" si="216"/>
        <v>5.9999999999999432</v>
      </c>
      <c r="AY187" s="36" t="str">
        <f t="shared" si="244"/>
        <v>No</v>
      </c>
      <c r="AZ187" s="36">
        <f t="shared" si="217"/>
        <v>0</v>
      </c>
      <c r="BA187" s="36">
        <f t="shared" si="218"/>
        <v>0</v>
      </c>
      <c r="BB187" s="36">
        <f t="shared" si="219"/>
        <v>0</v>
      </c>
      <c r="BC187" s="36">
        <f t="shared" si="220"/>
        <v>0</v>
      </c>
      <c r="BD187" s="36">
        <f t="shared" si="221"/>
        <v>0</v>
      </c>
      <c r="BE187" s="37">
        <f t="shared" si="222"/>
        <v>1</v>
      </c>
      <c r="BF187" s="43">
        <f>IF($I186&lt;=Inputs!B$13,Inputs!B$14,0)</f>
        <v>0</v>
      </c>
      <c r="BG187" s="43">
        <f>IF(AND($I186&gt;Inputs!B$13,$I186&lt;=Inputs!C$13),Inputs!C$14,0)</f>
        <v>0.2</v>
      </c>
      <c r="BH187" s="43">
        <f>IF(AND($I186&gt;Inputs!C$13,$I186&lt;=Inputs!D$13),Inputs!D$14,0)</f>
        <v>0</v>
      </c>
      <c r="BI187" s="43">
        <f>IF(AND($I186&lt;Inputs!B$13),0,0)</f>
        <v>0</v>
      </c>
      <c r="BJ187" s="43">
        <f>IF(AND($I186&gt;=Inputs!B$13,$I186&lt;Inputs!C$13),Inputs!B$13,0)</f>
        <v>185</v>
      </c>
      <c r="BK187" s="43">
        <f>IF(AND($I186&gt;=Inputs!C$13,$I186&lt;Inputs!D$13),Inputs!C$13,0)</f>
        <v>0</v>
      </c>
      <c r="BL187" s="43">
        <f t="shared" si="223"/>
        <v>0</v>
      </c>
      <c r="BM187" s="43">
        <f t="shared" si="224"/>
        <v>64.000000000000057</v>
      </c>
      <c r="BN187" s="43">
        <f t="shared" si="225"/>
        <v>0</v>
      </c>
      <c r="BO187" s="43">
        <f t="shared" si="226"/>
        <v>64.000000000000057</v>
      </c>
      <c r="BP187" s="43" t="str">
        <f t="shared" si="245"/>
        <v>No</v>
      </c>
      <c r="BQ187" s="43">
        <f t="shared" si="227"/>
        <v>0</v>
      </c>
      <c r="BR187" s="43">
        <f t="shared" si="228"/>
        <v>5</v>
      </c>
      <c r="BS187" s="43">
        <f t="shared" si="229"/>
        <v>0</v>
      </c>
      <c r="BT187" s="43">
        <f t="shared" si="230"/>
        <v>0</v>
      </c>
      <c r="BU187" s="43">
        <f t="shared" si="231"/>
        <v>-1</v>
      </c>
      <c r="BV187" s="43">
        <f t="shared" si="232"/>
        <v>0</v>
      </c>
      <c r="BW187" s="43">
        <f t="shared" si="233"/>
        <v>-1</v>
      </c>
      <c r="BX187" s="43">
        <f t="shared" si="162"/>
        <v>196.8</v>
      </c>
      <c r="BY187" s="43">
        <f>IF(AND($BX187&gt;Inputs!B$13,$BX187&lt;=Inputs!C$13),Inputs!C$14,0)</f>
        <v>0.2</v>
      </c>
      <c r="BZ187" s="43">
        <f>IF(AND($BX187&gt;Inputs!C$13,$BX187&lt;=Inputs!D$13),Inputs!D$14,0)</f>
        <v>0</v>
      </c>
      <c r="CA187" s="43">
        <f>IF(AND($BX187&gt;Inputs!B$13,$BX187&lt;=Inputs!C$13),Inputs!B$13,0)</f>
        <v>185</v>
      </c>
      <c r="CB187" s="43">
        <f>IF(AND($BX187&gt;Inputs!C$13,$BX187&lt;=Inputs!D$13),Inputs!C$13,0)</f>
        <v>0</v>
      </c>
      <c r="CC187" s="43">
        <f t="shared" si="234"/>
        <v>59.000000000000057</v>
      </c>
      <c r="CD187" s="43">
        <f t="shared" si="235"/>
        <v>0</v>
      </c>
      <c r="CE187" s="43">
        <f t="shared" si="236"/>
        <v>59.000000000000057</v>
      </c>
      <c r="CF187" s="43" t="str">
        <f t="shared" si="246"/>
        <v>No</v>
      </c>
      <c r="CG187" s="43">
        <f t="shared" si="237"/>
        <v>0</v>
      </c>
      <c r="CH187" s="43">
        <f t="shared" si="238"/>
        <v>0</v>
      </c>
      <c r="CI187" s="43">
        <f t="shared" si="239"/>
        <v>0</v>
      </c>
      <c r="CJ187" s="43">
        <f t="shared" si="240"/>
        <v>0</v>
      </c>
      <c r="CK187" s="43">
        <f t="shared" si="241"/>
        <v>0</v>
      </c>
      <c r="CL187" s="44">
        <f t="shared" si="242"/>
        <v>-1</v>
      </c>
      <c r="CM187" s="9">
        <f>IF(AND($F187&gt;=Inputs!B$3,$F187&lt;Inputs!C$3),FORECAST($F187,Inputs!B$4:C$4,Inputs!B$3:C$3),9999)</f>
        <v>9999</v>
      </c>
      <c r="CN187" s="9">
        <f>IF(AND($F187&gt;=Inputs!C$3,$F187&lt;Inputs!D$3),FORECAST($F187,Inputs!C$4:D$4,Inputs!C$3:D$3),9999)</f>
        <v>9999</v>
      </c>
      <c r="CO187" s="9">
        <f>IF(AND($F187&gt;=Inputs!D$3,$F187&lt;Inputs!E$3),FORECAST($F187,Inputs!D$4:E$4,Inputs!D$3:E$3),9999)</f>
        <v>9999</v>
      </c>
      <c r="CP187" s="9">
        <f>IF(AND($F187&gt;=Inputs!E$3,$F187&lt;Inputs!F$3),FORECAST($F187,Inputs!E$4:F$4,Inputs!E$3:F$3),9999)</f>
        <v>9999</v>
      </c>
      <c r="CQ187" s="9">
        <f>IF(AND($F187&gt;=Inputs!F$3,$F187&lt;Inputs!G$3),FORECAST($F187,Inputs!F$4:G$4,Inputs!F$3:G$3),9999)</f>
        <v>9999</v>
      </c>
      <c r="CR187" s="9">
        <f>IF(AND($F187&gt;=Inputs!G$3,$F187&lt;Inputs!H$3),FORECAST($F187,Inputs!G$4:H$4,Inputs!G$3:H$3),9999)</f>
        <v>9999</v>
      </c>
      <c r="CS187" s="9">
        <f>IF(AND($F187&gt;=Inputs!H$3,$F187&lt;Inputs!I$3),FORECAST($F187,Inputs!H$4:I$4,Inputs!H$3:I$3),9999)</f>
        <v>9999</v>
      </c>
      <c r="CT187" s="9">
        <f>IF(AND($F187&gt;=Inputs!I$3,$F187&lt;Inputs!J$3),FORECAST($F187,Inputs!I$4:J$4,Inputs!I$3:J$3),9999)</f>
        <v>9999</v>
      </c>
      <c r="CU187" s="9">
        <f>IF(AND($F187&gt;=Inputs!J$3,$F187&lt;Inputs!K$3),FORECAST($F187,Inputs!J$4:K$4,Inputs!J$3:K$3),9999)</f>
        <v>9999</v>
      </c>
      <c r="CV187" s="9">
        <f>IF(AND($F187&gt;=Inputs!K$3,$F187&lt;Inputs!L$3),FORECAST($F187,Inputs!K$4:L$4,Inputs!K$3:L$3),9999)</f>
        <v>9999</v>
      </c>
      <c r="CW187" s="9">
        <f>IF(AND($G187&gt;=Inputs!B$3,$G187&lt;Inputs!C$3),FORECAST($G187,Inputs!B$4:C$4,Inputs!B$3:C$3),-9999)</f>
        <v>-9999</v>
      </c>
      <c r="CX187" s="9">
        <f>IF(AND($G187&gt;=Inputs!C$3,$G187&lt;Inputs!D$3),FORECAST($G187,Inputs!C$4:D$4,Inputs!C$3:D$3),-9999)</f>
        <v>-9999</v>
      </c>
      <c r="CY187" s="9">
        <f>IF(AND($G187&gt;=Inputs!D$3,$G187&lt;Inputs!E$3),FORECAST($G187,Inputs!D$4:E$4,Inputs!D$3:E$3),-9999)</f>
        <v>-9999</v>
      </c>
      <c r="CZ187" s="9">
        <f>IF(AND($G187&gt;=Inputs!E$3,$G187&lt;Inputs!F$3),FORECAST($G187,Inputs!E$4:F$4,Inputs!E$3:F$3),-9999)</f>
        <v>-9999</v>
      </c>
      <c r="DA187" s="9">
        <f>IF(AND($G187&gt;=Inputs!F$3,$G187&lt;Inputs!G$3),FORECAST($G187,Inputs!F$4:G$4,Inputs!F$3:G$3),-9999)</f>
        <v>-9999</v>
      </c>
      <c r="DB187" s="9">
        <f>IF(AND($G187&gt;=Inputs!G$3,$G187&lt;Inputs!H$3),FORECAST($G187,Inputs!G$4:H$4,Inputs!G$3:H$3),-9999)</f>
        <v>25.2</v>
      </c>
      <c r="DC187" s="9">
        <f>IF(AND($G187&gt;=Inputs!H$3,$G187&lt;Inputs!I$3),FORECAST($G187,Inputs!H$4:I$4,Inputs!H$3:I$3),-9999)</f>
        <v>-9999</v>
      </c>
      <c r="DD187" s="9">
        <f>IF(AND($G187&gt;=Inputs!I$3,$G187&lt;Inputs!J$3),FORECAST($G187,Inputs!I$4:J$4,Inputs!I$3:J$3),-9999)</f>
        <v>-9999</v>
      </c>
      <c r="DE187" s="9">
        <f>IF(AND($G187&gt;=Inputs!J$3,$G187&lt;Inputs!K$3),FORECAST($G187,Inputs!J$4:K$4,Inputs!J$3:K$3),-9999)</f>
        <v>-9999</v>
      </c>
      <c r="DF187" s="9">
        <f>IF(AND($G187&gt;=Inputs!K$3,$G187&lt;Inputs!L$3),FORECAST($G187,Inputs!K$4:L$4,Inputs!K$3:L$3),-9999)</f>
        <v>-9999</v>
      </c>
    </row>
    <row r="188" spans="1:110" x14ac:dyDescent="0.25">
      <c r="A188" s="2">
        <f t="shared" si="203"/>
        <v>45474.642361110513</v>
      </c>
      <c r="B188" s="3" t="str">
        <f>IF(ROUND(A188,6)&lt;ROUND(Inputs!$B$7,6),"Pre t0",IF(ROUND(A188,6)=ROUND(Inputs!$B$7,6),"t0",IF(AND(A188&gt;Inputs!$B$7,A188&lt;Inputs!$B$8),"TRLD","Post t0")))</f>
        <v>TRLD</v>
      </c>
      <c r="C188" s="17">
        <v>89.49</v>
      </c>
      <c r="D188" s="19">
        <v>186.22639999999998</v>
      </c>
      <c r="E188" s="19"/>
      <c r="F188" s="19">
        <v>200</v>
      </c>
      <c r="G188" s="19">
        <v>130</v>
      </c>
      <c r="H188" s="7">
        <f t="shared" si="163"/>
        <v>199.9</v>
      </c>
      <c r="I188" s="7">
        <f>IF(B188="Pre t0",0,IF(B188="t0",MAX(MIN(TRLD!N188,E188),G188),IF(B188="TRLD",I187+J188,IF(B188="Post t0",MAX(I187+M188,G188)))))</f>
        <v>199.8</v>
      </c>
      <c r="J188" s="7">
        <f t="shared" si="247"/>
        <v>1</v>
      </c>
      <c r="K188" s="7">
        <f t="shared" si="159"/>
        <v>1.1999999999999886</v>
      </c>
      <c r="L188" s="7">
        <f t="shared" si="248"/>
        <v>1</v>
      </c>
      <c r="M188" s="8">
        <f t="shared" si="249"/>
        <v>-1</v>
      </c>
      <c r="N188" s="31">
        <f t="shared" si="160"/>
        <v>200</v>
      </c>
      <c r="O188" s="31">
        <f>IF(AND($C188&gt;=Inputs!B$4,$C188&lt;Inputs!C$4),FORECAST($C188,Inputs!B$3:C$3,Inputs!B$4:C$4),0)</f>
        <v>0</v>
      </c>
      <c r="P188" s="31">
        <f>IF(AND($C188&gt;=Inputs!C$4,$C188&lt;Inputs!D$4),FORECAST($C188,Inputs!C$3:D$3,Inputs!C$4:D$4),0)</f>
        <v>0</v>
      </c>
      <c r="Q188" s="31">
        <f>IF(AND($C188&gt;=Inputs!D$4,$C188&lt;Inputs!E$4),FORECAST($C188,Inputs!D$3:E$3,Inputs!D$4:E$4),0)</f>
        <v>0</v>
      </c>
      <c r="R188" s="31">
        <f>IF(AND($C188&gt;=Inputs!E$4,$C188&lt;Inputs!F$4),FORECAST($C188,Inputs!E$3:F$3,Inputs!E$4:F$4),0)</f>
        <v>0</v>
      </c>
      <c r="S188" s="31">
        <f>IF(AND($C188&gt;=Inputs!F$4,$C188&lt;Inputs!G$4),FORECAST($C188,Inputs!F$3:G$3,Inputs!F$4:G$4),0)</f>
        <v>0</v>
      </c>
      <c r="T188" s="31">
        <f>IF(AND($C188&gt;=Inputs!G$4,$C188&lt;Inputs!H$4),FORECAST($C188,Inputs!G$3:H$3,Inputs!G$4:H$4),0)</f>
        <v>0</v>
      </c>
      <c r="U188" s="31">
        <f>IF(AND($C188&gt;=Inputs!H$4,$C188&lt;Inputs!I$4),FORECAST($C188,Inputs!H$3:I$3,Inputs!H$4:I$4),0)</f>
        <v>0</v>
      </c>
      <c r="V188" s="31">
        <f>IF(AND($C188&gt;=Inputs!I$4,$C188&lt;Inputs!J$4),FORECAST($C188,Inputs!I$3:J$3,Inputs!I$4:J$4),0)</f>
        <v>0</v>
      </c>
      <c r="W188" s="31">
        <f>IF(AND($C188&gt;=Inputs!J$4,$C188&lt;Inputs!K$4),FORECAST($C188,Inputs!J$3:K$3,Inputs!J$4:K$4),0)</f>
        <v>0</v>
      </c>
      <c r="X188" s="31">
        <f>IF(AND($C188&gt;=Inputs!K$4,Inputs!K$4&lt;&gt;""),F188,0)</f>
        <v>200</v>
      </c>
      <c r="Y188" s="36">
        <f>IF($I187&lt;Inputs!B$13,Inputs!B$14,0)</f>
        <v>0</v>
      </c>
      <c r="Z188" s="36">
        <f>IF(AND($I187&gt;=Inputs!B$13,$I187&lt;Inputs!C$13),Inputs!C$14,0)</f>
        <v>0.2</v>
      </c>
      <c r="AA188" s="36">
        <f>IF(AND($I187&gt;=Inputs!C$13,$I187&lt;Inputs!D$13),Inputs!D$14,0)</f>
        <v>0</v>
      </c>
      <c r="AB188" s="36">
        <f>IF(AND($I187&lt;Inputs!B$13),Inputs!B$13,0)</f>
        <v>0</v>
      </c>
      <c r="AC188" s="36">
        <f>IF(AND($I187&gt;=Inputs!B$13,$I187&lt;Inputs!C$13),Inputs!C$13,0)</f>
        <v>200</v>
      </c>
      <c r="AD188" s="36">
        <f>IF(AND($I187&gt;=Inputs!C$13,$I187&lt;Inputs!D$13),Inputs!D$13,0)</f>
        <v>0</v>
      </c>
      <c r="AE188" s="36">
        <f t="shared" si="204"/>
        <v>0</v>
      </c>
      <c r="AF188" s="36">
        <f t="shared" si="205"/>
        <v>5.9999999999999432</v>
      </c>
      <c r="AG188" s="36">
        <f t="shared" si="206"/>
        <v>0</v>
      </c>
      <c r="AH188" s="36">
        <f t="shared" si="207"/>
        <v>5.9999999999999432</v>
      </c>
      <c r="AI188" s="36" t="str">
        <f t="shared" si="243"/>
        <v>No</v>
      </c>
      <c r="AJ188" s="36">
        <f t="shared" si="208"/>
        <v>0</v>
      </c>
      <c r="AK188" s="36">
        <f t="shared" si="209"/>
        <v>5</v>
      </c>
      <c r="AL188" s="36">
        <f t="shared" si="210"/>
        <v>0</v>
      </c>
      <c r="AM188" s="36">
        <f t="shared" si="211"/>
        <v>0</v>
      </c>
      <c r="AN188" s="36">
        <f t="shared" si="212"/>
        <v>1</v>
      </c>
      <c r="AO188" s="36">
        <f t="shared" si="213"/>
        <v>0</v>
      </c>
      <c r="AP188" s="36">
        <f t="shared" si="214"/>
        <v>1</v>
      </c>
      <c r="AQ188" s="36">
        <f t="shared" si="161"/>
        <v>199.8</v>
      </c>
      <c r="AR188" s="36">
        <f>IF(AND($AQ188&gt;=Inputs!B$13,$AQ188&lt;Inputs!C$13),Inputs!C$14,0)</f>
        <v>0.2</v>
      </c>
      <c r="AS188" s="36">
        <f>IF(AND($AQ188&gt;=Inputs!C$13,$AQ188&lt;Inputs!D$13),Inputs!D$14,0)</f>
        <v>0</v>
      </c>
      <c r="AT188" s="36">
        <f>IF(AND($AQ188&gt;=Inputs!B$13,$AQ188&lt;Inputs!C$13),Inputs!C$13,0)</f>
        <v>200</v>
      </c>
      <c r="AU188" s="36">
        <f>IF(AND($AQ188&gt;=Inputs!C$13,$AQ188&lt;Inputs!D$13),Inputs!D$13,0)</f>
        <v>0</v>
      </c>
      <c r="AV188" s="36">
        <f t="shared" si="215"/>
        <v>0.99999999999994316</v>
      </c>
      <c r="AW188" s="36">
        <f>IFERROR((AU188-#REF!)/AS188,0)</f>
        <v>0</v>
      </c>
      <c r="AX188" s="36">
        <f t="shared" si="216"/>
        <v>0.99999999999994316</v>
      </c>
      <c r="AY188" s="36" t="str">
        <f t="shared" si="244"/>
        <v>Yes</v>
      </c>
      <c r="AZ188" s="36">
        <f t="shared" si="217"/>
        <v>0</v>
      </c>
      <c r="BA188" s="36">
        <f t="shared" si="218"/>
        <v>0</v>
      </c>
      <c r="BB188" s="36">
        <f t="shared" si="219"/>
        <v>0</v>
      </c>
      <c r="BC188" s="36">
        <f t="shared" si="220"/>
        <v>0</v>
      </c>
      <c r="BD188" s="36">
        <f t="shared" si="221"/>
        <v>0</v>
      </c>
      <c r="BE188" s="37">
        <f t="shared" si="222"/>
        <v>1</v>
      </c>
      <c r="BF188" s="43">
        <f>IF($I187&lt;=Inputs!B$13,Inputs!B$14,0)</f>
        <v>0</v>
      </c>
      <c r="BG188" s="43">
        <f>IF(AND($I187&gt;Inputs!B$13,$I187&lt;=Inputs!C$13),Inputs!C$14,0)</f>
        <v>0.2</v>
      </c>
      <c r="BH188" s="43">
        <f>IF(AND($I187&gt;Inputs!C$13,$I187&lt;=Inputs!D$13),Inputs!D$14,0)</f>
        <v>0</v>
      </c>
      <c r="BI188" s="43">
        <f>IF(AND($I187&lt;Inputs!B$13),0,0)</f>
        <v>0</v>
      </c>
      <c r="BJ188" s="43">
        <f>IF(AND($I187&gt;=Inputs!B$13,$I187&lt;Inputs!C$13),Inputs!B$13,0)</f>
        <v>185</v>
      </c>
      <c r="BK188" s="43">
        <f>IF(AND($I187&gt;=Inputs!C$13,$I187&lt;Inputs!D$13),Inputs!C$13,0)</f>
        <v>0</v>
      </c>
      <c r="BL188" s="43">
        <f t="shared" si="223"/>
        <v>0</v>
      </c>
      <c r="BM188" s="43">
        <f t="shared" si="224"/>
        <v>69.000000000000057</v>
      </c>
      <c r="BN188" s="43">
        <f t="shared" si="225"/>
        <v>0</v>
      </c>
      <c r="BO188" s="43">
        <f t="shared" si="226"/>
        <v>69.000000000000057</v>
      </c>
      <c r="BP188" s="43" t="str">
        <f t="shared" si="245"/>
        <v>No</v>
      </c>
      <c r="BQ188" s="43">
        <f t="shared" si="227"/>
        <v>0</v>
      </c>
      <c r="BR188" s="43">
        <f t="shared" si="228"/>
        <v>5</v>
      </c>
      <c r="BS188" s="43">
        <f t="shared" si="229"/>
        <v>0</v>
      </c>
      <c r="BT188" s="43">
        <f t="shared" si="230"/>
        <v>0</v>
      </c>
      <c r="BU188" s="43">
        <f t="shared" si="231"/>
        <v>-1</v>
      </c>
      <c r="BV188" s="43">
        <f t="shared" si="232"/>
        <v>0</v>
      </c>
      <c r="BW188" s="43">
        <f t="shared" si="233"/>
        <v>-1</v>
      </c>
      <c r="BX188" s="43">
        <f t="shared" si="162"/>
        <v>197.8</v>
      </c>
      <c r="BY188" s="43">
        <f>IF(AND($BX188&gt;Inputs!B$13,$BX188&lt;=Inputs!C$13),Inputs!C$14,0)</f>
        <v>0.2</v>
      </c>
      <c r="BZ188" s="43">
        <f>IF(AND($BX188&gt;Inputs!C$13,$BX188&lt;=Inputs!D$13),Inputs!D$14,0)</f>
        <v>0</v>
      </c>
      <c r="CA188" s="43">
        <f>IF(AND($BX188&gt;Inputs!B$13,$BX188&lt;=Inputs!C$13),Inputs!B$13,0)</f>
        <v>185</v>
      </c>
      <c r="CB188" s="43">
        <f>IF(AND($BX188&gt;Inputs!C$13,$BX188&lt;=Inputs!D$13),Inputs!C$13,0)</f>
        <v>0</v>
      </c>
      <c r="CC188" s="43">
        <f t="shared" si="234"/>
        <v>64.000000000000057</v>
      </c>
      <c r="CD188" s="43">
        <f t="shared" si="235"/>
        <v>0</v>
      </c>
      <c r="CE188" s="43">
        <f t="shared" si="236"/>
        <v>64.000000000000057</v>
      </c>
      <c r="CF188" s="43" t="str">
        <f t="shared" si="246"/>
        <v>No</v>
      </c>
      <c r="CG188" s="43">
        <f t="shared" si="237"/>
        <v>0</v>
      </c>
      <c r="CH188" s="43">
        <f t="shared" si="238"/>
        <v>0</v>
      </c>
      <c r="CI188" s="43">
        <f t="shared" si="239"/>
        <v>0</v>
      </c>
      <c r="CJ188" s="43">
        <f t="shared" si="240"/>
        <v>0</v>
      </c>
      <c r="CK188" s="43">
        <f t="shared" si="241"/>
        <v>0</v>
      </c>
      <c r="CL188" s="44">
        <f t="shared" si="242"/>
        <v>-1</v>
      </c>
      <c r="CM188" s="9">
        <f>IF(AND($F188&gt;=Inputs!B$3,$F188&lt;Inputs!C$3),FORECAST($F188,Inputs!B$4:C$4,Inputs!B$3:C$3),9999)</f>
        <v>9999</v>
      </c>
      <c r="CN188" s="9">
        <f>IF(AND($F188&gt;=Inputs!C$3,$F188&lt;Inputs!D$3),FORECAST($F188,Inputs!C$4:D$4,Inputs!C$3:D$3),9999)</f>
        <v>9999</v>
      </c>
      <c r="CO188" s="9">
        <f>IF(AND($F188&gt;=Inputs!D$3,$F188&lt;Inputs!E$3),FORECAST($F188,Inputs!D$4:E$4,Inputs!D$3:E$3),9999)</f>
        <v>9999</v>
      </c>
      <c r="CP188" s="9">
        <f>IF(AND($F188&gt;=Inputs!E$3,$F188&lt;Inputs!F$3),FORECAST($F188,Inputs!E$4:F$4,Inputs!E$3:F$3),9999)</f>
        <v>9999</v>
      </c>
      <c r="CQ188" s="9">
        <f>IF(AND($F188&gt;=Inputs!F$3,$F188&lt;Inputs!G$3),FORECAST($F188,Inputs!F$4:G$4,Inputs!F$3:G$3),9999)</f>
        <v>9999</v>
      </c>
      <c r="CR188" s="9">
        <f>IF(AND($F188&gt;=Inputs!G$3,$F188&lt;Inputs!H$3),FORECAST($F188,Inputs!G$4:H$4,Inputs!G$3:H$3),9999)</f>
        <v>9999</v>
      </c>
      <c r="CS188" s="9">
        <f>IF(AND($F188&gt;=Inputs!H$3,$F188&lt;Inputs!I$3),FORECAST($F188,Inputs!H$4:I$4,Inputs!H$3:I$3),9999)</f>
        <v>9999</v>
      </c>
      <c r="CT188" s="9">
        <f>IF(AND($F188&gt;=Inputs!I$3,$F188&lt;Inputs!J$3),FORECAST($F188,Inputs!I$4:J$4,Inputs!I$3:J$3),9999)</f>
        <v>9999</v>
      </c>
      <c r="CU188" s="9">
        <f>IF(AND($F188&gt;=Inputs!J$3,$F188&lt;Inputs!K$3),FORECAST($F188,Inputs!J$4:K$4,Inputs!J$3:K$3),9999)</f>
        <v>9999</v>
      </c>
      <c r="CV188" s="9">
        <f>IF(AND($F188&gt;=Inputs!K$3,$F188&lt;Inputs!L$3),FORECAST($F188,Inputs!K$4:L$4,Inputs!K$3:L$3),9999)</f>
        <v>9999</v>
      </c>
      <c r="CW188" s="9">
        <f>IF(AND($G188&gt;=Inputs!B$3,$G188&lt;Inputs!C$3),FORECAST($G188,Inputs!B$4:C$4,Inputs!B$3:C$3),-9999)</f>
        <v>-9999</v>
      </c>
      <c r="CX188" s="9">
        <f>IF(AND($G188&gt;=Inputs!C$3,$G188&lt;Inputs!D$3),FORECAST($G188,Inputs!C$4:D$4,Inputs!C$3:D$3),-9999)</f>
        <v>-9999</v>
      </c>
      <c r="CY188" s="9">
        <f>IF(AND($G188&gt;=Inputs!D$3,$G188&lt;Inputs!E$3),FORECAST($G188,Inputs!D$4:E$4,Inputs!D$3:E$3),-9999)</f>
        <v>-9999</v>
      </c>
      <c r="CZ188" s="9">
        <f>IF(AND($G188&gt;=Inputs!E$3,$G188&lt;Inputs!F$3),FORECAST($G188,Inputs!E$4:F$4,Inputs!E$3:F$3),-9999)</f>
        <v>-9999</v>
      </c>
      <c r="DA188" s="9">
        <f>IF(AND($G188&gt;=Inputs!F$3,$G188&lt;Inputs!G$3),FORECAST($G188,Inputs!F$4:G$4,Inputs!F$3:G$3),-9999)</f>
        <v>-9999</v>
      </c>
      <c r="DB188" s="9">
        <f>IF(AND($G188&gt;=Inputs!G$3,$G188&lt;Inputs!H$3),FORECAST($G188,Inputs!G$4:H$4,Inputs!G$3:H$3),-9999)</f>
        <v>25.2</v>
      </c>
      <c r="DC188" s="9">
        <f>IF(AND($G188&gt;=Inputs!H$3,$G188&lt;Inputs!I$3),FORECAST($G188,Inputs!H$4:I$4,Inputs!H$3:I$3),-9999)</f>
        <v>-9999</v>
      </c>
      <c r="DD188" s="9">
        <f>IF(AND($G188&gt;=Inputs!I$3,$G188&lt;Inputs!J$3),FORECAST($G188,Inputs!I$4:J$4,Inputs!I$3:J$3),-9999)</f>
        <v>-9999</v>
      </c>
      <c r="DE188" s="9">
        <f>IF(AND($G188&gt;=Inputs!J$3,$G188&lt;Inputs!K$3),FORECAST($G188,Inputs!J$4:K$4,Inputs!J$3:K$3),-9999)</f>
        <v>-9999</v>
      </c>
      <c r="DF188" s="9">
        <f>IF(AND($G188&gt;=Inputs!K$3,$G188&lt;Inputs!L$3),FORECAST($G188,Inputs!K$4:L$4,Inputs!K$3:L$3),-9999)</f>
        <v>-9999</v>
      </c>
    </row>
    <row r="189" spans="1:110" x14ac:dyDescent="0.25">
      <c r="A189" s="2">
        <f t="shared" si="203"/>
        <v>45474.645833332732</v>
      </c>
      <c r="B189" s="3" t="str">
        <f>IF(ROUND(A189,6)&lt;ROUND(Inputs!$B$7,6),"Pre t0",IF(ROUND(A189,6)=ROUND(Inputs!$B$7,6),"t0",IF(AND(A189&gt;Inputs!$B$7,A189&lt;Inputs!$B$8),"TRLD","Post t0")))</f>
        <v>TRLD</v>
      </c>
      <c r="C189" s="17">
        <v>80.84</v>
      </c>
      <c r="D189" s="19">
        <v>186.25539999999998</v>
      </c>
      <c r="E189" s="19"/>
      <c r="F189" s="19">
        <v>200</v>
      </c>
      <c r="G189" s="19">
        <v>130</v>
      </c>
      <c r="H189" s="7">
        <f t="shared" si="163"/>
        <v>200</v>
      </c>
      <c r="I189" s="7">
        <f>IF(B189="Pre t0",0,IF(B189="t0",MAX(MIN(TRLD!N189,E189),G189),IF(B189="TRLD",I188+J189,IF(B189="Post t0",MAX(I188+M189,G189)))))</f>
        <v>200</v>
      </c>
      <c r="J189" s="7">
        <f t="shared" si="247"/>
        <v>0.19999999999998863</v>
      </c>
      <c r="K189" s="7">
        <f t="shared" si="159"/>
        <v>0.19999999999998863</v>
      </c>
      <c r="L189" s="7">
        <f t="shared" si="248"/>
        <v>0.19999999999998863</v>
      </c>
      <c r="M189" s="8">
        <f t="shared" si="249"/>
        <v>-1</v>
      </c>
      <c r="N189" s="31">
        <f t="shared" si="160"/>
        <v>200</v>
      </c>
      <c r="O189" s="31">
        <f>IF(AND($C189&gt;=Inputs!B$4,$C189&lt;Inputs!C$4),FORECAST($C189,Inputs!B$3:C$3,Inputs!B$4:C$4),0)</f>
        <v>0</v>
      </c>
      <c r="P189" s="31">
        <f>IF(AND($C189&gt;=Inputs!C$4,$C189&lt;Inputs!D$4),FORECAST($C189,Inputs!C$3:D$3,Inputs!C$4:D$4),0)</f>
        <v>0</v>
      </c>
      <c r="Q189" s="31">
        <f>IF(AND($C189&gt;=Inputs!D$4,$C189&lt;Inputs!E$4),FORECAST($C189,Inputs!D$3:E$3,Inputs!D$4:E$4),0)</f>
        <v>0</v>
      </c>
      <c r="R189" s="31">
        <f>IF(AND($C189&gt;=Inputs!E$4,$C189&lt;Inputs!F$4),FORECAST($C189,Inputs!E$3:F$3,Inputs!E$4:F$4),0)</f>
        <v>0</v>
      </c>
      <c r="S189" s="31">
        <f>IF(AND($C189&gt;=Inputs!F$4,$C189&lt;Inputs!G$4),FORECAST($C189,Inputs!F$3:G$3,Inputs!F$4:G$4),0)</f>
        <v>0</v>
      </c>
      <c r="T189" s="31">
        <f>IF(AND($C189&gt;=Inputs!G$4,$C189&lt;Inputs!H$4),FORECAST($C189,Inputs!G$3:H$3,Inputs!G$4:H$4),0)</f>
        <v>0</v>
      </c>
      <c r="U189" s="31">
        <f>IF(AND($C189&gt;=Inputs!H$4,$C189&lt;Inputs!I$4),FORECAST($C189,Inputs!H$3:I$3,Inputs!H$4:I$4),0)</f>
        <v>0</v>
      </c>
      <c r="V189" s="31">
        <f>IF(AND($C189&gt;=Inputs!I$4,$C189&lt;Inputs!J$4),FORECAST($C189,Inputs!I$3:J$3,Inputs!I$4:J$4),0)</f>
        <v>0</v>
      </c>
      <c r="W189" s="31">
        <f>IF(AND($C189&gt;=Inputs!J$4,$C189&lt;Inputs!K$4),FORECAST($C189,Inputs!J$3:K$3,Inputs!J$4:K$4),0)</f>
        <v>0</v>
      </c>
      <c r="X189" s="31">
        <f>IF(AND($C189&gt;=Inputs!K$4,Inputs!K$4&lt;&gt;""),F189,0)</f>
        <v>200</v>
      </c>
      <c r="Y189" s="36">
        <f>IF($I188&lt;Inputs!B$13,Inputs!B$14,0)</f>
        <v>0</v>
      </c>
      <c r="Z189" s="36">
        <f>IF(AND($I188&gt;=Inputs!B$13,$I188&lt;Inputs!C$13),Inputs!C$14,0)</f>
        <v>0.2</v>
      </c>
      <c r="AA189" s="36">
        <f>IF(AND($I188&gt;=Inputs!C$13,$I188&lt;Inputs!D$13),Inputs!D$14,0)</f>
        <v>0</v>
      </c>
      <c r="AB189" s="36">
        <f>IF(AND($I188&lt;Inputs!B$13),Inputs!B$13,0)</f>
        <v>0</v>
      </c>
      <c r="AC189" s="36">
        <f>IF(AND($I188&gt;=Inputs!B$13,$I188&lt;Inputs!C$13),Inputs!C$13,0)</f>
        <v>200</v>
      </c>
      <c r="AD189" s="36">
        <f>IF(AND($I188&gt;=Inputs!C$13,$I188&lt;Inputs!D$13),Inputs!D$13,0)</f>
        <v>0</v>
      </c>
      <c r="AE189" s="36">
        <f t="shared" si="204"/>
        <v>0</v>
      </c>
      <c r="AF189" s="36">
        <f t="shared" si="205"/>
        <v>0.99999999999994316</v>
      </c>
      <c r="AG189" s="36">
        <f t="shared" si="206"/>
        <v>0</v>
      </c>
      <c r="AH189" s="36">
        <f t="shared" si="207"/>
        <v>0.99999999999994316</v>
      </c>
      <c r="AI189" s="36" t="str">
        <f t="shared" si="243"/>
        <v>Yes</v>
      </c>
      <c r="AJ189" s="36">
        <f t="shared" si="208"/>
        <v>0</v>
      </c>
      <c r="AK189" s="36">
        <f t="shared" si="209"/>
        <v>0.99999999999994316</v>
      </c>
      <c r="AL189" s="36">
        <f t="shared" si="210"/>
        <v>0</v>
      </c>
      <c r="AM189" s="36">
        <f t="shared" si="211"/>
        <v>0</v>
      </c>
      <c r="AN189" s="36">
        <f t="shared" si="212"/>
        <v>0.19999999999998863</v>
      </c>
      <c r="AO189" s="36">
        <f t="shared" si="213"/>
        <v>0</v>
      </c>
      <c r="AP189" s="36">
        <f t="shared" si="214"/>
        <v>0.19999999999998863</v>
      </c>
      <c r="AQ189" s="36">
        <f t="shared" si="161"/>
        <v>200</v>
      </c>
      <c r="AR189" s="36">
        <f>IF(AND($AQ189&gt;=Inputs!B$13,$AQ189&lt;Inputs!C$13),Inputs!C$14,0)</f>
        <v>0</v>
      </c>
      <c r="AS189" s="36">
        <f>IF(AND($AQ189&gt;=Inputs!C$13,$AQ189&lt;Inputs!D$13),Inputs!D$14,0)</f>
        <v>0</v>
      </c>
      <c r="AT189" s="36">
        <f>IF(AND($AQ189&gt;=Inputs!B$13,$AQ189&lt;Inputs!C$13),Inputs!C$13,0)</f>
        <v>0</v>
      </c>
      <c r="AU189" s="36">
        <f>IF(AND($AQ189&gt;=Inputs!C$13,$AQ189&lt;Inputs!D$13),Inputs!D$13,0)</f>
        <v>0</v>
      </c>
      <c r="AV189" s="36">
        <f t="shared" si="215"/>
        <v>0</v>
      </c>
      <c r="AW189" s="36">
        <f>IFERROR((AU189-#REF!)/AS189,0)</f>
        <v>0</v>
      </c>
      <c r="AX189" s="36">
        <f t="shared" si="216"/>
        <v>0</v>
      </c>
      <c r="AY189" s="36" t="str">
        <f t="shared" si="244"/>
        <v>No</v>
      </c>
      <c r="AZ189" s="36">
        <f t="shared" si="217"/>
        <v>0</v>
      </c>
      <c r="BA189" s="36">
        <f t="shared" si="218"/>
        <v>0</v>
      </c>
      <c r="BB189" s="36">
        <f t="shared" si="219"/>
        <v>0</v>
      </c>
      <c r="BC189" s="36">
        <f t="shared" si="220"/>
        <v>0</v>
      </c>
      <c r="BD189" s="36">
        <f t="shared" si="221"/>
        <v>0</v>
      </c>
      <c r="BE189" s="37">
        <f t="shared" si="222"/>
        <v>0.19999999999998863</v>
      </c>
      <c r="BF189" s="43">
        <f>IF($I188&lt;=Inputs!B$13,Inputs!B$14,0)</f>
        <v>0</v>
      </c>
      <c r="BG189" s="43">
        <f>IF(AND($I188&gt;Inputs!B$13,$I188&lt;=Inputs!C$13),Inputs!C$14,0)</f>
        <v>0.2</v>
      </c>
      <c r="BH189" s="43">
        <f>IF(AND($I188&gt;Inputs!C$13,$I188&lt;=Inputs!D$13),Inputs!D$14,0)</f>
        <v>0</v>
      </c>
      <c r="BI189" s="43">
        <f>IF(AND($I188&lt;Inputs!B$13),0,0)</f>
        <v>0</v>
      </c>
      <c r="BJ189" s="43">
        <f>IF(AND($I188&gt;=Inputs!B$13,$I188&lt;Inputs!C$13),Inputs!B$13,0)</f>
        <v>185</v>
      </c>
      <c r="BK189" s="43">
        <f>IF(AND($I188&gt;=Inputs!C$13,$I188&lt;Inputs!D$13),Inputs!C$13,0)</f>
        <v>0</v>
      </c>
      <c r="BL189" s="43">
        <f t="shared" si="223"/>
        <v>0</v>
      </c>
      <c r="BM189" s="43">
        <f t="shared" si="224"/>
        <v>74.000000000000057</v>
      </c>
      <c r="BN189" s="43">
        <f t="shared" si="225"/>
        <v>0</v>
      </c>
      <c r="BO189" s="43">
        <f t="shared" si="226"/>
        <v>74.000000000000057</v>
      </c>
      <c r="BP189" s="43" t="str">
        <f t="shared" si="245"/>
        <v>No</v>
      </c>
      <c r="BQ189" s="43">
        <f t="shared" si="227"/>
        <v>0</v>
      </c>
      <c r="BR189" s="43">
        <f t="shared" si="228"/>
        <v>5</v>
      </c>
      <c r="BS189" s="43">
        <f t="shared" si="229"/>
        <v>0</v>
      </c>
      <c r="BT189" s="43">
        <f t="shared" si="230"/>
        <v>0</v>
      </c>
      <c r="BU189" s="43">
        <f t="shared" si="231"/>
        <v>-1</v>
      </c>
      <c r="BV189" s="43">
        <f t="shared" si="232"/>
        <v>0</v>
      </c>
      <c r="BW189" s="43">
        <f t="shared" si="233"/>
        <v>-1</v>
      </c>
      <c r="BX189" s="43">
        <f t="shared" si="162"/>
        <v>198.8</v>
      </c>
      <c r="BY189" s="43">
        <f>IF(AND($BX189&gt;Inputs!B$13,$BX189&lt;=Inputs!C$13),Inputs!C$14,0)</f>
        <v>0.2</v>
      </c>
      <c r="BZ189" s="43">
        <f>IF(AND($BX189&gt;Inputs!C$13,$BX189&lt;=Inputs!D$13),Inputs!D$14,0)</f>
        <v>0</v>
      </c>
      <c r="CA189" s="43">
        <f>IF(AND($BX189&gt;Inputs!B$13,$BX189&lt;=Inputs!C$13),Inputs!B$13,0)</f>
        <v>185</v>
      </c>
      <c r="CB189" s="43">
        <f>IF(AND($BX189&gt;Inputs!C$13,$BX189&lt;=Inputs!D$13),Inputs!C$13,0)</f>
        <v>0</v>
      </c>
      <c r="CC189" s="43">
        <f t="shared" si="234"/>
        <v>69.000000000000057</v>
      </c>
      <c r="CD189" s="43">
        <f t="shared" si="235"/>
        <v>0</v>
      </c>
      <c r="CE189" s="43">
        <f t="shared" si="236"/>
        <v>69.000000000000057</v>
      </c>
      <c r="CF189" s="43" t="str">
        <f t="shared" si="246"/>
        <v>No</v>
      </c>
      <c r="CG189" s="43">
        <f t="shared" si="237"/>
        <v>0</v>
      </c>
      <c r="CH189" s="43">
        <f t="shared" si="238"/>
        <v>0</v>
      </c>
      <c r="CI189" s="43">
        <f t="shared" si="239"/>
        <v>0</v>
      </c>
      <c r="CJ189" s="43">
        <f t="shared" si="240"/>
        <v>0</v>
      </c>
      <c r="CK189" s="43">
        <f t="shared" si="241"/>
        <v>0</v>
      </c>
      <c r="CL189" s="44">
        <f t="shared" si="242"/>
        <v>-1</v>
      </c>
      <c r="CM189" s="9">
        <f>IF(AND($F189&gt;=Inputs!B$3,$F189&lt;Inputs!C$3),FORECAST($F189,Inputs!B$4:C$4,Inputs!B$3:C$3),9999)</f>
        <v>9999</v>
      </c>
      <c r="CN189" s="9">
        <f>IF(AND($F189&gt;=Inputs!C$3,$F189&lt;Inputs!D$3),FORECAST($F189,Inputs!C$4:D$4,Inputs!C$3:D$3),9999)</f>
        <v>9999</v>
      </c>
      <c r="CO189" s="9">
        <f>IF(AND($F189&gt;=Inputs!D$3,$F189&lt;Inputs!E$3),FORECAST($F189,Inputs!D$4:E$4,Inputs!D$3:E$3),9999)</f>
        <v>9999</v>
      </c>
      <c r="CP189" s="9">
        <f>IF(AND($F189&gt;=Inputs!E$3,$F189&lt;Inputs!F$3),FORECAST($F189,Inputs!E$4:F$4,Inputs!E$3:F$3),9999)</f>
        <v>9999</v>
      </c>
      <c r="CQ189" s="9">
        <f>IF(AND($F189&gt;=Inputs!F$3,$F189&lt;Inputs!G$3),FORECAST($F189,Inputs!F$4:G$4,Inputs!F$3:G$3),9999)</f>
        <v>9999</v>
      </c>
      <c r="CR189" s="9">
        <f>IF(AND($F189&gt;=Inputs!G$3,$F189&lt;Inputs!H$3),FORECAST($F189,Inputs!G$4:H$4,Inputs!G$3:H$3),9999)</f>
        <v>9999</v>
      </c>
      <c r="CS189" s="9">
        <f>IF(AND($F189&gt;=Inputs!H$3,$F189&lt;Inputs!I$3),FORECAST($F189,Inputs!H$4:I$4,Inputs!H$3:I$3),9999)</f>
        <v>9999</v>
      </c>
      <c r="CT189" s="9">
        <f>IF(AND($F189&gt;=Inputs!I$3,$F189&lt;Inputs!J$3),FORECAST($F189,Inputs!I$4:J$4,Inputs!I$3:J$3),9999)</f>
        <v>9999</v>
      </c>
      <c r="CU189" s="9">
        <f>IF(AND($F189&gt;=Inputs!J$3,$F189&lt;Inputs!K$3),FORECAST($F189,Inputs!J$4:K$4,Inputs!J$3:K$3),9999)</f>
        <v>9999</v>
      </c>
      <c r="CV189" s="9">
        <f>IF(AND($F189&gt;=Inputs!K$3,$F189&lt;Inputs!L$3),FORECAST($F189,Inputs!K$4:L$4,Inputs!K$3:L$3),9999)</f>
        <v>9999</v>
      </c>
      <c r="CW189" s="9">
        <f>IF(AND($G189&gt;=Inputs!B$3,$G189&lt;Inputs!C$3),FORECAST($G189,Inputs!B$4:C$4,Inputs!B$3:C$3),-9999)</f>
        <v>-9999</v>
      </c>
      <c r="CX189" s="9">
        <f>IF(AND($G189&gt;=Inputs!C$3,$G189&lt;Inputs!D$3),FORECAST($G189,Inputs!C$4:D$4,Inputs!C$3:D$3),-9999)</f>
        <v>-9999</v>
      </c>
      <c r="CY189" s="9">
        <f>IF(AND($G189&gt;=Inputs!D$3,$G189&lt;Inputs!E$3),FORECAST($G189,Inputs!D$4:E$4,Inputs!D$3:E$3),-9999)</f>
        <v>-9999</v>
      </c>
      <c r="CZ189" s="9">
        <f>IF(AND($G189&gt;=Inputs!E$3,$G189&lt;Inputs!F$3),FORECAST($G189,Inputs!E$4:F$4,Inputs!E$3:F$3),-9999)</f>
        <v>-9999</v>
      </c>
      <c r="DA189" s="9">
        <f>IF(AND($G189&gt;=Inputs!F$3,$G189&lt;Inputs!G$3),FORECAST($G189,Inputs!F$4:G$4,Inputs!F$3:G$3),-9999)</f>
        <v>-9999</v>
      </c>
      <c r="DB189" s="9">
        <f>IF(AND($G189&gt;=Inputs!G$3,$G189&lt;Inputs!H$3),FORECAST($G189,Inputs!G$4:H$4,Inputs!G$3:H$3),-9999)</f>
        <v>25.2</v>
      </c>
      <c r="DC189" s="9">
        <f>IF(AND($G189&gt;=Inputs!H$3,$G189&lt;Inputs!I$3),FORECAST($G189,Inputs!H$4:I$4,Inputs!H$3:I$3),-9999)</f>
        <v>-9999</v>
      </c>
      <c r="DD189" s="9">
        <f>IF(AND($G189&gt;=Inputs!I$3,$G189&lt;Inputs!J$3),FORECAST($G189,Inputs!I$4:J$4,Inputs!I$3:J$3),-9999)</f>
        <v>-9999</v>
      </c>
      <c r="DE189" s="9">
        <f>IF(AND($G189&gt;=Inputs!J$3,$G189&lt;Inputs!K$3),FORECAST($G189,Inputs!J$4:K$4,Inputs!J$3:K$3),-9999)</f>
        <v>-9999</v>
      </c>
      <c r="DF189" s="9">
        <f>IF(AND($G189&gt;=Inputs!K$3,$G189&lt;Inputs!L$3),FORECAST($G189,Inputs!K$4:L$4,Inputs!K$3:L$3),-9999)</f>
        <v>-9999</v>
      </c>
    </row>
    <row r="190" spans="1:110" x14ac:dyDescent="0.25">
      <c r="A190" s="2">
        <f t="shared" si="203"/>
        <v>45474.649305554951</v>
      </c>
      <c r="B190" s="3" t="str">
        <f>IF(ROUND(A190,6)&lt;ROUND(Inputs!$B$7,6),"Pre t0",IF(ROUND(A190,6)=ROUND(Inputs!$B$7,6),"t0",IF(AND(A190&gt;Inputs!$B$7,A190&lt;Inputs!$B$8),"TRLD","Post t0")))</f>
        <v>TRLD</v>
      </c>
      <c r="C190" s="17">
        <v>136.57</v>
      </c>
      <c r="D190" s="19">
        <v>185.97410000000002</v>
      </c>
      <c r="E190" s="19"/>
      <c r="F190" s="19">
        <v>200</v>
      </c>
      <c r="G190" s="19">
        <v>130</v>
      </c>
      <c r="H190" s="7">
        <f t="shared" si="163"/>
        <v>200</v>
      </c>
      <c r="I190" s="7">
        <f>IF(B190="Pre t0",0,IF(B190="t0",MAX(MIN(TRLD!N190,E190),G190),IF(B190="TRLD",I189+J190,IF(B190="Post t0",MAX(I189+M190,G190)))))</f>
        <v>200</v>
      </c>
      <c r="J190" s="7">
        <f t="shared" si="247"/>
        <v>0</v>
      </c>
      <c r="K190" s="7">
        <f t="shared" si="159"/>
        <v>0</v>
      </c>
      <c r="L190" s="7">
        <f t="shared" si="248"/>
        <v>0</v>
      </c>
      <c r="M190" s="8">
        <f t="shared" si="249"/>
        <v>-1</v>
      </c>
      <c r="N190" s="31">
        <f t="shared" si="160"/>
        <v>200</v>
      </c>
      <c r="O190" s="31">
        <f>IF(AND($C190&gt;=Inputs!B$4,$C190&lt;Inputs!C$4),FORECAST($C190,Inputs!B$3:C$3,Inputs!B$4:C$4),0)</f>
        <v>0</v>
      </c>
      <c r="P190" s="31">
        <f>IF(AND($C190&gt;=Inputs!C$4,$C190&lt;Inputs!D$4),FORECAST($C190,Inputs!C$3:D$3,Inputs!C$4:D$4),0)</f>
        <v>0</v>
      </c>
      <c r="Q190" s="31">
        <f>IF(AND($C190&gt;=Inputs!D$4,$C190&lt;Inputs!E$4),FORECAST($C190,Inputs!D$3:E$3,Inputs!D$4:E$4),0)</f>
        <v>0</v>
      </c>
      <c r="R190" s="31">
        <f>IF(AND($C190&gt;=Inputs!E$4,$C190&lt;Inputs!F$4),FORECAST($C190,Inputs!E$3:F$3,Inputs!E$4:F$4),0)</f>
        <v>0</v>
      </c>
      <c r="S190" s="31">
        <f>IF(AND($C190&gt;=Inputs!F$4,$C190&lt;Inputs!G$4),FORECAST($C190,Inputs!F$3:G$3,Inputs!F$4:G$4),0)</f>
        <v>0</v>
      </c>
      <c r="T190" s="31">
        <f>IF(AND($C190&gt;=Inputs!G$4,$C190&lt;Inputs!H$4),FORECAST($C190,Inputs!G$3:H$3,Inputs!G$4:H$4),0)</f>
        <v>0</v>
      </c>
      <c r="U190" s="31">
        <f>IF(AND($C190&gt;=Inputs!H$4,$C190&lt;Inputs!I$4),FORECAST($C190,Inputs!H$3:I$3,Inputs!H$4:I$4),0)</f>
        <v>0</v>
      </c>
      <c r="V190" s="31">
        <f>IF(AND($C190&gt;=Inputs!I$4,$C190&lt;Inputs!J$4),FORECAST($C190,Inputs!I$3:J$3,Inputs!I$4:J$4),0)</f>
        <v>0</v>
      </c>
      <c r="W190" s="31">
        <f>IF(AND($C190&gt;=Inputs!J$4,$C190&lt;Inputs!K$4),FORECAST($C190,Inputs!J$3:K$3,Inputs!J$4:K$4),0)</f>
        <v>0</v>
      </c>
      <c r="X190" s="31">
        <f>IF(AND($C190&gt;=Inputs!K$4,Inputs!K$4&lt;&gt;""),F190,0)</f>
        <v>200</v>
      </c>
      <c r="Y190" s="36">
        <f>IF($I189&lt;Inputs!B$13,Inputs!B$14,0)</f>
        <v>0</v>
      </c>
      <c r="Z190" s="36">
        <f>IF(AND($I189&gt;=Inputs!B$13,$I189&lt;Inputs!C$13),Inputs!C$14,0)</f>
        <v>0</v>
      </c>
      <c r="AA190" s="36">
        <f>IF(AND($I189&gt;=Inputs!C$13,$I189&lt;Inputs!D$13),Inputs!D$14,0)</f>
        <v>0</v>
      </c>
      <c r="AB190" s="36">
        <f>IF(AND($I189&lt;Inputs!B$13),Inputs!B$13,0)</f>
        <v>0</v>
      </c>
      <c r="AC190" s="36">
        <f>IF(AND($I189&gt;=Inputs!B$13,$I189&lt;Inputs!C$13),Inputs!C$13,0)</f>
        <v>0</v>
      </c>
      <c r="AD190" s="36">
        <f>IF(AND($I189&gt;=Inputs!C$13,$I189&lt;Inputs!D$13),Inputs!D$13,0)</f>
        <v>0</v>
      </c>
      <c r="AE190" s="36">
        <f t="shared" si="204"/>
        <v>0</v>
      </c>
      <c r="AF190" s="36">
        <f t="shared" si="205"/>
        <v>0</v>
      </c>
      <c r="AG190" s="36">
        <f t="shared" si="206"/>
        <v>0</v>
      </c>
      <c r="AH190" s="36">
        <f t="shared" si="207"/>
        <v>0</v>
      </c>
      <c r="AI190" s="36" t="str">
        <f t="shared" si="243"/>
        <v>No</v>
      </c>
      <c r="AJ190" s="36">
        <f t="shared" si="208"/>
        <v>0</v>
      </c>
      <c r="AK190" s="36">
        <f t="shared" si="209"/>
        <v>0</v>
      </c>
      <c r="AL190" s="36">
        <f t="shared" si="210"/>
        <v>0</v>
      </c>
      <c r="AM190" s="36">
        <f t="shared" si="211"/>
        <v>0</v>
      </c>
      <c r="AN190" s="36">
        <f t="shared" si="212"/>
        <v>0</v>
      </c>
      <c r="AO190" s="36">
        <f t="shared" si="213"/>
        <v>0</v>
      </c>
      <c r="AP190" s="36">
        <f t="shared" si="214"/>
        <v>0</v>
      </c>
      <c r="AQ190" s="36">
        <f t="shared" si="161"/>
        <v>200</v>
      </c>
      <c r="AR190" s="36">
        <f>IF(AND($AQ190&gt;=Inputs!B$13,$AQ190&lt;Inputs!C$13),Inputs!C$14,0)</f>
        <v>0</v>
      </c>
      <c r="AS190" s="36">
        <f>IF(AND($AQ190&gt;=Inputs!C$13,$AQ190&lt;Inputs!D$13),Inputs!D$14,0)</f>
        <v>0</v>
      </c>
      <c r="AT190" s="36">
        <f>IF(AND($AQ190&gt;=Inputs!B$13,$AQ190&lt;Inputs!C$13),Inputs!C$13,0)</f>
        <v>0</v>
      </c>
      <c r="AU190" s="36">
        <f>IF(AND($AQ190&gt;=Inputs!C$13,$AQ190&lt;Inputs!D$13),Inputs!D$13,0)</f>
        <v>0</v>
      </c>
      <c r="AV190" s="36">
        <f t="shared" si="215"/>
        <v>0</v>
      </c>
      <c r="AW190" s="36">
        <f>IFERROR((AU190-#REF!)/AS190,0)</f>
        <v>0</v>
      </c>
      <c r="AX190" s="36">
        <f t="shared" si="216"/>
        <v>0</v>
      </c>
      <c r="AY190" s="36" t="str">
        <f t="shared" si="244"/>
        <v>No</v>
      </c>
      <c r="AZ190" s="36">
        <f t="shared" si="217"/>
        <v>0</v>
      </c>
      <c r="BA190" s="36">
        <f t="shared" si="218"/>
        <v>0</v>
      </c>
      <c r="BB190" s="36">
        <f t="shared" si="219"/>
        <v>0</v>
      </c>
      <c r="BC190" s="36">
        <f t="shared" si="220"/>
        <v>0</v>
      </c>
      <c r="BD190" s="36">
        <f t="shared" si="221"/>
        <v>0</v>
      </c>
      <c r="BE190" s="37">
        <f t="shared" si="222"/>
        <v>0</v>
      </c>
      <c r="BF190" s="43">
        <f>IF($I189&lt;=Inputs!B$13,Inputs!B$14,0)</f>
        <v>0</v>
      </c>
      <c r="BG190" s="43">
        <f>IF(AND($I189&gt;Inputs!B$13,$I189&lt;=Inputs!C$13),Inputs!C$14,0)</f>
        <v>0.2</v>
      </c>
      <c r="BH190" s="43">
        <f>IF(AND($I189&gt;Inputs!C$13,$I189&lt;=Inputs!D$13),Inputs!D$14,0)</f>
        <v>0</v>
      </c>
      <c r="BI190" s="43">
        <f>IF(AND($I189&lt;Inputs!B$13),0,0)</f>
        <v>0</v>
      </c>
      <c r="BJ190" s="43">
        <f>IF(AND($I189&gt;=Inputs!B$13,$I189&lt;Inputs!C$13),Inputs!B$13,0)</f>
        <v>0</v>
      </c>
      <c r="BK190" s="43">
        <f>IF(AND($I189&gt;=Inputs!C$13,$I189&lt;Inputs!D$13),Inputs!C$13,0)</f>
        <v>0</v>
      </c>
      <c r="BL190" s="43">
        <f t="shared" si="223"/>
        <v>0</v>
      </c>
      <c r="BM190" s="43">
        <f t="shared" si="224"/>
        <v>1000</v>
      </c>
      <c r="BN190" s="43">
        <f t="shared" si="225"/>
        <v>0</v>
      </c>
      <c r="BO190" s="43">
        <f t="shared" si="226"/>
        <v>1000</v>
      </c>
      <c r="BP190" s="43" t="str">
        <f t="shared" si="245"/>
        <v>No</v>
      </c>
      <c r="BQ190" s="43">
        <f t="shared" si="227"/>
        <v>0</v>
      </c>
      <c r="BR190" s="43">
        <f t="shared" si="228"/>
        <v>5</v>
      </c>
      <c r="BS190" s="43">
        <f t="shared" si="229"/>
        <v>0</v>
      </c>
      <c r="BT190" s="43">
        <f t="shared" si="230"/>
        <v>0</v>
      </c>
      <c r="BU190" s="43">
        <f t="shared" si="231"/>
        <v>-1</v>
      </c>
      <c r="BV190" s="43">
        <f t="shared" si="232"/>
        <v>0</v>
      </c>
      <c r="BW190" s="43">
        <f t="shared" si="233"/>
        <v>-1</v>
      </c>
      <c r="BX190" s="43">
        <f t="shared" si="162"/>
        <v>199</v>
      </c>
      <c r="BY190" s="43">
        <f>IF(AND($BX190&gt;Inputs!B$13,$BX190&lt;=Inputs!C$13),Inputs!C$14,0)</f>
        <v>0.2</v>
      </c>
      <c r="BZ190" s="43">
        <f>IF(AND($BX190&gt;Inputs!C$13,$BX190&lt;=Inputs!D$13),Inputs!D$14,0)</f>
        <v>0</v>
      </c>
      <c r="CA190" s="43">
        <f>IF(AND($BX190&gt;Inputs!B$13,$BX190&lt;=Inputs!C$13),Inputs!B$13,0)</f>
        <v>185</v>
      </c>
      <c r="CB190" s="43">
        <f>IF(AND($BX190&gt;Inputs!C$13,$BX190&lt;=Inputs!D$13),Inputs!C$13,0)</f>
        <v>0</v>
      </c>
      <c r="CC190" s="43">
        <f t="shared" si="234"/>
        <v>70</v>
      </c>
      <c r="CD190" s="43">
        <f t="shared" si="235"/>
        <v>0</v>
      </c>
      <c r="CE190" s="43">
        <f t="shared" si="236"/>
        <v>70</v>
      </c>
      <c r="CF190" s="43" t="str">
        <f t="shared" si="246"/>
        <v>No</v>
      </c>
      <c r="CG190" s="43">
        <f t="shared" si="237"/>
        <v>0</v>
      </c>
      <c r="CH190" s="43">
        <f t="shared" si="238"/>
        <v>0</v>
      </c>
      <c r="CI190" s="43">
        <f t="shared" si="239"/>
        <v>0</v>
      </c>
      <c r="CJ190" s="43">
        <f t="shared" si="240"/>
        <v>0</v>
      </c>
      <c r="CK190" s="43">
        <f t="shared" si="241"/>
        <v>0</v>
      </c>
      <c r="CL190" s="44">
        <f t="shared" si="242"/>
        <v>-1</v>
      </c>
      <c r="CM190" s="9">
        <f>IF(AND($F190&gt;=Inputs!B$3,$F190&lt;Inputs!C$3),FORECAST($F190,Inputs!B$4:C$4,Inputs!B$3:C$3),9999)</f>
        <v>9999</v>
      </c>
      <c r="CN190" s="9">
        <f>IF(AND($F190&gt;=Inputs!C$3,$F190&lt;Inputs!D$3),FORECAST($F190,Inputs!C$4:D$4,Inputs!C$3:D$3),9999)</f>
        <v>9999</v>
      </c>
      <c r="CO190" s="9">
        <f>IF(AND($F190&gt;=Inputs!D$3,$F190&lt;Inputs!E$3),FORECAST($F190,Inputs!D$4:E$4,Inputs!D$3:E$3),9999)</f>
        <v>9999</v>
      </c>
      <c r="CP190" s="9">
        <f>IF(AND($F190&gt;=Inputs!E$3,$F190&lt;Inputs!F$3),FORECAST($F190,Inputs!E$4:F$4,Inputs!E$3:F$3),9999)</f>
        <v>9999</v>
      </c>
      <c r="CQ190" s="9">
        <f>IF(AND($F190&gt;=Inputs!F$3,$F190&lt;Inputs!G$3),FORECAST($F190,Inputs!F$4:G$4,Inputs!F$3:G$3),9999)</f>
        <v>9999</v>
      </c>
      <c r="CR190" s="9">
        <f>IF(AND($F190&gt;=Inputs!G$3,$F190&lt;Inputs!H$3),FORECAST($F190,Inputs!G$4:H$4,Inputs!G$3:H$3),9999)</f>
        <v>9999</v>
      </c>
      <c r="CS190" s="9">
        <f>IF(AND($F190&gt;=Inputs!H$3,$F190&lt;Inputs!I$3),FORECAST($F190,Inputs!H$4:I$4,Inputs!H$3:I$3),9999)</f>
        <v>9999</v>
      </c>
      <c r="CT190" s="9">
        <f>IF(AND($F190&gt;=Inputs!I$3,$F190&lt;Inputs!J$3),FORECAST($F190,Inputs!I$4:J$4,Inputs!I$3:J$3),9999)</f>
        <v>9999</v>
      </c>
      <c r="CU190" s="9">
        <f>IF(AND($F190&gt;=Inputs!J$3,$F190&lt;Inputs!K$3),FORECAST($F190,Inputs!J$4:K$4,Inputs!J$3:K$3),9999)</f>
        <v>9999</v>
      </c>
      <c r="CV190" s="9">
        <f>IF(AND($F190&gt;=Inputs!K$3,$F190&lt;Inputs!L$3),FORECAST($F190,Inputs!K$4:L$4,Inputs!K$3:L$3),9999)</f>
        <v>9999</v>
      </c>
      <c r="CW190" s="9">
        <f>IF(AND($G190&gt;=Inputs!B$3,$G190&lt;Inputs!C$3),FORECAST($G190,Inputs!B$4:C$4,Inputs!B$3:C$3),-9999)</f>
        <v>-9999</v>
      </c>
      <c r="CX190" s="9">
        <f>IF(AND($G190&gt;=Inputs!C$3,$G190&lt;Inputs!D$3),FORECAST($G190,Inputs!C$4:D$4,Inputs!C$3:D$3),-9999)</f>
        <v>-9999</v>
      </c>
      <c r="CY190" s="9">
        <f>IF(AND($G190&gt;=Inputs!D$3,$G190&lt;Inputs!E$3),FORECAST($G190,Inputs!D$4:E$4,Inputs!D$3:E$3),-9999)</f>
        <v>-9999</v>
      </c>
      <c r="CZ190" s="9">
        <f>IF(AND($G190&gt;=Inputs!E$3,$G190&lt;Inputs!F$3),FORECAST($G190,Inputs!E$4:F$4,Inputs!E$3:F$3),-9999)</f>
        <v>-9999</v>
      </c>
      <c r="DA190" s="9">
        <f>IF(AND($G190&gt;=Inputs!F$3,$G190&lt;Inputs!G$3),FORECAST($G190,Inputs!F$4:G$4,Inputs!F$3:G$3),-9999)</f>
        <v>-9999</v>
      </c>
      <c r="DB190" s="9">
        <f>IF(AND($G190&gt;=Inputs!G$3,$G190&lt;Inputs!H$3),FORECAST($G190,Inputs!G$4:H$4,Inputs!G$3:H$3),-9999)</f>
        <v>25.2</v>
      </c>
      <c r="DC190" s="9">
        <f>IF(AND($G190&gt;=Inputs!H$3,$G190&lt;Inputs!I$3),FORECAST($G190,Inputs!H$4:I$4,Inputs!H$3:I$3),-9999)</f>
        <v>-9999</v>
      </c>
      <c r="DD190" s="9">
        <f>IF(AND($G190&gt;=Inputs!I$3,$G190&lt;Inputs!J$3),FORECAST($G190,Inputs!I$4:J$4,Inputs!I$3:J$3),-9999)</f>
        <v>-9999</v>
      </c>
      <c r="DE190" s="9">
        <f>IF(AND($G190&gt;=Inputs!J$3,$G190&lt;Inputs!K$3),FORECAST($G190,Inputs!J$4:K$4,Inputs!J$3:K$3),-9999)</f>
        <v>-9999</v>
      </c>
      <c r="DF190" s="9">
        <f>IF(AND($G190&gt;=Inputs!K$3,$G190&lt;Inputs!L$3),FORECAST($G190,Inputs!K$4:L$4,Inputs!K$3:L$3),-9999)</f>
        <v>-9999</v>
      </c>
    </row>
    <row r="191" spans="1:110" x14ac:dyDescent="0.25">
      <c r="A191" s="2">
        <f t="shared" si="203"/>
        <v>45474.65277777717</v>
      </c>
      <c r="B191" s="3" t="str">
        <f>IF(ROUND(A191,6)&lt;ROUND(Inputs!$B$7,6),"Pre t0",IF(ROUND(A191,6)=ROUND(Inputs!$B$7,6),"t0",IF(AND(A191&gt;Inputs!$B$7,A191&lt;Inputs!$B$8),"TRLD","Post t0")))</f>
        <v>TRLD</v>
      </c>
      <c r="C191" s="17">
        <v>78.349999999999994</v>
      </c>
      <c r="D191" s="19">
        <v>186.39605</v>
      </c>
      <c r="E191" s="19"/>
      <c r="F191" s="19">
        <v>200</v>
      </c>
      <c r="G191" s="19">
        <v>130</v>
      </c>
      <c r="H191" s="7">
        <f t="shared" si="163"/>
        <v>200</v>
      </c>
      <c r="I191" s="7">
        <f>IF(B191="Pre t0",0,IF(B191="t0",MAX(MIN(TRLD!N191,E191),G191),IF(B191="TRLD",I190+J191,IF(B191="Post t0",MAX(I190+M191,G191)))))</f>
        <v>200</v>
      </c>
      <c r="J191" s="7">
        <f t="shared" si="247"/>
        <v>0</v>
      </c>
      <c r="K191" s="7">
        <f t="shared" si="159"/>
        <v>0</v>
      </c>
      <c r="L191" s="7">
        <f t="shared" si="248"/>
        <v>0</v>
      </c>
      <c r="M191" s="8">
        <f t="shared" si="249"/>
        <v>-1</v>
      </c>
      <c r="N191" s="31">
        <f t="shared" si="160"/>
        <v>200</v>
      </c>
      <c r="O191" s="31">
        <f>IF(AND($C191&gt;=Inputs!B$4,$C191&lt;Inputs!C$4),FORECAST($C191,Inputs!B$3:C$3,Inputs!B$4:C$4),0)</f>
        <v>0</v>
      </c>
      <c r="P191" s="31">
        <f>IF(AND($C191&gt;=Inputs!C$4,$C191&lt;Inputs!D$4),FORECAST($C191,Inputs!C$3:D$3,Inputs!C$4:D$4),0)</f>
        <v>0</v>
      </c>
      <c r="Q191" s="31">
        <f>IF(AND($C191&gt;=Inputs!D$4,$C191&lt;Inputs!E$4),FORECAST($C191,Inputs!D$3:E$3,Inputs!D$4:E$4),0)</f>
        <v>0</v>
      </c>
      <c r="R191" s="31">
        <f>IF(AND($C191&gt;=Inputs!E$4,$C191&lt;Inputs!F$4),FORECAST($C191,Inputs!E$3:F$3,Inputs!E$4:F$4),0)</f>
        <v>0</v>
      </c>
      <c r="S191" s="31">
        <f>IF(AND($C191&gt;=Inputs!F$4,$C191&lt;Inputs!G$4),FORECAST($C191,Inputs!F$3:G$3,Inputs!F$4:G$4),0)</f>
        <v>0</v>
      </c>
      <c r="T191" s="31">
        <f>IF(AND($C191&gt;=Inputs!G$4,$C191&lt;Inputs!H$4),FORECAST($C191,Inputs!G$3:H$3,Inputs!G$4:H$4),0)</f>
        <v>0</v>
      </c>
      <c r="U191" s="31">
        <f>IF(AND($C191&gt;=Inputs!H$4,$C191&lt;Inputs!I$4),FORECAST($C191,Inputs!H$3:I$3,Inputs!H$4:I$4),0)</f>
        <v>0</v>
      </c>
      <c r="V191" s="31">
        <f>IF(AND($C191&gt;=Inputs!I$4,$C191&lt;Inputs!J$4),FORECAST($C191,Inputs!I$3:J$3,Inputs!I$4:J$4),0)</f>
        <v>0</v>
      </c>
      <c r="W191" s="31">
        <f>IF(AND($C191&gt;=Inputs!J$4,$C191&lt;Inputs!K$4),FORECAST($C191,Inputs!J$3:K$3,Inputs!J$4:K$4),0)</f>
        <v>0</v>
      </c>
      <c r="X191" s="31">
        <f>IF(AND($C191&gt;=Inputs!K$4,Inputs!K$4&lt;&gt;""),F191,0)</f>
        <v>200</v>
      </c>
      <c r="Y191" s="36">
        <f>IF($I190&lt;Inputs!B$13,Inputs!B$14,0)</f>
        <v>0</v>
      </c>
      <c r="Z191" s="36">
        <f>IF(AND($I190&gt;=Inputs!B$13,$I190&lt;Inputs!C$13),Inputs!C$14,0)</f>
        <v>0</v>
      </c>
      <c r="AA191" s="36">
        <f>IF(AND($I190&gt;=Inputs!C$13,$I190&lt;Inputs!D$13),Inputs!D$14,0)</f>
        <v>0</v>
      </c>
      <c r="AB191" s="36">
        <f>IF(AND($I190&lt;Inputs!B$13),Inputs!B$13,0)</f>
        <v>0</v>
      </c>
      <c r="AC191" s="36">
        <f>IF(AND($I190&gt;=Inputs!B$13,$I190&lt;Inputs!C$13),Inputs!C$13,0)</f>
        <v>0</v>
      </c>
      <c r="AD191" s="36">
        <f>IF(AND($I190&gt;=Inputs!C$13,$I190&lt;Inputs!D$13),Inputs!D$13,0)</f>
        <v>0</v>
      </c>
      <c r="AE191" s="36">
        <f t="shared" si="204"/>
        <v>0</v>
      </c>
      <c r="AF191" s="36">
        <f t="shared" si="205"/>
        <v>0</v>
      </c>
      <c r="AG191" s="36">
        <f t="shared" si="206"/>
        <v>0</v>
      </c>
      <c r="AH191" s="36">
        <f t="shared" si="207"/>
        <v>0</v>
      </c>
      <c r="AI191" s="36" t="str">
        <f t="shared" si="243"/>
        <v>No</v>
      </c>
      <c r="AJ191" s="36">
        <f t="shared" si="208"/>
        <v>0</v>
      </c>
      <c r="AK191" s="36">
        <f t="shared" si="209"/>
        <v>0</v>
      </c>
      <c r="AL191" s="36">
        <f t="shared" si="210"/>
        <v>0</v>
      </c>
      <c r="AM191" s="36">
        <f t="shared" si="211"/>
        <v>0</v>
      </c>
      <c r="AN191" s="36">
        <f t="shared" si="212"/>
        <v>0</v>
      </c>
      <c r="AO191" s="36">
        <f t="shared" si="213"/>
        <v>0</v>
      </c>
      <c r="AP191" s="36">
        <f t="shared" si="214"/>
        <v>0</v>
      </c>
      <c r="AQ191" s="36">
        <f t="shared" si="161"/>
        <v>200</v>
      </c>
      <c r="AR191" s="36">
        <f>IF(AND($AQ191&gt;=Inputs!B$13,$AQ191&lt;Inputs!C$13),Inputs!C$14,0)</f>
        <v>0</v>
      </c>
      <c r="AS191" s="36">
        <f>IF(AND($AQ191&gt;=Inputs!C$13,$AQ191&lt;Inputs!D$13),Inputs!D$14,0)</f>
        <v>0</v>
      </c>
      <c r="AT191" s="36">
        <f>IF(AND($AQ191&gt;=Inputs!B$13,$AQ191&lt;Inputs!C$13),Inputs!C$13,0)</f>
        <v>0</v>
      </c>
      <c r="AU191" s="36">
        <f>IF(AND($AQ191&gt;=Inputs!C$13,$AQ191&lt;Inputs!D$13),Inputs!D$13,0)</f>
        <v>0</v>
      </c>
      <c r="AV191" s="36">
        <f t="shared" si="215"/>
        <v>0</v>
      </c>
      <c r="AW191" s="36">
        <f>IFERROR((AU191-#REF!)/AS191,0)</f>
        <v>0</v>
      </c>
      <c r="AX191" s="36">
        <f t="shared" si="216"/>
        <v>0</v>
      </c>
      <c r="AY191" s="36" t="str">
        <f t="shared" si="244"/>
        <v>No</v>
      </c>
      <c r="AZ191" s="36">
        <f t="shared" si="217"/>
        <v>0</v>
      </c>
      <c r="BA191" s="36">
        <f t="shared" si="218"/>
        <v>0</v>
      </c>
      <c r="BB191" s="36">
        <f t="shared" si="219"/>
        <v>0</v>
      </c>
      <c r="BC191" s="36">
        <f t="shared" si="220"/>
        <v>0</v>
      </c>
      <c r="BD191" s="36">
        <f t="shared" si="221"/>
        <v>0</v>
      </c>
      <c r="BE191" s="37">
        <f t="shared" si="222"/>
        <v>0</v>
      </c>
      <c r="BF191" s="43">
        <f>IF($I190&lt;=Inputs!B$13,Inputs!B$14,0)</f>
        <v>0</v>
      </c>
      <c r="BG191" s="43">
        <f>IF(AND($I190&gt;Inputs!B$13,$I190&lt;=Inputs!C$13),Inputs!C$14,0)</f>
        <v>0.2</v>
      </c>
      <c r="BH191" s="43">
        <f>IF(AND($I190&gt;Inputs!C$13,$I190&lt;=Inputs!D$13),Inputs!D$14,0)</f>
        <v>0</v>
      </c>
      <c r="BI191" s="43">
        <f>IF(AND($I190&lt;Inputs!B$13),0,0)</f>
        <v>0</v>
      </c>
      <c r="BJ191" s="43">
        <f>IF(AND($I190&gt;=Inputs!B$13,$I190&lt;Inputs!C$13),Inputs!B$13,0)</f>
        <v>0</v>
      </c>
      <c r="BK191" s="43">
        <f>IF(AND($I190&gt;=Inputs!C$13,$I190&lt;Inputs!D$13),Inputs!C$13,0)</f>
        <v>0</v>
      </c>
      <c r="BL191" s="43">
        <f t="shared" si="223"/>
        <v>0</v>
      </c>
      <c r="BM191" s="43">
        <f t="shared" si="224"/>
        <v>1000</v>
      </c>
      <c r="BN191" s="43">
        <f t="shared" si="225"/>
        <v>0</v>
      </c>
      <c r="BO191" s="43">
        <f t="shared" si="226"/>
        <v>1000</v>
      </c>
      <c r="BP191" s="43" t="str">
        <f t="shared" si="245"/>
        <v>No</v>
      </c>
      <c r="BQ191" s="43">
        <f t="shared" si="227"/>
        <v>0</v>
      </c>
      <c r="BR191" s="43">
        <f t="shared" si="228"/>
        <v>5</v>
      </c>
      <c r="BS191" s="43">
        <f t="shared" si="229"/>
        <v>0</v>
      </c>
      <c r="BT191" s="43">
        <f t="shared" si="230"/>
        <v>0</v>
      </c>
      <c r="BU191" s="43">
        <f t="shared" si="231"/>
        <v>-1</v>
      </c>
      <c r="BV191" s="43">
        <f t="shared" si="232"/>
        <v>0</v>
      </c>
      <c r="BW191" s="43">
        <f t="shared" si="233"/>
        <v>-1</v>
      </c>
      <c r="BX191" s="43">
        <f t="shared" si="162"/>
        <v>199</v>
      </c>
      <c r="BY191" s="43">
        <f>IF(AND($BX191&gt;Inputs!B$13,$BX191&lt;=Inputs!C$13),Inputs!C$14,0)</f>
        <v>0.2</v>
      </c>
      <c r="BZ191" s="43">
        <f>IF(AND($BX191&gt;Inputs!C$13,$BX191&lt;=Inputs!D$13),Inputs!D$14,0)</f>
        <v>0</v>
      </c>
      <c r="CA191" s="43">
        <f>IF(AND($BX191&gt;Inputs!B$13,$BX191&lt;=Inputs!C$13),Inputs!B$13,0)</f>
        <v>185</v>
      </c>
      <c r="CB191" s="43">
        <f>IF(AND($BX191&gt;Inputs!C$13,$BX191&lt;=Inputs!D$13),Inputs!C$13,0)</f>
        <v>0</v>
      </c>
      <c r="CC191" s="43">
        <f t="shared" si="234"/>
        <v>70</v>
      </c>
      <c r="CD191" s="43">
        <f t="shared" si="235"/>
        <v>0</v>
      </c>
      <c r="CE191" s="43">
        <f t="shared" si="236"/>
        <v>70</v>
      </c>
      <c r="CF191" s="43" t="str">
        <f t="shared" si="246"/>
        <v>No</v>
      </c>
      <c r="CG191" s="43">
        <f t="shared" si="237"/>
        <v>0</v>
      </c>
      <c r="CH191" s="43">
        <f t="shared" si="238"/>
        <v>0</v>
      </c>
      <c r="CI191" s="43">
        <f t="shared" si="239"/>
        <v>0</v>
      </c>
      <c r="CJ191" s="43">
        <f t="shared" si="240"/>
        <v>0</v>
      </c>
      <c r="CK191" s="43">
        <f t="shared" si="241"/>
        <v>0</v>
      </c>
      <c r="CL191" s="44">
        <f t="shared" si="242"/>
        <v>-1</v>
      </c>
      <c r="CM191" s="9">
        <f>IF(AND($F191&gt;=Inputs!B$3,$F191&lt;Inputs!C$3),FORECAST($F191,Inputs!B$4:C$4,Inputs!B$3:C$3),9999)</f>
        <v>9999</v>
      </c>
      <c r="CN191" s="9">
        <f>IF(AND($F191&gt;=Inputs!C$3,$F191&lt;Inputs!D$3),FORECAST($F191,Inputs!C$4:D$4,Inputs!C$3:D$3),9999)</f>
        <v>9999</v>
      </c>
      <c r="CO191" s="9">
        <f>IF(AND($F191&gt;=Inputs!D$3,$F191&lt;Inputs!E$3),FORECAST($F191,Inputs!D$4:E$4,Inputs!D$3:E$3),9999)</f>
        <v>9999</v>
      </c>
      <c r="CP191" s="9">
        <f>IF(AND($F191&gt;=Inputs!E$3,$F191&lt;Inputs!F$3),FORECAST($F191,Inputs!E$4:F$4,Inputs!E$3:F$3),9999)</f>
        <v>9999</v>
      </c>
      <c r="CQ191" s="9">
        <f>IF(AND($F191&gt;=Inputs!F$3,$F191&lt;Inputs!G$3),FORECAST($F191,Inputs!F$4:G$4,Inputs!F$3:G$3),9999)</f>
        <v>9999</v>
      </c>
      <c r="CR191" s="9">
        <f>IF(AND($F191&gt;=Inputs!G$3,$F191&lt;Inputs!H$3),FORECAST($F191,Inputs!G$4:H$4,Inputs!G$3:H$3),9999)</f>
        <v>9999</v>
      </c>
      <c r="CS191" s="9">
        <f>IF(AND($F191&gt;=Inputs!H$3,$F191&lt;Inputs!I$3),FORECAST($F191,Inputs!H$4:I$4,Inputs!H$3:I$3),9999)</f>
        <v>9999</v>
      </c>
      <c r="CT191" s="9">
        <f>IF(AND($F191&gt;=Inputs!I$3,$F191&lt;Inputs!J$3),FORECAST($F191,Inputs!I$4:J$4,Inputs!I$3:J$3),9999)</f>
        <v>9999</v>
      </c>
      <c r="CU191" s="9">
        <f>IF(AND($F191&gt;=Inputs!J$3,$F191&lt;Inputs!K$3),FORECAST($F191,Inputs!J$4:K$4,Inputs!J$3:K$3),9999)</f>
        <v>9999</v>
      </c>
      <c r="CV191" s="9">
        <f>IF(AND($F191&gt;=Inputs!K$3,$F191&lt;Inputs!L$3),FORECAST($F191,Inputs!K$4:L$4,Inputs!K$3:L$3),9999)</f>
        <v>9999</v>
      </c>
      <c r="CW191" s="9">
        <f>IF(AND($G191&gt;=Inputs!B$3,$G191&lt;Inputs!C$3),FORECAST($G191,Inputs!B$4:C$4,Inputs!B$3:C$3),-9999)</f>
        <v>-9999</v>
      </c>
      <c r="CX191" s="9">
        <f>IF(AND($G191&gt;=Inputs!C$3,$G191&lt;Inputs!D$3),FORECAST($G191,Inputs!C$4:D$4,Inputs!C$3:D$3),-9999)</f>
        <v>-9999</v>
      </c>
      <c r="CY191" s="9">
        <f>IF(AND($G191&gt;=Inputs!D$3,$G191&lt;Inputs!E$3),FORECAST($G191,Inputs!D$4:E$4,Inputs!D$3:E$3),-9999)</f>
        <v>-9999</v>
      </c>
      <c r="CZ191" s="9">
        <f>IF(AND($G191&gt;=Inputs!E$3,$G191&lt;Inputs!F$3),FORECAST($G191,Inputs!E$4:F$4,Inputs!E$3:F$3),-9999)</f>
        <v>-9999</v>
      </c>
      <c r="DA191" s="9">
        <f>IF(AND($G191&gt;=Inputs!F$3,$G191&lt;Inputs!G$3),FORECAST($G191,Inputs!F$4:G$4,Inputs!F$3:G$3),-9999)</f>
        <v>-9999</v>
      </c>
      <c r="DB191" s="9">
        <f>IF(AND($G191&gt;=Inputs!G$3,$G191&lt;Inputs!H$3),FORECAST($G191,Inputs!G$4:H$4,Inputs!G$3:H$3),-9999)</f>
        <v>25.2</v>
      </c>
      <c r="DC191" s="9">
        <f>IF(AND($G191&gt;=Inputs!H$3,$G191&lt;Inputs!I$3),FORECAST($G191,Inputs!H$4:I$4,Inputs!H$3:I$3),-9999)</f>
        <v>-9999</v>
      </c>
      <c r="DD191" s="9">
        <f>IF(AND($G191&gt;=Inputs!I$3,$G191&lt;Inputs!J$3),FORECAST($G191,Inputs!I$4:J$4,Inputs!I$3:J$3),-9999)</f>
        <v>-9999</v>
      </c>
      <c r="DE191" s="9">
        <f>IF(AND($G191&gt;=Inputs!J$3,$G191&lt;Inputs!K$3),FORECAST($G191,Inputs!J$4:K$4,Inputs!J$3:K$3),-9999)</f>
        <v>-9999</v>
      </c>
      <c r="DF191" s="9">
        <f>IF(AND($G191&gt;=Inputs!K$3,$G191&lt;Inputs!L$3),FORECAST($G191,Inputs!K$4:L$4,Inputs!K$3:L$3),-9999)</f>
        <v>-9999</v>
      </c>
    </row>
    <row r="192" spans="1:110" x14ac:dyDescent="0.25">
      <c r="A192" s="2">
        <f t="shared" si="203"/>
        <v>45474.656249999389</v>
      </c>
      <c r="B192" s="3" t="str">
        <f>IF(ROUND(A192,6)&lt;ROUND(Inputs!$B$7,6),"Pre t0",IF(ROUND(A192,6)=ROUND(Inputs!$B$7,6),"t0",IF(AND(A192&gt;Inputs!$B$7,A192&lt;Inputs!$B$8),"TRLD","Post t0")))</f>
        <v>TRLD</v>
      </c>
      <c r="C192" s="17">
        <v>63.49</v>
      </c>
      <c r="D192" s="19">
        <v>186.10024999999999</v>
      </c>
      <c r="E192" s="19"/>
      <c r="F192" s="19">
        <v>200</v>
      </c>
      <c r="G192" s="19">
        <v>130</v>
      </c>
      <c r="H192" s="7">
        <f t="shared" si="163"/>
        <v>200</v>
      </c>
      <c r="I192" s="7">
        <f>IF(B192="Pre t0",0,IF(B192="t0",MAX(MIN(TRLD!N192,E192),G192),IF(B192="TRLD",I191+J192,IF(B192="Post t0",MAX(I191+M192,G192)))))</f>
        <v>200</v>
      </c>
      <c r="J192" s="7">
        <f t="shared" si="247"/>
        <v>0</v>
      </c>
      <c r="K192" s="7">
        <f t="shared" si="159"/>
        <v>0</v>
      </c>
      <c r="L192" s="7">
        <f t="shared" si="248"/>
        <v>0</v>
      </c>
      <c r="M192" s="8">
        <f t="shared" si="249"/>
        <v>-1</v>
      </c>
      <c r="N192" s="31">
        <f t="shared" si="160"/>
        <v>200</v>
      </c>
      <c r="O192" s="31">
        <f>IF(AND($C192&gt;=Inputs!B$4,$C192&lt;Inputs!C$4),FORECAST($C192,Inputs!B$3:C$3,Inputs!B$4:C$4),0)</f>
        <v>0</v>
      </c>
      <c r="P192" s="31">
        <f>IF(AND($C192&gt;=Inputs!C$4,$C192&lt;Inputs!D$4),FORECAST($C192,Inputs!C$3:D$3,Inputs!C$4:D$4),0)</f>
        <v>0</v>
      </c>
      <c r="Q192" s="31">
        <f>IF(AND($C192&gt;=Inputs!D$4,$C192&lt;Inputs!E$4),FORECAST($C192,Inputs!D$3:E$3,Inputs!D$4:E$4),0)</f>
        <v>0</v>
      </c>
      <c r="R192" s="31">
        <f>IF(AND($C192&gt;=Inputs!E$4,$C192&lt;Inputs!F$4),FORECAST($C192,Inputs!E$3:F$3,Inputs!E$4:F$4),0)</f>
        <v>0</v>
      </c>
      <c r="S192" s="31">
        <f>IF(AND($C192&gt;=Inputs!F$4,$C192&lt;Inputs!G$4),FORECAST($C192,Inputs!F$3:G$3,Inputs!F$4:G$4),0)</f>
        <v>0</v>
      </c>
      <c r="T192" s="31">
        <f>IF(AND($C192&gt;=Inputs!G$4,$C192&lt;Inputs!H$4),FORECAST($C192,Inputs!G$3:H$3,Inputs!G$4:H$4),0)</f>
        <v>0</v>
      </c>
      <c r="U192" s="31">
        <f>IF(AND($C192&gt;=Inputs!H$4,$C192&lt;Inputs!I$4),FORECAST($C192,Inputs!H$3:I$3,Inputs!H$4:I$4),0)</f>
        <v>0</v>
      </c>
      <c r="V192" s="31">
        <f>IF(AND($C192&gt;=Inputs!I$4,$C192&lt;Inputs!J$4),FORECAST($C192,Inputs!I$3:J$3,Inputs!I$4:J$4),0)</f>
        <v>0</v>
      </c>
      <c r="W192" s="31">
        <f>IF(AND($C192&gt;=Inputs!J$4,$C192&lt;Inputs!K$4),FORECAST($C192,Inputs!J$3:K$3,Inputs!J$4:K$4),0)</f>
        <v>0</v>
      </c>
      <c r="X192" s="31">
        <f>IF(AND($C192&gt;=Inputs!K$4,Inputs!K$4&lt;&gt;""),F192,0)</f>
        <v>200</v>
      </c>
      <c r="Y192" s="36">
        <f>IF($I191&lt;Inputs!B$13,Inputs!B$14,0)</f>
        <v>0</v>
      </c>
      <c r="Z192" s="36">
        <f>IF(AND($I191&gt;=Inputs!B$13,$I191&lt;Inputs!C$13),Inputs!C$14,0)</f>
        <v>0</v>
      </c>
      <c r="AA192" s="36">
        <f>IF(AND($I191&gt;=Inputs!C$13,$I191&lt;Inputs!D$13),Inputs!D$14,0)</f>
        <v>0</v>
      </c>
      <c r="AB192" s="36">
        <f>IF(AND($I191&lt;Inputs!B$13),Inputs!B$13,0)</f>
        <v>0</v>
      </c>
      <c r="AC192" s="36">
        <f>IF(AND($I191&gt;=Inputs!B$13,$I191&lt;Inputs!C$13),Inputs!C$13,0)</f>
        <v>0</v>
      </c>
      <c r="AD192" s="36">
        <f>IF(AND($I191&gt;=Inputs!C$13,$I191&lt;Inputs!D$13),Inputs!D$13,0)</f>
        <v>0</v>
      </c>
      <c r="AE192" s="36">
        <f t="shared" si="204"/>
        <v>0</v>
      </c>
      <c r="AF192" s="36">
        <f t="shared" si="205"/>
        <v>0</v>
      </c>
      <c r="AG192" s="36">
        <f t="shared" si="206"/>
        <v>0</v>
      </c>
      <c r="AH192" s="36">
        <f t="shared" si="207"/>
        <v>0</v>
      </c>
      <c r="AI192" s="36" t="str">
        <f t="shared" si="243"/>
        <v>No</v>
      </c>
      <c r="AJ192" s="36">
        <f t="shared" si="208"/>
        <v>0</v>
      </c>
      <c r="AK192" s="36">
        <f t="shared" si="209"/>
        <v>0</v>
      </c>
      <c r="AL192" s="36">
        <f t="shared" si="210"/>
        <v>0</v>
      </c>
      <c r="AM192" s="36">
        <f t="shared" si="211"/>
        <v>0</v>
      </c>
      <c r="AN192" s="36">
        <f t="shared" si="212"/>
        <v>0</v>
      </c>
      <c r="AO192" s="36">
        <f t="shared" si="213"/>
        <v>0</v>
      </c>
      <c r="AP192" s="36">
        <f t="shared" si="214"/>
        <v>0</v>
      </c>
      <c r="AQ192" s="36">
        <f t="shared" si="161"/>
        <v>200</v>
      </c>
      <c r="AR192" s="36">
        <f>IF(AND($AQ192&gt;=Inputs!B$13,$AQ192&lt;Inputs!C$13),Inputs!C$14,0)</f>
        <v>0</v>
      </c>
      <c r="AS192" s="36">
        <f>IF(AND($AQ192&gt;=Inputs!C$13,$AQ192&lt;Inputs!D$13),Inputs!D$14,0)</f>
        <v>0</v>
      </c>
      <c r="AT192" s="36">
        <f>IF(AND($AQ192&gt;=Inputs!B$13,$AQ192&lt;Inputs!C$13),Inputs!C$13,0)</f>
        <v>0</v>
      </c>
      <c r="AU192" s="36">
        <f>IF(AND($AQ192&gt;=Inputs!C$13,$AQ192&lt;Inputs!D$13),Inputs!D$13,0)</f>
        <v>0</v>
      </c>
      <c r="AV192" s="36">
        <f t="shared" si="215"/>
        <v>0</v>
      </c>
      <c r="AW192" s="36">
        <f>IFERROR((AU192-#REF!)/AS192,0)</f>
        <v>0</v>
      </c>
      <c r="AX192" s="36">
        <f t="shared" si="216"/>
        <v>0</v>
      </c>
      <c r="AY192" s="36" t="str">
        <f t="shared" si="244"/>
        <v>No</v>
      </c>
      <c r="AZ192" s="36">
        <f t="shared" si="217"/>
        <v>0</v>
      </c>
      <c r="BA192" s="36">
        <f t="shared" si="218"/>
        <v>0</v>
      </c>
      <c r="BB192" s="36">
        <f t="shared" si="219"/>
        <v>0</v>
      </c>
      <c r="BC192" s="36">
        <f t="shared" si="220"/>
        <v>0</v>
      </c>
      <c r="BD192" s="36">
        <f t="shared" si="221"/>
        <v>0</v>
      </c>
      <c r="BE192" s="37">
        <f t="shared" si="222"/>
        <v>0</v>
      </c>
      <c r="BF192" s="43">
        <f>IF($I191&lt;=Inputs!B$13,Inputs!B$14,0)</f>
        <v>0</v>
      </c>
      <c r="BG192" s="43">
        <f>IF(AND($I191&gt;Inputs!B$13,$I191&lt;=Inputs!C$13),Inputs!C$14,0)</f>
        <v>0.2</v>
      </c>
      <c r="BH192" s="43">
        <f>IF(AND($I191&gt;Inputs!C$13,$I191&lt;=Inputs!D$13),Inputs!D$14,0)</f>
        <v>0</v>
      </c>
      <c r="BI192" s="43">
        <f>IF(AND($I191&lt;Inputs!B$13),0,0)</f>
        <v>0</v>
      </c>
      <c r="BJ192" s="43">
        <f>IF(AND($I191&gt;=Inputs!B$13,$I191&lt;Inputs!C$13),Inputs!B$13,0)</f>
        <v>0</v>
      </c>
      <c r="BK192" s="43">
        <f>IF(AND($I191&gt;=Inputs!C$13,$I191&lt;Inputs!D$13),Inputs!C$13,0)</f>
        <v>0</v>
      </c>
      <c r="BL192" s="43">
        <f t="shared" si="223"/>
        <v>0</v>
      </c>
      <c r="BM192" s="43">
        <f t="shared" si="224"/>
        <v>1000</v>
      </c>
      <c r="BN192" s="43">
        <f t="shared" si="225"/>
        <v>0</v>
      </c>
      <c r="BO192" s="43">
        <f t="shared" si="226"/>
        <v>1000</v>
      </c>
      <c r="BP192" s="43" t="str">
        <f t="shared" si="245"/>
        <v>No</v>
      </c>
      <c r="BQ192" s="43">
        <f t="shared" si="227"/>
        <v>0</v>
      </c>
      <c r="BR192" s="43">
        <f t="shared" si="228"/>
        <v>5</v>
      </c>
      <c r="BS192" s="43">
        <f t="shared" si="229"/>
        <v>0</v>
      </c>
      <c r="BT192" s="43">
        <f t="shared" si="230"/>
        <v>0</v>
      </c>
      <c r="BU192" s="43">
        <f t="shared" si="231"/>
        <v>-1</v>
      </c>
      <c r="BV192" s="43">
        <f t="shared" si="232"/>
        <v>0</v>
      </c>
      <c r="BW192" s="43">
        <f t="shared" si="233"/>
        <v>-1</v>
      </c>
      <c r="BX192" s="43">
        <f t="shared" si="162"/>
        <v>199</v>
      </c>
      <c r="BY192" s="43">
        <f>IF(AND($BX192&gt;Inputs!B$13,$BX192&lt;=Inputs!C$13),Inputs!C$14,0)</f>
        <v>0.2</v>
      </c>
      <c r="BZ192" s="43">
        <f>IF(AND($BX192&gt;Inputs!C$13,$BX192&lt;=Inputs!D$13),Inputs!D$14,0)</f>
        <v>0</v>
      </c>
      <c r="CA192" s="43">
        <f>IF(AND($BX192&gt;Inputs!B$13,$BX192&lt;=Inputs!C$13),Inputs!B$13,0)</f>
        <v>185</v>
      </c>
      <c r="CB192" s="43">
        <f>IF(AND($BX192&gt;Inputs!C$13,$BX192&lt;=Inputs!D$13),Inputs!C$13,0)</f>
        <v>0</v>
      </c>
      <c r="CC192" s="43">
        <f t="shared" si="234"/>
        <v>70</v>
      </c>
      <c r="CD192" s="43">
        <f t="shared" si="235"/>
        <v>0</v>
      </c>
      <c r="CE192" s="43">
        <f t="shared" si="236"/>
        <v>70</v>
      </c>
      <c r="CF192" s="43" t="str">
        <f t="shared" si="246"/>
        <v>No</v>
      </c>
      <c r="CG192" s="43">
        <f t="shared" si="237"/>
        <v>0</v>
      </c>
      <c r="CH192" s="43">
        <f t="shared" si="238"/>
        <v>0</v>
      </c>
      <c r="CI192" s="43">
        <f t="shared" si="239"/>
        <v>0</v>
      </c>
      <c r="CJ192" s="43">
        <f t="shared" si="240"/>
        <v>0</v>
      </c>
      <c r="CK192" s="43">
        <f t="shared" si="241"/>
        <v>0</v>
      </c>
      <c r="CL192" s="44">
        <f t="shared" si="242"/>
        <v>-1</v>
      </c>
      <c r="CM192" s="9">
        <f>IF(AND($F192&gt;=Inputs!B$3,$F192&lt;Inputs!C$3),FORECAST($F192,Inputs!B$4:C$4,Inputs!B$3:C$3),9999)</f>
        <v>9999</v>
      </c>
      <c r="CN192" s="9">
        <f>IF(AND($F192&gt;=Inputs!C$3,$F192&lt;Inputs!D$3),FORECAST($F192,Inputs!C$4:D$4,Inputs!C$3:D$3),9999)</f>
        <v>9999</v>
      </c>
      <c r="CO192" s="9">
        <f>IF(AND($F192&gt;=Inputs!D$3,$F192&lt;Inputs!E$3),FORECAST($F192,Inputs!D$4:E$4,Inputs!D$3:E$3),9999)</f>
        <v>9999</v>
      </c>
      <c r="CP192" s="9">
        <f>IF(AND($F192&gt;=Inputs!E$3,$F192&lt;Inputs!F$3),FORECAST($F192,Inputs!E$4:F$4,Inputs!E$3:F$3),9999)</f>
        <v>9999</v>
      </c>
      <c r="CQ192" s="9">
        <f>IF(AND($F192&gt;=Inputs!F$3,$F192&lt;Inputs!G$3),FORECAST($F192,Inputs!F$4:G$4,Inputs!F$3:G$3),9999)</f>
        <v>9999</v>
      </c>
      <c r="CR192" s="9">
        <f>IF(AND($F192&gt;=Inputs!G$3,$F192&lt;Inputs!H$3),FORECAST($F192,Inputs!G$4:H$4,Inputs!G$3:H$3),9999)</f>
        <v>9999</v>
      </c>
      <c r="CS192" s="9">
        <f>IF(AND($F192&gt;=Inputs!H$3,$F192&lt;Inputs!I$3),FORECAST($F192,Inputs!H$4:I$4,Inputs!H$3:I$3),9999)</f>
        <v>9999</v>
      </c>
      <c r="CT192" s="9">
        <f>IF(AND($F192&gt;=Inputs!I$3,$F192&lt;Inputs!J$3),FORECAST($F192,Inputs!I$4:J$4,Inputs!I$3:J$3),9999)</f>
        <v>9999</v>
      </c>
      <c r="CU192" s="9">
        <f>IF(AND($F192&gt;=Inputs!J$3,$F192&lt;Inputs!K$3),FORECAST($F192,Inputs!J$4:K$4,Inputs!J$3:K$3),9999)</f>
        <v>9999</v>
      </c>
      <c r="CV192" s="9">
        <f>IF(AND($F192&gt;=Inputs!K$3,$F192&lt;Inputs!L$3),FORECAST($F192,Inputs!K$4:L$4,Inputs!K$3:L$3),9999)</f>
        <v>9999</v>
      </c>
      <c r="CW192" s="9">
        <f>IF(AND($G192&gt;=Inputs!B$3,$G192&lt;Inputs!C$3),FORECAST($G192,Inputs!B$4:C$4,Inputs!B$3:C$3),-9999)</f>
        <v>-9999</v>
      </c>
      <c r="CX192" s="9">
        <f>IF(AND($G192&gt;=Inputs!C$3,$G192&lt;Inputs!D$3),FORECAST($G192,Inputs!C$4:D$4,Inputs!C$3:D$3),-9999)</f>
        <v>-9999</v>
      </c>
      <c r="CY192" s="9">
        <f>IF(AND($G192&gt;=Inputs!D$3,$G192&lt;Inputs!E$3),FORECAST($G192,Inputs!D$4:E$4,Inputs!D$3:E$3),-9999)</f>
        <v>-9999</v>
      </c>
      <c r="CZ192" s="9">
        <f>IF(AND($G192&gt;=Inputs!E$3,$G192&lt;Inputs!F$3),FORECAST($G192,Inputs!E$4:F$4,Inputs!E$3:F$3),-9999)</f>
        <v>-9999</v>
      </c>
      <c r="DA192" s="9">
        <f>IF(AND($G192&gt;=Inputs!F$3,$G192&lt;Inputs!G$3),FORECAST($G192,Inputs!F$4:G$4,Inputs!F$3:G$3),-9999)</f>
        <v>-9999</v>
      </c>
      <c r="DB192" s="9">
        <f>IF(AND($G192&gt;=Inputs!G$3,$G192&lt;Inputs!H$3),FORECAST($G192,Inputs!G$4:H$4,Inputs!G$3:H$3),-9999)</f>
        <v>25.2</v>
      </c>
      <c r="DC192" s="9">
        <f>IF(AND($G192&gt;=Inputs!H$3,$G192&lt;Inputs!I$3),FORECAST($G192,Inputs!H$4:I$4,Inputs!H$3:I$3),-9999)</f>
        <v>-9999</v>
      </c>
      <c r="DD192" s="9">
        <f>IF(AND($G192&gt;=Inputs!I$3,$G192&lt;Inputs!J$3),FORECAST($G192,Inputs!I$4:J$4,Inputs!I$3:J$3),-9999)</f>
        <v>-9999</v>
      </c>
      <c r="DE192" s="9">
        <f>IF(AND($G192&gt;=Inputs!J$3,$G192&lt;Inputs!K$3),FORECAST($G192,Inputs!J$4:K$4,Inputs!J$3:K$3),-9999)</f>
        <v>-9999</v>
      </c>
      <c r="DF192" s="9">
        <f>IF(AND($G192&gt;=Inputs!K$3,$G192&lt;Inputs!L$3),FORECAST($G192,Inputs!K$4:L$4,Inputs!K$3:L$3),-9999)</f>
        <v>-9999</v>
      </c>
    </row>
    <row r="193" spans="1:110" x14ac:dyDescent="0.25">
      <c r="A193" s="2">
        <f t="shared" si="203"/>
        <v>45474.659722221608</v>
      </c>
      <c r="B193" s="3" t="str">
        <f>IF(ROUND(A193,6)&lt;ROUND(Inputs!$B$7,6),"Pre t0",IF(ROUND(A193,6)=ROUND(Inputs!$B$7,6),"t0",IF(AND(A193&gt;Inputs!$B$7,A193&lt;Inputs!$B$8),"TRLD","Post t0")))</f>
        <v>TRLD</v>
      </c>
      <c r="C193" s="17">
        <v>36.18</v>
      </c>
      <c r="D193" s="19">
        <v>186.15679999999998</v>
      </c>
      <c r="E193" s="19"/>
      <c r="F193" s="19">
        <v>200</v>
      </c>
      <c r="G193" s="19">
        <v>130</v>
      </c>
      <c r="H193" s="7">
        <f t="shared" si="163"/>
        <v>199.5</v>
      </c>
      <c r="I193" s="7">
        <f>IF(B193="Pre t0",0,IF(B193="t0",MAX(MIN(TRLD!N193,E193),G193),IF(B193="TRLD",I192+J193,IF(B193="Post t0",MAX(I192+M193,G193)))))</f>
        <v>200</v>
      </c>
      <c r="J193" s="7">
        <f t="shared" si="247"/>
        <v>0</v>
      </c>
      <c r="K193" s="7">
        <f t="shared" si="159"/>
        <v>0</v>
      </c>
      <c r="L193" s="7">
        <f t="shared" si="248"/>
        <v>0</v>
      </c>
      <c r="M193" s="8">
        <f t="shared" si="249"/>
        <v>-1</v>
      </c>
      <c r="N193" s="31">
        <f t="shared" si="160"/>
        <v>200</v>
      </c>
      <c r="O193" s="31">
        <f>IF(AND($C193&gt;=Inputs!B$4,$C193&lt;Inputs!C$4),FORECAST($C193,Inputs!B$3:C$3,Inputs!B$4:C$4),0)</f>
        <v>0</v>
      </c>
      <c r="P193" s="31">
        <f>IF(AND($C193&gt;=Inputs!C$4,$C193&lt;Inputs!D$4),FORECAST($C193,Inputs!C$3:D$3,Inputs!C$4:D$4),0)</f>
        <v>0</v>
      </c>
      <c r="Q193" s="31">
        <f>IF(AND($C193&gt;=Inputs!D$4,$C193&lt;Inputs!E$4),FORECAST($C193,Inputs!D$3:E$3,Inputs!D$4:E$4),0)</f>
        <v>0</v>
      </c>
      <c r="R193" s="31">
        <f>IF(AND($C193&gt;=Inputs!E$4,$C193&lt;Inputs!F$4),FORECAST($C193,Inputs!E$3:F$3,Inputs!E$4:F$4),0)</f>
        <v>0</v>
      </c>
      <c r="S193" s="31">
        <f>IF(AND($C193&gt;=Inputs!F$4,$C193&lt;Inputs!G$4),FORECAST($C193,Inputs!F$3:G$3,Inputs!F$4:G$4),0)</f>
        <v>0</v>
      </c>
      <c r="T193" s="31">
        <f>IF(AND($C193&gt;=Inputs!G$4,$C193&lt;Inputs!H$4),FORECAST($C193,Inputs!G$3:H$3,Inputs!G$4:H$4),0)</f>
        <v>0</v>
      </c>
      <c r="U193" s="31">
        <f>IF(AND($C193&gt;=Inputs!H$4,$C193&lt;Inputs!I$4),FORECAST($C193,Inputs!H$3:I$3,Inputs!H$4:I$4),0)</f>
        <v>0</v>
      </c>
      <c r="V193" s="31">
        <f>IF(AND($C193&gt;=Inputs!I$4,$C193&lt;Inputs!J$4),FORECAST($C193,Inputs!I$3:J$3,Inputs!I$4:J$4),0)</f>
        <v>0</v>
      </c>
      <c r="W193" s="31">
        <f>IF(AND($C193&gt;=Inputs!J$4,$C193&lt;Inputs!K$4),FORECAST($C193,Inputs!J$3:K$3,Inputs!J$4:K$4),0)</f>
        <v>0</v>
      </c>
      <c r="X193" s="31">
        <f>IF(AND($C193&gt;=Inputs!K$4,Inputs!K$4&lt;&gt;""),F193,0)</f>
        <v>200</v>
      </c>
      <c r="Y193" s="36">
        <f>IF($I192&lt;Inputs!B$13,Inputs!B$14,0)</f>
        <v>0</v>
      </c>
      <c r="Z193" s="36">
        <f>IF(AND($I192&gt;=Inputs!B$13,$I192&lt;Inputs!C$13),Inputs!C$14,0)</f>
        <v>0</v>
      </c>
      <c r="AA193" s="36">
        <f>IF(AND($I192&gt;=Inputs!C$13,$I192&lt;Inputs!D$13),Inputs!D$14,0)</f>
        <v>0</v>
      </c>
      <c r="AB193" s="36">
        <f>IF(AND($I192&lt;Inputs!B$13),Inputs!B$13,0)</f>
        <v>0</v>
      </c>
      <c r="AC193" s="36">
        <f>IF(AND($I192&gt;=Inputs!B$13,$I192&lt;Inputs!C$13),Inputs!C$13,0)</f>
        <v>0</v>
      </c>
      <c r="AD193" s="36">
        <f>IF(AND($I192&gt;=Inputs!C$13,$I192&lt;Inputs!D$13),Inputs!D$13,0)</f>
        <v>0</v>
      </c>
      <c r="AE193" s="36">
        <f t="shared" si="204"/>
        <v>0</v>
      </c>
      <c r="AF193" s="36">
        <f t="shared" si="205"/>
        <v>0</v>
      </c>
      <c r="AG193" s="36">
        <f t="shared" si="206"/>
        <v>0</v>
      </c>
      <c r="AH193" s="36">
        <f t="shared" si="207"/>
        <v>0</v>
      </c>
      <c r="AI193" s="36" t="str">
        <f t="shared" si="243"/>
        <v>No</v>
      </c>
      <c r="AJ193" s="36">
        <f t="shared" si="208"/>
        <v>0</v>
      </c>
      <c r="AK193" s="36">
        <f t="shared" si="209"/>
        <v>0</v>
      </c>
      <c r="AL193" s="36">
        <f t="shared" si="210"/>
        <v>0</v>
      </c>
      <c r="AM193" s="36">
        <f t="shared" si="211"/>
        <v>0</v>
      </c>
      <c r="AN193" s="36">
        <f t="shared" si="212"/>
        <v>0</v>
      </c>
      <c r="AO193" s="36">
        <f t="shared" si="213"/>
        <v>0</v>
      </c>
      <c r="AP193" s="36">
        <f t="shared" si="214"/>
        <v>0</v>
      </c>
      <c r="AQ193" s="36">
        <f t="shared" si="161"/>
        <v>200</v>
      </c>
      <c r="AR193" s="36">
        <f>IF(AND($AQ193&gt;=Inputs!B$13,$AQ193&lt;Inputs!C$13),Inputs!C$14,0)</f>
        <v>0</v>
      </c>
      <c r="AS193" s="36">
        <f>IF(AND($AQ193&gt;=Inputs!C$13,$AQ193&lt;Inputs!D$13),Inputs!D$14,0)</f>
        <v>0</v>
      </c>
      <c r="AT193" s="36">
        <f>IF(AND($AQ193&gt;=Inputs!B$13,$AQ193&lt;Inputs!C$13),Inputs!C$13,0)</f>
        <v>0</v>
      </c>
      <c r="AU193" s="36">
        <f>IF(AND($AQ193&gt;=Inputs!C$13,$AQ193&lt;Inputs!D$13),Inputs!D$13,0)</f>
        <v>0</v>
      </c>
      <c r="AV193" s="36">
        <f t="shared" si="215"/>
        <v>0</v>
      </c>
      <c r="AW193" s="36">
        <f>IFERROR((AU193-#REF!)/AS193,0)</f>
        <v>0</v>
      </c>
      <c r="AX193" s="36">
        <f t="shared" si="216"/>
        <v>0</v>
      </c>
      <c r="AY193" s="36" t="str">
        <f t="shared" si="244"/>
        <v>No</v>
      </c>
      <c r="AZ193" s="36">
        <f t="shared" si="217"/>
        <v>0</v>
      </c>
      <c r="BA193" s="36">
        <f t="shared" si="218"/>
        <v>0</v>
      </c>
      <c r="BB193" s="36">
        <f t="shared" si="219"/>
        <v>0</v>
      </c>
      <c r="BC193" s="36">
        <f t="shared" si="220"/>
        <v>0</v>
      </c>
      <c r="BD193" s="36">
        <f t="shared" si="221"/>
        <v>0</v>
      </c>
      <c r="BE193" s="37">
        <f t="shared" si="222"/>
        <v>0</v>
      </c>
      <c r="BF193" s="43">
        <f>IF($I192&lt;=Inputs!B$13,Inputs!B$14,0)</f>
        <v>0</v>
      </c>
      <c r="BG193" s="43">
        <f>IF(AND($I192&gt;Inputs!B$13,$I192&lt;=Inputs!C$13),Inputs!C$14,0)</f>
        <v>0.2</v>
      </c>
      <c r="BH193" s="43">
        <f>IF(AND($I192&gt;Inputs!C$13,$I192&lt;=Inputs!D$13),Inputs!D$14,0)</f>
        <v>0</v>
      </c>
      <c r="BI193" s="43">
        <f>IF(AND($I192&lt;Inputs!B$13),0,0)</f>
        <v>0</v>
      </c>
      <c r="BJ193" s="43">
        <f>IF(AND($I192&gt;=Inputs!B$13,$I192&lt;Inputs!C$13),Inputs!B$13,0)</f>
        <v>0</v>
      </c>
      <c r="BK193" s="43">
        <f>IF(AND($I192&gt;=Inputs!C$13,$I192&lt;Inputs!D$13),Inputs!C$13,0)</f>
        <v>0</v>
      </c>
      <c r="BL193" s="43">
        <f t="shared" si="223"/>
        <v>0</v>
      </c>
      <c r="BM193" s="43">
        <f t="shared" si="224"/>
        <v>1000</v>
      </c>
      <c r="BN193" s="43">
        <f t="shared" si="225"/>
        <v>0</v>
      </c>
      <c r="BO193" s="43">
        <f t="shared" si="226"/>
        <v>1000</v>
      </c>
      <c r="BP193" s="43" t="str">
        <f t="shared" si="245"/>
        <v>No</v>
      </c>
      <c r="BQ193" s="43">
        <f t="shared" si="227"/>
        <v>0</v>
      </c>
      <c r="BR193" s="43">
        <f t="shared" si="228"/>
        <v>5</v>
      </c>
      <c r="BS193" s="43">
        <f t="shared" si="229"/>
        <v>0</v>
      </c>
      <c r="BT193" s="43">
        <f t="shared" si="230"/>
        <v>0</v>
      </c>
      <c r="BU193" s="43">
        <f t="shared" si="231"/>
        <v>-1</v>
      </c>
      <c r="BV193" s="43">
        <f t="shared" si="232"/>
        <v>0</v>
      </c>
      <c r="BW193" s="43">
        <f t="shared" si="233"/>
        <v>-1</v>
      </c>
      <c r="BX193" s="43">
        <f t="shared" si="162"/>
        <v>199</v>
      </c>
      <c r="BY193" s="43">
        <f>IF(AND($BX193&gt;Inputs!B$13,$BX193&lt;=Inputs!C$13),Inputs!C$14,0)</f>
        <v>0.2</v>
      </c>
      <c r="BZ193" s="43">
        <f>IF(AND($BX193&gt;Inputs!C$13,$BX193&lt;=Inputs!D$13),Inputs!D$14,0)</f>
        <v>0</v>
      </c>
      <c r="CA193" s="43">
        <f>IF(AND($BX193&gt;Inputs!B$13,$BX193&lt;=Inputs!C$13),Inputs!B$13,0)</f>
        <v>185</v>
      </c>
      <c r="CB193" s="43">
        <f>IF(AND($BX193&gt;Inputs!C$13,$BX193&lt;=Inputs!D$13),Inputs!C$13,0)</f>
        <v>0</v>
      </c>
      <c r="CC193" s="43">
        <f t="shared" si="234"/>
        <v>70</v>
      </c>
      <c r="CD193" s="43">
        <f t="shared" si="235"/>
        <v>0</v>
      </c>
      <c r="CE193" s="43">
        <f t="shared" si="236"/>
        <v>70</v>
      </c>
      <c r="CF193" s="43" t="str">
        <f t="shared" si="246"/>
        <v>No</v>
      </c>
      <c r="CG193" s="43">
        <f t="shared" si="237"/>
        <v>0</v>
      </c>
      <c r="CH193" s="43">
        <f t="shared" si="238"/>
        <v>0</v>
      </c>
      <c r="CI193" s="43">
        <f t="shared" si="239"/>
        <v>0</v>
      </c>
      <c r="CJ193" s="43">
        <f t="shared" si="240"/>
        <v>0</v>
      </c>
      <c r="CK193" s="43">
        <f t="shared" si="241"/>
        <v>0</v>
      </c>
      <c r="CL193" s="44">
        <f t="shared" si="242"/>
        <v>-1</v>
      </c>
      <c r="CM193" s="9">
        <f>IF(AND($F193&gt;=Inputs!B$3,$F193&lt;Inputs!C$3),FORECAST($F193,Inputs!B$4:C$4,Inputs!B$3:C$3),9999)</f>
        <v>9999</v>
      </c>
      <c r="CN193" s="9">
        <f>IF(AND($F193&gt;=Inputs!C$3,$F193&lt;Inputs!D$3),FORECAST($F193,Inputs!C$4:D$4,Inputs!C$3:D$3),9999)</f>
        <v>9999</v>
      </c>
      <c r="CO193" s="9">
        <f>IF(AND($F193&gt;=Inputs!D$3,$F193&lt;Inputs!E$3),FORECAST($F193,Inputs!D$4:E$4,Inputs!D$3:E$3),9999)</f>
        <v>9999</v>
      </c>
      <c r="CP193" s="9">
        <f>IF(AND($F193&gt;=Inputs!E$3,$F193&lt;Inputs!F$3),FORECAST($F193,Inputs!E$4:F$4,Inputs!E$3:F$3),9999)</f>
        <v>9999</v>
      </c>
      <c r="CQ193" s="9">
        <f>IF(AND($F193&gt;=Inputs!F$3,$F193&lt;Inputs!G$3),FORECAST($F193,Inputs!F$4:G$4,Inputs!F$3:G$3),9999)</f>
        <v>9999</v>
      </c>
      <c r="CR193" s="9">
        <f>IF(AND($F193&gt;=Inputs!G$3,$F193&lt;Inputs!H$3),FORECAST($F193,Inputs!G$4:H$4,Inputs!G$3:H$3),9999)</f>
        <v>9999</v>
      </c>
      <c r="CS193" s="9">
        <f>IF(AND($F193&gt;=Inputs!H$3,$F193&lt;Inputs!I$3),FORECAST($F193,Inputs!H$4:I$4,Inputs!H$3:I$3),9999)</f>
        <v>9999</v>
      </c>
      <c r="CT193" s="9">
        <f>IF(AND($F193&gt;=Inputs!I$3,$F193&lt;Inputs!J$3),FORECAST($F193,Inputs!I$4:J$4,Inputs!I$3:J$3),9999)</f>
        <v>9999</v>
      </c>
      <c r="CU193" s="9">
        <f>IF(AND($F193&gt;=Inputs!J$3,$F193&lt;Inputs!K$3),FORECAST($F193,Inputs!J$4:K$4,Inputs!J$3:K$3),9999)</f>
        <v>9999</v>
      </c>
      <c r="CV193" s="9">
        <f>IF(AND($F193&gt;=Inputs!K$3,$F193&lt;Inputs!L$3),FORECAST($F193,Inputs!K$4:L$4,Inputs!K$3:L$3),9999)</f>
        <v>9999</v>
      </c>
      <c r="CW193" s="9">
        <f>IF(AND($G193&gt;=Inputs!B$3,$G193&lt;Inputs!C$3),FORECAST($G193,Inputs!B$4:C$4,Inputs!B$3:C$3),-9999)</f>
        <v>-9999</v>
      </c>
      <c r="CX193" s="9">
        <f>IF(AND($G193&gt;=Inputs!C$3,$G193&lt;Inputs!D$3),FORECAST($G193,Inputs!C$4:D$4,Inputs!C$3:D$3),-9999)</f>
        <v>-9999</v>
      </c>
      <c r="CY193" s="9">
        <f>IF(AND($G193&gt;=Inputs!D$3,$G193&lt;Inputs!E$3),FORECAST($G193,Inputs!D$4:E$4,Inputs!D$3:E$3),-9999)</f>
        <v>-9999</v>
      </c>
      <c r="CZ193" s="9">
        <f>IF(AND($G193&gt;=Inputs!E$3,$G193&lt;Inputs!F$3),FORECAST($G193,Inputs!E$4:F$4,Inputs!E$3:F$3),-9999)</f>
        <v>-9999</v>
      </c>
      <c r="DA193" s="9">
        <f>IF(AND($G193&gt;=Inputs!F$3,$G193&lt;Inputs!G$3),FORECAST($G193,Inputs!F$4:G$4,Inputs!F$3:G$3),-9999)</f>
        <v>-9999</v>
      </c>
      <c r="DB193" s="9">
        <f>IF(AND($G193&gt;=Inputs!G$3,$G193&lt;Inputs!H$3),FORECAST($G193,Inputs!G$4:H$4,Inputs!G$3:H$3),-9999)</f>
        <v>25.2</v>
      </c>
      <c r="DC193" s="9">
        <f>IF(AND($G193&gt;=Inputs!H$3,$G193&lt;Inputs!I$3),FORECAST($G193,Inputs!H$4:I$4,Inputs!H$3:I$3),-9999)</f>
        <v>-9999</v>
      </c>
      <c r="DD193" s="9">
        <f>IF(AND($G193&gt;=Inputs!I$3,$G193&lt;Inputs!J$3),FORECAST($G193,Inputs!I$4:J$4,Inputs!I$3:J$3),-9999)</f>
        <v>-9999</v>
      </c>
      <c r="DE193" s="9">
        <f>IF(AND($G193&gt;=Inputs!J$3,$G193&lt;Inputs!K$3),FORECAST($G193,Inputs!J$4:K$4,Inputs!J$3:K$3),-9999)</f>
        <v>-9999</v>
      </c>
      <c r="DF193" s="9">
        <f>IF(AND($G193&gt;=Inputs!K$3,$G193&lt;Inputs!L$3),FORECAST($G193,Inputs!K$4:L$4,Inputs!K$3:L$3),-9999)</f>
        <v>-9999</v>
      </c>
    </row>
    <row r="194" spans="1:110" x14ac:dyDescent="0.25">
      <c r="A194" s="2">
        <f t="shared" si="203"/>
        <v>45474.663194443827</v>
      </c>
      <c r="B194" s="3" t="str">
        <f>IF(ROUND(A194,6)&lt;ROUND(Inputs!$B$7,6),"Pre t0",IF(ROUND(A194,6)=ROUND(Inputs!$B$7,6),"t0",IF(AND(A194&gt;Inputs!$B$7,A194&lt;Inputs!$B$8),"TRLD","Post t0")))</f>
        <v>TRLD</v>
      </c>
      <c r="C194" s="17">
        <v>35.119999999999997</v>
      </c>
      <c r="D194" s="19">
        <v>187.8852</v>
      </c>
      <c r="E194" s="19"/>
      <c r="F194" s="19">
        <v>200</v>
      </c>
      <c r="G194" s="19">
        <v>130</v>
      </c>
      <c r="H194" s="7">
        <f t="shared" si="163"/>
        <v>199.5</v>
      </c>
      <c r="I194" s="7">
        <f>IF(B194="Pre t0",0,IF(B194="t0",MAX(MIN(TRLD!N194,E194),G194),IF(B194="TRLD",I193+J194,IF(B194="Post t0",MAX(I193+M194,G194)))))</f>
        <v>199</v>
      </c>
      <c r="J194" s="7">
        <f t="shared" si="247"/>
        <v>-1</v>
      </c>
      <c r="K194" s="7">
        <f t="shared" si="159"/>
        <v>-14.914666666666648</v>
      </c>
      <c r="L194" s="7">
        <f t="shared" si="248"/>
        <v>0</v>
      </c>
      <c r="M194" s="8">
        <f t="shared" si="249"/>
        <v>-1</v>
      </c>
      <c r="N194" s="31">
        <f t="shared" si="160"/>
        <v>185.08533333333335</v>
      </c>
      <c r="O194" s="31">
        <f>IF(AND($C194&gt;=Inputs!B$4,$C194&lt;Inputs!C$4),FORECAST($C194,Inputs!B$3:C$3,Inputs!B$4:C$4),0)</f>
        <v>0</v>
      </c>
      <c r="P194" s="31">
        <f>IF(AND($C194&gt;=Inputs!C$4,$C194&lt;Inputs!D$4),FORECAST($C194,Inputs!C$3:D$3,Inputs!C$4:D$4),0)</f>
        <v>0</v>
      </c>
      <c r="Q194" s="31">
        <f>IF(AND($C194&gt;=Inputs!D$4,$C194&lt;Inputs!E$4),FORECAST($C194,Inputs!D$3:E$3,Inputs!D$4:E$4),0)</f>
        <v>0</v>
      </c>
      <c r="R194" s="31">
        <f>IF(AND($C194&gt;=Inputs!E$4,$C194&lt;Inputs!F$4),FORECAST($C194,Inputs!E$3:F$3,Inputs!E$4:F$4),0)</f>
        <v>0</v>
      </c>
      <c r="S194" s="31">
        <f>IF(AND($C194&gt;=Inputs!F$4,$C194&lt;Inputs!G$4),FORECAST($C194,Inputs!F$3:G$3,Inputs!F$4:G$4),0)</f>
        <v>0</v>
      </c>
      <c r="T194" s="31">
        <f>IF(AND($C194&gt;=Inputs!G$4,$C194&lt;Inputs!H$4),FORECAST($C194,Inputs!G$3:H$3,Inputs!G$4:H$4),0)</f>
        <v>0</v>
      </c>
      <c r="U194" s="31">
        <f>IF(AND($C194&gt;=Inputs!H$4,$C194&lt;Inputs!I$4),FORECAST($C194,Inputs!H$3:I$3,Inputs!H$4:I$4),0)</f>
        <v>0</v>
      </c>
      <c r="V194" s="31">
        <f>IF(AND($C194&gt;=Inputs!I$4,$C194&lt;Inputs!J$4),FORECAST($C194,Inputs!I$3:J$3,Inputs!I$4:J$4),0)</f>
        <v>185.08533333333335</v>
      </c>
      <c r="W194" s="31">
        <f>IF(AND($C194&gt;=Inputs!J$4,$C194&lt;Inputs!K$4),FORECAST($C194,Inputs!J$3:K$3,Inputs!J$4:K$4),0)</f>
        <v>0</v>
      </c>
      <c r="X194" s="31">
        <f>IF(AND($C194&gt;=Inputs!K$4,Inputs!K$4&lt;&gt;""),F194,0)</f>
        <v>0</v>
      </c>
      <c r="Y194" s="36">
        <f>IF($I193&lt;Inputs!B$13,Inputs!B$14,0)</f>
        <v>0</v>
      </c>
      <c r="Z194" s="36">
        <f>IF(AND($I193&gt;=Inputs!B$13,$I193&lt;Inputs!C$13),Inputs!C$14,0)</f>
        <v>0</v>
      </c>
      <c r="AA194" s="36">
        <f>IF(AND($I193&gt;=Inputs!C$13,$I193&lt;Inputs!D$13),Inputs!D$14,0)</f>
        <v>0</v>
      </c>
      <c r="AB194" s="36">
        <f>IF(AND($I193&lt;Inputs!B$13),Inputs!B$13,0)</f>
        <v>0</v>
      </c>
      <c r="AC194" s="36">
        <f>IF(AND($I193&gt;=Inputs!B$13,$I193&lt;Inputs!C$13),Inputs!C$13,0)</f>
        <v>0</v>
      </c>
      <c r="AD194" s="36">
        <f>IF(AND($I193&gt;=Inputs!C$13,$I193&lt;Inputs!D$13),Inputs!D$13,0)</f>
        <v>0</v>
      </c>
      <c r="AE194" s="36">
        <f t="shared" si="204"/>
        <v>0</v>
      </c>
      <c r="AF194" s="36">
        <f t="shared" si="205"/>
        <v>0</v>
      </c>
      <c r="AG194" s="36">
        <f t="shared" si="206"/>
        <v>0</v>
      </c>
      <c r="AH194" s="36">
        <f t="shared" si="207"/>
        <v>0</v>
      </c>
      <c r="AI194" s="36" t="str">
        <f t="shared" si="243"/>
        <v>No</v>
      </c>
      <c r="AJ194" s="36">
        <f t="shared" si="208"/>
        <v>0</v>
      </c>
      <c r="AK194" s="36">
        <f t="shared" si="209"/>
        <v>0</v>
      </c>
      <c r="AL194" s="36">
        <f t="shared" si="210"/>
        <v>0</v>
      </c>
      <c r="AM194" s="36">
        <f t="shared" si="211"/>
        <v>0</v>
      </c>
      <c r="AN194" s="36">
        <f t="shared" si="212"/>
        <v>0</v>
      </c>
      <c r="AO194" s="36">
        <f t="shared" si="213"/>
        <v>0</v>
      </c>
      <c r="AP194" s="36">
        <f t="shared" si="214"/>
        <v>0</v>
      </c>
      <c r="AQ194" s="36">
        <f t="shared" si="161"/>
        <v>200</v>
      </c>
      <c r="AR194" s="36">
        <f>IF(AND($AQ194&gt;=Inputs!B$13,$AQ194&lt;Inputs!C$13),Inputs!C$14,0)</f>
        <v>0</v>
      </c>
      <c r="AS194" s="36">
        <f>IF(AND($AQ194&gt;=Inputs!C$13,$AQ194&lt;Inputs!D$13),Inputs!D$14,0)</f>
        <v>0</v>
      </c>
      <c r="AT194" s="36">
        <f>IF(AND($AQ194&gt;=Inputs!B$13,$AQ194&lt;Inputs!C$13),Inputs!C$13,0)</f>
        <v>0</v>
      </c>
      <c r="AU194" s="36">
        <f>IF(AND($AQ194&gt;=Inputs!C$13,$AQ194&lt;Inputs!D$13),Inputs!D$13,0)</f>
        <v>0</v>
      </c>
      <c r="AV194" s="36">
        <f t="shared" si="215"/>
        <v>0</v>
      </c>
      <c r="AW194" s="36">
        <f>IFERROR((AU194-#REF!)/AS194,0)</f>
        <v>0</v>
      </c>
      <c r="AX194" s="36">
        <f t="shared" si="216"/>
        <v>0</v>
      </c>
      <c r="AY194" s="36" t="str">
        <f t="shared" si="244"/>
        <v>No</v>
      </c>
      <c r="AZ194" s="36">
        <f t="shared" si="217"/>
        <v>0</v>
      </c>
      <c r="BA194" s="36">
        <f t="shared" si="218"/>
        <v>0</v>
      </c>
      <c r="BB194" s="36">
        <f t="shared" si="219"/>
        <v>0</v>
      </c>
      <c r="BC194" s="36">
        <f t="shared" si="220"/>
        <v>0</v>
      </c>
      <c r="BD194" s="36">
        <f t="shared" si="221"/>
        <v>0</v>
      </c>
      <c r="BE194" s="37">
        <f t="shared" si="222"/>
        <v>0</v>
      </c>
      <c r="BF194" s="43">
        <f>IF($I193&lt;=Inputs!B$13,Inputs!B$14,0)</f>
        <v>0</v>
      </c>
      <c r="BG194" s="43">
        <f>IF(AND($I193&gt;Inputs!B$13,$I193&lt;=Inputs!C$13),Inputs!C$14,0)</f>
        <v>0.2</v>
      </c>
      <c r="BH194" s="43">
        <f>IF(AND($I193&gt;Inputs!C$13,$I193&lt;=Inputs!D$13),Inputs!D$14,0)</f>
        <v>0</v>
      </c>
      <c r="BI194" s="43">
        <f>IF(AND($I193&lt;Inputs!B$13),0,0)</f>
        <v>0</v>
      </c>
      <c r="BJ194" s="43">
        <f>IF(AND($I193&gt;=Inputs!B$13,$I193&lt;Inputs!C$13),Inputs!B$13,0)</f>
        <v>0</v>
      </c>
      <c r="BK194" s="43">
        <f>IF(AND($I193&gt;=Inputs!C$13,$I193&lt;Inputs!D$13),Inputs!C$13,0)</f>
        <v>0</v>
      </c>
      <c r="BL194" s="43">
        <f t="shared" si="223"/>
        <v>0</v>
      </c>
      <c r="BM194" s="43">
        <f t="shared" si="224"/>
        <v>1000</v>
      </c>
      <c r="BN194" s="43">
        <f t="shared" si="225"/>
        <v>0</v>
      </c>
      <c r="BO194" s="43">
        <f t="shared" si="226"/>
        <v>1000</v>
      </c>
      <c r="BP194" s="43" t="str">
        <f t="shared" si="245"/>
        <v>No</v>
      </c>
      <c r="BQ194" s="43">
        <f t="shared" si="227"/>
        <v>0</v>
      </c>
      <c r="BR194" s="43">
        <f t="shared" si="228"/>
        <v>5</v>
      </c>
      <c r="BS194" s="43">
        <f t="shared" si="229"/>
        <v>0</v>
      </c>
      <c r="BT194" s="43">
        <f t="shared" si="230"/>
        <v>0</v>
      </c>
      <c r="BU194" s="43">
        <f t="shared" si="231"/>
        <v>-1</v>
      </c>
      <c r="BV194" s="43">
        <f t="shared" si="232"/>
        <v>0</v>
      </c>
      <c r="BW194" s="43">
        <f t="shared" si="233"/>
        <v>-1</v>
      </c>
      <c r="BX194" s="43">
        <f t="shared" si="162"/>
        <v>199</v>
      </c>
      <c r="BY194" s="43">
        <f>IF(AND($BX194&gt;Inputs!B$13,$BX194&lt;=Inputs!C$13),Inputs!C$14,0)</f>
        <v>0.2</v>
      </c>
      <c r="BZ194" s="43">
        <f>IF(AND($BX194&gt;Inputs!C$13,$BX194&lt;=Inputs!D$13),Inputs!D$14,0)</f>
        <v>0</v>
      </c>
      <c r="CA194" s="43">
        <f>IF(AND($BX194&gt;Inputs!B$13,$BX194&lt;=Inputs!C$13),Inputs!B$13,0)</f>
        <v>185</v>
      </c>
      <c r="CB194" s="43">
        <f>IF(AND($BX194&gt;Inputs!C$13,$BX194&lt;=Inputs!D$13),Inputs!C$13,0)</f>
        <v>0</v>
      </c>
      <c r="CC194" s="43">
        <f t="shared" si="234"/>
        <v>70</v>
      </c>
      <c r="CD194" s="43">
        <f t="shared" si="235"/>
        <v>0</v>
      </c>
      <c r="CE194" s="43">
        <f t="shared" si="236"/>
        <v>70</v>
      </c>
      <c r="CF194" s="43" t="str">
        <f t="shared" si="246"/>
        <v>No</v>
      </c>
      <c r="CG194" s="43">
        <f t="shared" si="237"/>
        <v>0</v>
      </c>
      <c r="CH194" s="43">
        <f t="shared" si="238"/>
        <v>0</v>
      </c>
      <c r="CI194" s="43">
        <f t="shared" si="239"/>
        <v>0</v>
      </c>
      <c r="CJ194" s="43">
        <f t="shared" si="240"/>
        <v>0</v>
      </c>
      <c r="CK194" s="43">
        <f t="shared" si="241"/>
        <v>0</v>
      </c>
      <c r="CL194" s="44">
        <f t="shared" si="242"/>
        <v>-1</v>
      </c>
      <c r="CM194" s="9">
        <f>IF(AND($F194&gt;=Inputs!B$3,$F194&lt;Inputs!C$3),FORECAST($F194,Inputs!B$4:C$4,Inputs!B$3:C$3),9999)</f>
        <v>9999</v>
      </c>
      <c r="CN194" s="9">
        <f>IF(AND($F194&gt;=Inputs!C$3,$F194&lt;Inputs!D$3),FORECAST($F194,Inputs!C$4:D$4,Inputs!C$3:D$3),9999)</f>
        <v>9999</v>
      </c>
      <c r="CO194" s="9">
        <f>IF(AND($F194&gt;=Inputs!D$3,$F194&lt;Inputs!E$3),FORECAST($F194,Inputs!D$4:E$4,Inputs!D$3:E$3),9999)</f>
        <v>9999</v>
      </c>
      <c r="CP194" s="9">
        <f>IF(AND($F194&gt;=Inputs!E$3,$F194&lt;Inputs!F$3),FORECAST($F194,Inputs!E$4:F$4,Inputs!E$3:F$3),9999)</f>
        <v>9999</v>
      </c>
      <c r="CQ194" s="9">
        <f>IF(AND($F194&gt;=Inputs!F$3,$F194&lt;Inputs!G$3),FORECAST($F194,Inputs!F$4:G$4,Inputs!F$3:G$3),9999)</f>
        <v>9999</v>
      </c>
      <c r="CR194" s="9">
        <f>IF(AND($F194&gt;=Inputs!G$3,$F194&lt;Inputs!H$3),FORECAST($F194,Inputs!G$4:H$4,Inputs!G$3:H$3),9999)</f>
        <v>9999</v>
      </c>
      <c r="CS194" s="9">
        <f>IF(AND($F194&gt;=Inputs!H$3,$F194&lt;Inputs!I$3),FORECAST($F194,Inputs!H$4:I$4,Inputs!H$3:I$3),9999)</f>
        <v>9999</v>
      </c>
      <c r="CT194" s="9">
        <f>IF(AND($F194&gt;=Inputs!I$3,$F194&lt;Inputs!J$3),FORECAST($F194,Inputs!I$4:J$4,Inputs!I$3:J$3),9999)</f>
        <v>9999</v>
      </c>
      <c r="CU194" s="9">
        <f>IF(AND($F194&gt;=Inputs!J$3,$F194&lt;Inputs!K$3),FORECAST($F194,Inputs!J$4:K$4,Inputs!J$3:K$3),9999)</f>
        <v>9999</v>
      </c>
      <c r="CV194" s="9">
        <f>IF(AND($F194&gt;=Inputs!K$3,$F194&lt;Inputs!L$3),FORECAST($F194,Inputs!K$4:L$4,Inputs!K$3:L$3),9999)</f>
        <v>9999</v>
      </c>
      <c r="CW194" s="9">
        <f>IF(AND($G194&gt;=Inputs!B$3,$G194&lt;Inputs!C$3),FORECAST($G194,Inputs!B$4:C$4,Inputs!B$3:C$3),-9999)</f>
        <v>-9999</v>
      </c>
      <c r="CX194" s="9">
        <f>IF(AND($G194&gt;=Inputs!C$3,$G194&lt;Inputs!D$3),FORECAST($G194,Inputs!C$4:D$4,Inputs!C$3:D$3),-9999)</f>
        <v>-9999</v>
      </c>
      <c r="CY194" s="9">
        <f>IF(AND($G194&gt;=Inputs!D$3,$G194&lt;Inputs!E$3),FORECAST($G194,Inputs!D$4:E$4,Inputs!D$3:E$3),-9999)</f>
        <v>-9999</v>
      </c>
      <c r="CZ194" s="9">
        <f>IF(AND($G194&gt;=Inputs!E$3,$G194&lt;Inputs!F$3),FORECAST($G194,Inputs!E$4:F$4,Inputs!E$3:F$3),-9999)</f>
        <v>-9999</v>
      </c>
      <c r="DA194" s="9">
        <f>IF(AND($G194&gt;=Inputs!F$3,$G194&lt;Inputs!G$3),FORECAST($G194,Inputs!F$4:G$4,Inputs!F$3:G$3),-9999)</f>
        <v>-9999</v>
      </c>
      <c r="DB194" s="9">
        <f>IF(AND($G194&gt;=Inputs!G$3,$G194&lt;Inputs!H$3),FORECAST($G194,Inputs!G$4:H$4,Inputs!G$3:H$3),-9999)</f>
        <v>25.2</v>
      </c>
      <c r="DC194" s="9">
        <f>IF(AND($G194&gt;=Inputs!H$3,$G194&lt;Inputs!I$3),FORECAST($G194,Inputs!H$4:I$4,Inputs!H$3:I$3),-9999)</f>
        <v>-9999</v>
      </c>
      <c r="DD194" s="9">
        <f>IF(AND($G194&gt;=Inputs!I$3,$G194&lt;Inputs!J$3),FORECAST($G194,Inputs!I$4:J$4,Inputs!I$3:J$3),-9999)</f>
        <v>-9999</v>
      </c>
      <c r="DE194" s="9">
        <f>IF(AND($G194&gt;=Inputs!J$3,$G194&lt;Inputs!K$3),FORECAST($G194,Inputs!J$4:K$4,Inputs!J$3:K$3),-9999)</f>
        <v>-9999</v>
      </c>
      <c r="DF194" s="9">
        <f>IF(AND($G194&gt;=Inputs!K$3,$G194&lt;Inputs!L$3),FORECAST($G194,Inputs!K$4:L$4,Inputs!K$3:L$3),-9999)</f>
        <v>-9999</v>
      </c>
    </row>
    <row r="195" spans="1:110" x14ac:dyDescent="0.25">
      <c r="A195" s="2">
        <f t="shared" si="203"/>
        <v>45474.666666666046</v>
      </c>
      <c r="B195" s="3" t="str">
        <f>IF(ROUND(A195,6)&lt;ROUND(Inputs!$B$7,6),"Pre t0",IF(ROUND(A195,6)=ROUND(Inputs!$B$7,6),"t0",IF(AND(A195&gt;Inputs!$B$7,A195&lt;Inputs!$B$8),"TRLD","Post t0")))</f>
        <v>TRLD</v>
      </c>
      <c r="C195" s="17">
        <v>36.74</v>
      </c>
      <c r="D195" s="19">
        <v>187.8852</v>
      </c>
      <c r="E195" s="19"/>
      <c r="F195" s="19">
        <v>200</v>
      </c>
      <c r="G195" s="19">
        <v>130</v>
      </c>
      <c r="H195" s="7">
        <f t="shared" si="163"/>
        <v>199.5</v>
      </c>
      <c r="I195" s="7">
        <f>IF(B195="Pre t0",0,IF(B195="t0",MAX(MIN(TRLD!N195,E195),G195),IF(B195="TRLD",I194+J195,IF(B195="Post t0",MAX(I194+M195,G195)))))</f>
        <v>200</v>
      </c>
      <c r="J195" s="7">
        <f t="shared" si="247"/>
        <v>1</v>
      </c>
      <c r="K195" s="7">
        <f t="shared" ref="K195:K258" si="250">IF(N195&gt;I194,N195-I194,IF(N195&lt;I194,N195-I194,0))</f>
        <v>1</v>
      </c>
      <c r="L195" s="7">
        <f t="shared" si="248"/>
        <v>1</v>
      </c>
      <c r="M195" s="8">
        <f t="shared" si="249"/>
        <v>-1</v>
      </c>
      <c r="N195" s="31">
        <f t="shared" ref="N195:N258" si="251">IF(OR(B195="Pre t0",B195="Post t0"),0,IF(C195&lt;MAX($CW195:$DF195),G195,IF(C195&gt;MIN($CM195:$CV195),F195,SUM(O195:X195))))</f>
        <v>200</v>
      </c>
      <c r="O195" s="31">
        <f>IF(AND($C195&gt;=Inputs!B$4,$C195&lt;Inputs!C$4),FORECAST($C195,Inputs!B$3:C$3,Inputs!B$4:C$4),0)</f>
        <v>0</v>
      </c>
      <c r="P195" s="31">
        <f>IF(AND($C195&gt;=Inputs!C$4,$C195&lt;Inputs!D$4),FORECAST($C195,Inputs!C$3:D$3,Inputs!C$4:D$4),0)</f>
        <v>0</v>
      </c>
      <c r="Q195" s="31">
        <f>IF(AND($C195&gt;=Inputs!D$4,$C195&lt;Inputs!E$4),FORECAST($C195,Inputs!D$3:E$3,Inputs!D$4:E$4),0)</f>
        <v>0</v>
      </c>
      <c r="R195" s="31">
        <f>IF(AND($C195&gt;=Inputs!E$4,$C195&lt;Inputs!F$4),FORECAST($C195,Inputs!E$3:F$3,Inputs!E$4:F$4),0)</f>
        <v>0</v>
      </c>
      <c r="S195" s="31">
        <f>IF(AND($C195&gt;=Inputs!F$4,$C195&lt;Inputs!G$4),FORECAST($C195,Inputs!F$3:G$3,Inputs!F$4:G$4),0)</f>
        <v>0</v>
      </c>
      <c r="T195" s="31">
        <f>IF(AND($C195&gt;=Inputs!G$4,$C195&lt;Inputs!H$4),FORECAST($C195,Inputs!G$3:H$3,Inputs!G$4:H$4),0)</f>
        <v>0</v>
      </c>
      <c r="U195" s="31">
        <f>IF(AND($C195&gt;=Inputs!H$4,$C195&lt;Inputs!I$4),FORECAST($C195,Inputs!H$3:I$3,Inputs!H$4:I$4),0)</f>
        <v>0</v>
      </c>
      <c r="V195" s="31">
        <f>IF(AND($C195&gt;=Inputs!I$4,$C195&lt;Inputs!J$4),FORECAST($C195,Inputs!I$3:J$3,Inputs!I$4:J$4),0)</f>
        <v>0</v>
      </c>
      <c r="W195" s="31">
        <f>IF(AND($C195&gt;=Inputs!J$4,$C195&lt;Inputs!K$4),FORECAST($C195,Inputs!J$3:K$3,Inputs!J$4:K$4),0)</f>
        <v>0</v>
      </c>
      <c r="X195" s="31">
        <f>IF(AND($C195&gt;=Inputs!K$4,Inputs!K$4&lt;&gt;""),F195,0)</f>
        <v>200</v>
      </c>
      <c r="Y195" s="36">
        <f>IF($I194&lt;Inputs!B$13,Inputs!B$14,0)</f>
        <v>0</v>
      </c>
      <c r="Z195" s="36">
        <f>IF(AND($I194&gt;=Inputs!B$13,$I194&lt;Inputs!C$13),Inputs!C$14,0)</f>
        <v>0.2</v>
      </c>
      <c r="AA195" s="36">
        <f>IF(AND($I194&gt;=Inputs!C$13,$I194&lt;Inputs!D$13),Inputs!D$14,0)</f>
        <v>0</v>
      </c>
      <c r="AB195" s="36">
        <f>IF(AND($I194&lt;Inputs!B$13),Inputs!B$13,0)</f>
        <v>0</v>
      </c>
      <c r="AC195" s="36">
        <f>IF(AND($I194&gt;=Inputs!B$13,$I194&lt;Inputs!C$13),Inputs!C$13,0)</f>
        <v>200</v>
      </c>
      <c r="AD195" s="36">
        <f>IF(AND($I194&gt;=Inputs!C$13,$I194&lt;Inputs!D$13),Inputs!D$13,0)</f>
        <v>0</v>
      </c>
      <c r="AE195" s="36">
        <f t="shared" si="204"/>
        <v>0</v>
      </c>
      <c r="AF195" s="36">
        <f t="shared" si="205"/>
        <v>5</v>
      </c>
      <c r="AG195" s="36">
        <f t="shared" si="206"/>
        <v>0</v>
      </c>
      <c r="AH195" s="36">
        <f t="shared" si="207"/>
        <v>5</v>
      </c>
      <c r="AI195" s="36" t="str">
        <f t="shared" si="243"/>
        <v>Yes</v>
      </c>
      <c r="AJ195" s="36">
        <f t="shared" si="208"/>
        <v>0</v>
      </c>
      <c r="AK195" s="36">
        <f t="shared" si="209"/>
        <v>5</v>
      </c>
      <c r="AL195" s="36">
        <f t="shared" si="210"/>
        <v>0</v>
      </c>
      <c r="AM195" s="36">
        <f t="shared" si="211"/>
        <v>0</v>
      </c>
      <c r="AN195" s="36">
        <f t="shared" si="212"/>
        <v>1</v>
      </c>
      <c r="AO195" s="36">
        <f t="shared" si="213"/>
        <v>0</v>
      </c>
      <c r="AP195" s="36">
        <f t="shared" si="214"/>
        <v>1</v>
      </c>
      <c r="AQ195" s="36">
        <f t="shared" ref="AQ195:AQ258" si="252">+AP195+I194</f>
        <v>200</v>
      </c>
      <c r="AR195" s="36">
        <f>IF(AND($AQ195&gt;=Inputs!B$13,$AQ195&lt;Inputs!C$13),Inputs!C$14,0)</f>
        <v>0</v>
      </c>
      <c r="AS195" s="36">
        <f>IF(AND($AQ195&gt;=Inputs!C$13,$AQ195&lt;Inputs!D$13),Inputs!D$14,0)</f>
        <v>0</v>
      </c>
      <c r="AT195" s="36">
        <f>IF(AND($AQ195&gt;=Inputs!B$13,$AQ195&lt;Inputs!C$13),Inputs!C$13,0)</f>
        <v>0</v>
      </c>
      <c r="AU195" s="36">
        <f>IF(AND($AQ195&gt;=Inputs!C$13,$AQ195&lt;Inputs!D$13),Inputs!D$13,0)</f>
        <v>0</v>
      </c>
      <c r="AV195" s="36">
        <f t="shared" si="215"/>
        <v>0</v>
      </c>
      <c r="AW195" s="36">
        <f>IFERROR((AU195-#REF!)/AS195,0)</f>
        <v>0</v>
      </c>
      <c r="AX195" s="36">
        <f t="shared" si="216"/>
        <v>0</v>
      </c>
      <c r="AY195" s="36" t="str">
        <f t="shared" si="244"/>
        <v>No</v>
      </c>
      <c r="AZ195" s="36">
        <f t="shared" si="217"/>
        <v>0</v>
      </c>
      <c r="BA195" s="36">
        <f t="shared" si="218"/>
        <v>0</v>
      </c>
      <c r="BB195" s="36">
        <f t="shared" si="219"/>
        <v>0</v>
      </c>
      <c r="BC195" s="36">
        <f t="shared" si="220"/>
        <v>0</v>
      </c>
      <c r="BD195" s="36">
        <f t="shared" si="221"/>
        <v>0</v>
      </c>
      <c r="BE195" s="37">
        <f t="shared" si="222"/>
        <v>1</v>
      </c>
      <c r="BF195" s="43">
        <f>IF($I194&lt;=Inputs!B$13,Inputs!B$14,0)</f>
        <v>0</v>
      </c>
      <c r="BG195" s="43">
        <f>IF(AND($I194&gt;Inputs!B$13,$I194&lt;=Inputs!C$13),Inputs!C$14,0)</f>
        <v>0.2</v>
      </c>
      <c r="BH195" s="43">
        <f>IF(AND($I194&gt;Inputs!C$13,$I194&lt;=Inputs!D$13),Inputs!D$14,0)</f>
        <v>0</v>
      </c>
      <c r="BI195" s="43">
        <f>IF(AND($I194&lt;Inputs!B$13),0,0)</f>
        <v>0</v>
      </c>
      <c r="BJ195" s="43">
        <f>IF(AND($I194&gt;=Inputs!B$13,$I194&lt;Inputs!C$13),Inputs!B$13,0)</f>
        <v>185</v>
      </c>
      <c r="BK195" s="43">
        <f>IF(AND($I194&gt;=Inputs!C$13,$I194&lt;Inputs!D$13),Inputs!C$13,0)</f>
        <v>0</v>
      </c>
      <c r="BL195" s="43">
        <f t="shared" si="223"/>
        <v>0</v>
      </c>
      <c r="BM195" s="43">
        <f t="shared" si="224"/>
        <v>70</v>
      </c>
      <c r="BN195" s="43">
        <f t="shared" si="225"/>
        <v>0</v>
      </c>
      <c r="BO195" s="43">
        <f t="shared" si="226"/>
        <v>70</v>
      </c>
      <c r="BP195" s="43" t="str">
        <f t="shared" si="245"/>
        <v>No</v>
      </c>
      <c r="BQ195" s="43">
        <f t="shared" si="227"/>
        <v>0</v>
      </c>
      <c r="BR195" s="43">
        <f t="shared" si="228"/>
        <v>5</v>
      </c>
      <c r="BS195" s="43">
        <f t="shared" si="229"/>
        <v>0</v>
      </c>
      <c r="BT195" s="43">
        <f t="shared" si="230"/>
        <v>0</v>
      </c>
      <c r="BU195" s="43">
        <f t="shared" si="231"/>
        <v>-1</v>
      </c>
      <c r="BV195" s="43">
        <f t="shared" si="232"/>
        <v>0</v>
      </c>
      <c r="BW195" s="43">
        <f t="shared" si="233"/>
        <v>-1</v>
      </c>
      <c r="BX195" s="43">
        <f t="shared" ref="BX195:BX258" si="253">+BW195+I194</f>
        <v>198</v>
      </c>
      <c r="BY195" s="43">
        <f>IF(AND($BX195&gt;Inputs!B$13,$BX195&lt;=Inputs!C$13),Inputs!C$14,0)</f>
        <v>0.2</v>
      </c>
      <c r="BZ195" s="43">
        <f>IF(AND($BX195&gt;Inputs!C$13,$BX195&lt;=Inputs!D$13),Inputs!D$14,0)</f>
        <v>0</v>
      </c>
      <c r="CA195" s="43">
        <f>IF(AND($BX195&gt;Inputs!B$13,$BX195&lt;=Inputs!C$13),Inputs!B$13,0)</f>
        <v>185</v>
      </c>
      <c r="CB195" s="43">
        <f>IF(AND($BX195&gt;Inputs!C$13,$BX195&lt;=Inputs!D$13),Inputs!C$13,0)</f>
        <v>0</v>
      </c>
      <c r="CC195" s="43">
        <f t="shared" si="234"/>
        <v>65</v>
      </c>
      <c r="CD195" s="43">
        <f t="shared" si="235"/>
        <v>0</v>
      </c>
      <c r="CE195" s="43">
        <f t="shared" si="236"/>
        <v>65</v>
      </c>
      <c r="CF195" s="43" t="str">
        <f t="shared" si="246"/>
        <v>No</v>
      </c>
      <c r="CG195" s="43">
        <f t="shared" si="237"/>
        <v>0</v>
      </c>
      <c r="CH195" s="43">
        <f t="shared" si="238"/>
        <v>0</v>
      </c>
      <c r="CI195" s="43">
        <f t="shared" si="239"/>
        <v>0</v>
      </c>
      <c r="CJ195" s="43">
        <f t="shared" si="240"/>
        <v>0</v>
      </c>
      <c r="CK195" s="43">
        <f t="shared" si="241"/>
        <v>0</v>
      </c>
      <c r="CL195" s="44">
        <f t="shared" si="242"/>
        <v>-1</v>
      </c>
      <c r="CM195" s="9">
        <f>IF(AND($F195&gt;=Inputs!B$3,$F195&lt;Inputs!C$3),FORECAST($F195,Inputs!B$4:C$4,Inputs!B$3:C$3),9999)</f>
        <v>9999</v>
      </c>
      <c r="CN195" s="9">
        <f>IF(AND($F195&gt;=Inputs!C$3,$F195&lt;Inputs!D$3),FORECAST($F195,Inputs!C$4:D$4,Inputs!C$3:D$3),9999)</f>
        <v>9999</v>
      </c>
      <c r="CO195" s="9">
        <f>IF(AND($F195&gt;=Inputs!D$3,$F195&lt;Inputs!E$3),FORECAST($F195,Inputs!D$4:E$4,Inputs!D$3:E$3),9999)</f>
        <v>9999</v>
      </c>
      <c r="CP195" s="9">
        <f>IF(AND($F195&gt;=Inputs!E$3,$F195&lt;Inputs!F$3),FORECAST($F195,Inputs!E$4:F$4,Inputs!E$3:F$3),9999)</f>
        <v>9999</v>
      </c>
      <c r="CQ195" s="9">
        <f>IF(AND($F195&gt;=Inputs!F$3,$F195&lt;Inputs!G$3),FORECAST($F195,Inputs!F$4:G$4,Inputs!F$3:G$3),9999)</f>
        <v>9999</v>
      </c>
      <c r="CR195" s="9">
        <f>IF(AND($F195&gt;=Inputs!G$3,$F195&lt;Inputs!H$3),FORECAST($F195,Inputs!G$4:H$4,Inputs!G$3:H$3),9999)</f>
        <v>9999</v>
      </c>
      <c r="CS195" s="9">
        <f>IF(AND($F195&gt;=Inputs!H$3,$F195&lt;Inputs!I$3),FORECAST($F195,Inputs!H$4:I$4,Inputs!H$3:I$3),9999)</f>
        <v>9999</v>
      </c>
      <c r="CT195" s="9">
        <f>IF(AND($F195&gt;=Inputs!I$3,$F195&lt;Inputs!J$3),FORECAST($F195,Inputs!I$4:J$4,Inputs!I$3:J$3),9999)</f>
        <v>9999</v>
      </c>
      <c r="CU195" s="9">
        <f>IF(AND($F195&gt;=Inputs!J$3,$F195&lt;Inputs!K$3),FORECAST($F195,Inputs!J$4:K$4,Inputs!J$3:K$3),9999)</f>
        <v>9999</v>
      </c>
      <c r="CV195" s="9">
        <f>IF(AND($F195&gt;=Inputs!K$3,$F195&lt;Inputs!L$3),FORECAST($F195,Inputs!K$4:L$4,Inputs!K$3:L$3),9999)</f>
        <v>9999</v>
      </c>
      <c r="CW195" s="9">
        <f>IF(AND($G195&gt;=Inputs!B$3,$G195&lt;Inputs!C$3),FORECAST($G195,Inputs!B$4:C$4,Inputs!B$3:C$3),-9999)</f>
        <v>-9999</v>
      </c>
      <c r="CX195" s="9">
        <f>IF(AND($G195&gt;=Inputs!C$3,$G195&lt;Inputs!D$3),FORECAST($G195,Inputs!C$4:D$4,Inputs!C$3:D$3),-9999)</f>
        <v>-9999</v>
      </c>
      <c r="CY195" s="9">
        <f>IF(AND($G195&gt;=Inputs!D$3,$G195&lt;Inputs!E$3),FORECAST($G195,Inputs!D$4:E$4,Inputs!D$3:E$3),-9999)</f>
        <v>-9999</v>
      </c>
      <c r="CZ195" s="9">
        <f>IF(AND($G195&gt;=Inputs!E$3,$G195&lt;Inputs!F$3),FORECAST($G195,Inputs!E$4:F$4,Inputs!E$3:F$3),-9999)</f>
        <v>-9999</v>
      </c>
      <c r="DA195" s="9">
        <f>IF(AND($G195&gt;=Inputs!F$3,$G195&lt;Inputs!G$3),FORECAST($G195,Inputs!F$4:G$4,Inputs!F$3:G$3),-9999)</f>
        <v>-9999</v>
      </c>
      <c r="DB195" s="9">
        <f>IF(AND($G195&gt;=Inputs!G$3,$G195&lt;Inputs!H$3),FORECAST($G195,Inputs!G$4:H$4,Inputs!G$3:H$3),-9999)</f>
        <v>25.2</v>
      </c>
      <c r="DC195" s="9">
        <f>IF(AND($G195&gt;=Inputs!H$3,$G195&lt;Inputs!I$3),FORECAST($G195,Inputs!H$4:I$4,Inputs!H$3:I$3),-9999)</f>
        <v>-9999</v>
      </c>
      <c r="DD195" s="9">
        <f>IF(AND($G195&gt;=Inputs!I$3,$G195&lt;Inputs!J$3),FORECAST($G195,Inputs!I$4:J$4,Inputs!I$3:J$3),-9999)</f>
        <v>-9999</v>
      </c>
      <c r="DE195" s="9">
        <f>IF(AND($G195&gt;=Inputs!J$3,$G195&lt;Inputs!K$3),FORECAST($G195,Inputs!J$4:K$4,Inputs!J$3:K$3),-9999)</f>
        <v>-9999</v>
      </c>
      <c r="DF195" s="9">
        <f>IF(AND($G195&gt;=Inputs!K$3,$G195&lt;Inputs!L$3),FORECAST($G195,Inputs!K$4:L$4,Inputs!K$3:L$3),-9999)</f>
        <v>-9999</v>
      </c>
    </row>
    <row r="196" spans="1:110" x14ac:dyDescent="0.25">
      <c r="A196" s="2">
        <f t="shared" si="203"/>
        <v>45474.670138888265</v>
      </c>
      <c r="B196" s="3" t="str">
        <f>IF(ROUND(A196,6)&lt;ROUND(Inputs!$B$7,6),"Pre t0",IF(ROUND(A196,6)=ROUND(Inputs!$B$7,6),"t0",IF(AND(A196&gt;Inputs!$B$7,A196&lt;Inputs!$B$8),"TRLD","Post t0")))</f>
        <v>TRLD</v>
      </c>
      <c r="C196" s="17">
        <v>34.159999999999997</v>
      </c>
      <c r="D196" s="19">
        <v>187.8852</v>
      </c>
      <c r="E196" s="19"/>
      <c r="F196" s="19">
        <v>200</v>
      </c>
      <c r="G196" s="19">
        <v>130</v>
      </c>
      <c r="H196" s="7">
        <f t="shared" ref="H196:H259" si="254">IF(B196="Pre t0",D196,IF(B196="t0",AVERAGE(I196:I197),IF(B196="TRLD",AVERAGE(I196:I197),IF(B196="Post t0",MIN(AVERAGE(I196:I197),D196),0))))</f>
        <v>198.5</v>
      </c>
      <c r="I196" s="7">
        <f>IF(B196="Pre t0",0,IF(B196="t0",MAX(MIN(TRLD!N196,E196),G196),IF(B196="TRLD",I195+J196,IF(B196="Post t0",MAX(I195+M196,G196)))))</f>
        <v>199</v>
      </c>
      <c r="J196" s="7">
        <f t="shared" si="247"/>
        <v>-1</v>
      </c>
      <c r="K196" s="7">
        <f t="shared" si="250"/>
        <v>-14.930666666666639</v>
      </c>
      <c r="L196" s="7">
        <f t="shared" si="248"/>
        <v>0</v>
      </c>
      <c r="M196" s="8">
        <f t="shared" si="249"/>
        <v>-1</v>
      </c>
      <c r="N196" s="31">
        <f t="shared" si="251"/>
        <v>185.06933333333336</v>
      </c>
      <c r="O196" s="31">
        <f>IF(AND($C196&gt;=Inputs!B$4,$C196&lt;Inputs!C$4),FORECAST($C196,Inputs!B$3:C$3,Inputs!B$4:C$4),0)</f>
        <v>0</v>
      </c>
      <c r="P196" s="31">
        <f>IF(AND($C196&gt;=Inputs!C$4,$C196&lt;Inputs!D$4),FORECAST($C196,Inputs!C$3:D$3,Inputs!C$4:D$4),0)</f>
        <v>0</v>
      </c>
      <c r="Q196" s="31">
        <f>IF(AND($C196&gt;=Inputs!D$4,$C196&lt;Inputs!E$4),FORECAST($C196,Inputs!D$3:E$3,Inputs!D$4:E$4),0)</f>
        <v>0</v>
      </c>
      <c r="R196" s="31">
        <f>IF(AND($C196&gt;=Inputs!E$4,$C196&lt;Inputs!F$4),FORECAST($C196,Inputs!E$3:F$3,Inputs!E$4:F$4),0)</f>
        <v>0</v>
      </c>
      <c r="S196" s="31">
        <f>IF(AND($C196&gt;=Inputs!F$4,$C196&lt;Inputs!G$4),FORECAST($C196,Inputs!F$3:G$3,Inputs!F$4:G$4),0)</f>
        <v>0</v>
      </c>
      <c r="T196" s="31">
        <f>IF(AND($C196&gt;=Inputs!G$4,$C196&lt;Inputs!H$4),FORECAST($C196,Inputs!G$3:H$3,Inputs!G$4:H$4),0)</f>
        <v>0</v>
      </c>
      <c r="U196" s="31">
        <f>IF(AND($C196&gt;=Inputs!H$4,$C196&lt;Inputs!I$4),FORECAST($C196,Inputs!H$3:I$3,Inputs!H$4:I$4),0)</f>
        <v>0</v>
      </c>
      <c r="V196" s="31">
        <f>IF(AND($C196&gt;=Inputs!I$4,$C196&lt;Inputs!J$4),FORECAST($C196,Inputs!I$3:J$3,Inputs!I$4:J$4),0)</f>
        <v>185.06933333333336</v>
      </c>
      <c r="W196" s="31">
        <f>IF(AND($C196&gt;=Inputs!J$4,$C196&lt;Inputs!K$4),FORECAST($C196,Inputs!J$3:K$3,Inputs!J$4:K$4),0)</f>
        <v>0</v>
      </c>
      <c r="X196" s="31">
        <f>IF(AND($C196&gt;=Inputs!K$4,Inputs!K$4&lt;&gt;""),F196,0)</f>
        <v>0</v>
      </c>
      <c r="Y196" s="36">
        <f>IF($I195&lt;Inputs!B$13,Inputs!B$14,0)</f>
        <v>0</v>
      </c>
      <c r="Z196" s="36">
        <f>IF(AND($I195&gt;=Inputs!B$13,$I195&lt;Inputs!C$13),Inputs!C$14,0)</f>
        <v>0</v>
      </c>
      <c r="AA196" s="36">
        <f>IF(AND($I195&gt;=Inputs!C$13,$I195&lt;Inputs!D$13),Inputs!D$14,0)</f>
        <v>0</v>
      </c>
      <c r="AB196" s="36">
        <f>IF(AND($I195&lt;Inputs!B$13),Inputs!B$13,0)</f>
        <v>0</v>
      </c>
      <c r="AC196" s="36">
        <f>IF(AND($I195&gt;=Inputs!B$13,$I195&lt;Inputs!C$13),Inputs!C$13,0)</f>
        <v>0</v>
      </c>
      <c r="AD196" s="36">
        <f>IF(AND($I195&gt;=Inputs!C$13,$I195&lt;Inputs!D$13),Inputs!D$13,0)</f>
        <v>0</v>
      </c>
      <c r="AE196" s="36">
        <f t="shared" ref="AE196:AE227" si="255">IFERROR((AB196-$I195)/Y196,0)</f>
        <v>0</v>
      </c>
      <c r="AF196" s="36">
        <f t="shared" ref="AF196:AF227" si="256">IFERROR((AC196-$I195)/Z196,0)</f>
        <v>0</v>
      </c>
      <c r="AG196" s="36">
        <f t="shared" ref="AG196:AG227" si="257">IFERROR((AD196-$I195)/AA196,0)</f>
        <v>0</v>
      </c>
      <c r="AH196" s="36">
        <f t="shared" ref="AH196:AH227" si="258">SUM(AE196:AG196)</f>
        <v>0</v>
      </c>
      <c r="AI196" s="36" t="str">
        <f t="shared" si="243"/>
        <v>No</v>
      </c>
      <c r="AJ196" s="36">
        <f t="shared" ref="AJ196:AJ227" si="259">MIN(AE196,5)</f>
        <v>0</v>
      </c>
      <c r="AK196" s="36">
        <f t="shared" ref="AK196:AK227" si="260">MIN(AF196,5)</f>
        <v>0</v>
      </c>
      <c r="AL196" s="36">
        <f t="shared" ref="AL196:AL227" si="261">MIN(AG196,5)</f>
        <v>0</v>
      </c>
      <c r="AM196" s="36">
        <f t="shared" ref="AM196:AM227" si="262">+AJ196*Y196</f>
        <v>0</v>
      </c>
      <c r="AN196" s="36">
        <f t="shared" ref="AN196:AN227" si="263">+AK196*Z196</f>
        <v>0</v>
      </c>
      <c r="AO196" s="36">
        <f t="shared" ref="AO196:AO227" si="264">+AL196*AA196</f>
        <v>0</v>
      </c>
      <c r="AP196" s="36">
        <f t="shared" ref="AP196:AP227" si="265">SUM(AM196:AO196)</f>
        <v>0</v>
      </c>
      <c r="AQ196" s="36">
        <f t="shared" si="252"/>
        <v>200</v>
      </c>
      <c r="AR196" s="36">
        <f>IF(AND($AQ196&gt;=Inputs!B$13,$AQ196&lt;Inputs!C$13),Inputs!C$14,0)</f>
        <v>0</v>
      </c>
      <c r="AS196" s="36">
        <f>IF(AND($AQ196&gt;=Inputs!C$13,$AQ196&lt;Inputs!D$13),Inputs!D$14,0)</f>
        <v>0</v>
      </c>
      <c r="AT196" s="36">
        <f>IF(AND($AQ196&gt;=Inputs!B$13,$AQ196&lt;Inputs!C$13),Inputs!C$13,0)</f>
        <v>0</v>
      </c>
      <c r="AU196" s="36">
        <f>IF(AND($AQ196&gt;=Inputs!C$13,$AQ196&lt;Inputs!D$13),Inputs!D$13,0)</f>
        <v>0</v>
      </c>
      <c r="AV196" s="36">
        <f t="shared" ref="AV196:AV227" si="266">IFERROR((AT196-AQ196)/AR196,0)</f>
        <v>0</v>
      </c>
      <c r="AW196" s="36">
        <f>IFERROR((AU196-#REF!)/AS196,0)</f>
        <v>0</v>
      </c>
      <c r="AX196" s="36">
        <f t="shared" ref="AX196:AX227" si="267">SUM(AV196:AW196)</f>
        <v>0</v>
      </c>
      <c r="AY196" s="36" t="str">
        <f t="shared" si="244"/>
        <v>No</v>
      </c>
      <c r="AZ196" s="36">
        <f t="shared" ref="AZ196:AZ227" si="268">MIN(AV196,MAX(5-$AH196,0))</f>
        <v>0</v>
      </c>
      <c r="BA196" s="36">
        <f t="shared" ref="BA196:BA227" si="269">MIN(AW196,MAX(5-$AH196,0))</f>
        <v>0</v>
      </c>
      <c r="BB196" s="36">
        <f t="shared" ref="BB196:BB227" si="270">+AZ196*AR196</f>
        <v>0</v>
      </c>
      <c r="BC196" s="36">
        <f t="shared" ref="BC196:BC227" si="271">+BA196*AS196</f>
        <v>0</v>
      </c>
      <c r="BD196" s="36">
        <f t="shared" ref="BD196:BD227" si="272">SUM(BB196:BC196)</f>
        <v>0</v>
      </c>
      <c r="BE196" s="37">
        <f t="shared" ref="BE196:BE227" si="273">+BD196+AP196</f>
        <v>0</v>
      </c>
      <c r="BF196" s="43">
        <f>IF($I195&lt;=Inputs!B$13,Inputs!B$14,0)</f>
        <v>0</v>
      </c>
      <c r="BG196" s="43">
        <f>IF(AND($I195&gt;Inputs!B$13,$I195&lt;=Inputs!C$13),Inputs!C$14,0)</f>
        <v>0.2</v>
      </c>
      <c r="BH196" s="43">
        <f>IF(AND($I195&gt;Inputs!C$13,$I195&lt;=Inputs!D$13),Inputs!D$14,0)</f>
        <v>0</v>
      </c>
      <c r="BI196" s="43">
        <f>IF(AND($I195&lt;Inputs!B$13),0,0)</f>
        <v>0</v>
      </c>
      <c r="BJ196" s="43">
        <f>IF(AND($I195&gt;=Inputs!B$13,$I195&lt;Inputs!C$13),Inputs!B$13,0)</f>
        <v>0</v>
      </c>
      <c r="BK196" s="43">
        <f>IF(AND($I195&gt;=Inputs!C$13,$I195&lt;Inputs!D$13),Inputs!C$13,0)</f>
        <v>0</v>
      </c>
      <c r="BL196" s="43">
        <f t="shared" ref="BL196:BL227" si="274">IFERROR(($I195-BI196)/BF196,0)</f>
        <v>0</v>
      </c>
      <c r="BM196" s="43">
        <f t="shared" ref="BM196:BM227" si="275">IFERROR(($I195-BJ196)/BG196,0)</f>
        <v>1000</v>
      </c>
      <c r="BN196" s="43">
        <f t="shared" ref="BN196:BN227" si="276">IFERROR(($I195-BK196)/BH196,0)</f>
        <v>0</v>
      </c>
      <c r="BO196" s="43">
        <f t="shared" ref="BO196:BO227" si="277">SUM(BL196:BN196)</f>
        <v>1000</v>
      </c>
      <c r="BP196" s="43" t="str">
        <f t="shared" si="245"/>
        <v>No</v>
      </c>
      <c r="BQ196" s="43">
        <f t="shared" ref="BQ196:BQ227" si="278">MIN(BL196,5)</f>
        <v>0</v>
      </c>
      <c r="BR196" s="43">
        <f t="shared" ref="BR196:BR227" si="279">MIN(BM196,5)</f>
        <v>5</v>
      </c>
      <c r="BS196" s="43">
        <f t="shared" ref="BS196:BS227" si="280">MIN(BN196,5)</f>
        <v>0</v>
      </c>
      <c r="BT196" s="43">
        <f t="shared" ref="BT196:BT227" si="281">-BQ196*BF196</f>
        <v>0</v>
      </c>
      <c r="BU196" s="43">
        <f t="shared" ref="BU196:BU227" si="282">-BR196*BG196</f>
        <v>-1</v>
      </c>
      <c r="BV196" s="43">
        <f t="shared" ref="BV196:BV227" si="283">-BS196*BH196</f>
        <v>0</v>
      </c>
      <c r="BW196" s="43">
        <f t="shared" ref="BW196:BW227" si="284">SUM(BT196:BV196)</f>
        <v>-1</v>
      </c>
      <c r="BX196" s="43">
        <f t="shared" si="253"/>
        <v>199</v>
      </c>
      <c r="BY196" s="43">
        <f>IF(AND($BX196&gt;Inputs!B$13,$BX196&lt;=Inputs!C$13),Inputs!C$14,0)</f>
        <v>0.2</v>
      </c>
      <c r="BZ196" s="43">
        <f>IF(AND($BX196&gt;Inputs!C$13,$BX196&lt;=Inputs!D$13),Inputs!D$14,0)</f>
        <v>0</v>
      </c>
      <c r="CA196" s="43">
        <f>IF(AND($BX196&gt;Inputs!B$13,$BX196&lt;=Inputs!C$13),Inputs!B$13,0)</f>
        <v>185</v>
      </c>
      <c r="CB196" s="43">
        <f>IF(AND($BX196&gt;Inputs!C$13,$BX196&lt;=Inputs!D$13),Inputs!C$13,0)</f>
        <v>0</v>
      </c>
      <c r="CC196" s="43">
        <f t="shared" ref="CC196:CC227" si="285">IFERROR(($BX196-CA196)/BY196,0)</f>
        <v>70</v>
      </c>
      <c r="CD196" s="43">
        <f t="shared" ref="CD196:CD227" si="286">IFERROR(($BX196-CB196)/BZ196,0)</f>
        <v>0</v>
      </c>
      <c r="CE196" s="43">
        <f t="shared" ref="CE196:CE227" si="287">SUM(CC196:CD196)</f>
        <v>70</v>
      </c>
      <c r="CF196" s="43" t="str">
        <f t="shared" si="246"/>
        <v>No</v>
      </c>
      <c r="CG196" s="43">
        <f t="shared" ref="CG196:CG227" si="288">MIN(CC196,MAX(5-$BO196,0))</f>
        <v>0</v>
      </c>
      <c r="CH196" s="43">
        <f t="shared" ref="CH196:CH227" si="289">MIN(CD196,MAX(5-$BO196,0))</f>
        <v>0</v>
      </c>
      <c r="CI196" s="43">
        <f t="shared" ref="CI196:CI227" si="290">-CG196*BY196</f>
        <v>0</v>
      </c>
      <c r="CJ196" s="43">
        <f t="shared" ref="CJ196:CJ227" si="291">-CH196*BZ196</f>
        <v>0</v>
      </c>
      <c r="CK196" s="43">
        <f t="shared" ref="CK196:CK227" si="292">SUM(CI196:CJ196)</f>
        <v>0</v>
      </c>
      <c r="CL196" s="44">
        <f t="shared" ref="CL196:CL227" si="293">+CK196+BW196</f>
        <v>-1</v>
      </c>
      <c r="CM196" s="9">
        <f>IF(AND($F196&gt;=Inputs!B$3,$F196&lt;Inputs!C$3),FORECAST($F196,Inputs!B$4:C$4,Inputs!B$3:C$3),9999)</f>
        <v>9999</v>
      </c>
      <c r="CN196" s="9">
        <f>IF(AND($F196&gt;=Inputs!C$3,$F196&lt;Inputs!D$3),FORECAST($F196,Inputs!C$4:D$4,Inputs!C$3:D$3),9999)</f>
        <v>9999</v>
      </c>
      <c r="CO196" s="9">
        <f>IF(AND($F196&gt;=Inputs!D$3,$F196&lt;Inputs!E$3),FORECAST($F196,Inputs!D$4:E$4,Inputs!D$3:E$3),9999)</f>
        <v>9999</v>
      </c>
      <c r="CP196" s="9">
        <f>IF(AND($F196&gt;=Inputs!E$3,$F196&lt;Inputs!F$3),FORECAST($F196,Inputs!E$4:F$4,Inputs!E$3:F$3),9999)</f>
        <v>9999</v>
      </c>
      <c r="CQ196" s="9">
        <f>IF(AND($F196&gt;=Inputs!F$3,$F196&lt;Inputs!G$3),FORECAST($F196,Inputs!F$4:G$4,Inputs!F$3:G$3),9999)</f>
        <v>9999</v>
      </c>
      <c r="CR196" s="9">
        <f>IF(AND($F196&gt;=Inputs!G$3,$F196&lt;Inputs!H$3),FORECAST($F196,Inputs!G$4:H$4,Inputs!G$3:H$3),9999)</f>
        <v>9999</v>
      </c>
      <c r="CS196" s="9">
        <f>IF(AND($F196&gt;=Inputs!H$3,$F196&lt;Inputs!I$3),FORECAST($F196,Inputs!H$4:I$4,Inputs!H$3:I$3),9999)</f>
        <v>9999</v>
      </c>
      <c r="CT196" s="9">
        <f>IF(AND($F196&gt;=Inputs!I$3,$F196&lt;Inputs!J$3),FORECAST($F196,Inputs!I$4:J$4,Inputs!I$3:J$3),9999)</f>
        <v>9999</v>
      </c>
      <c r="CU196" s="9">
        <f>IF(AND($F196&gt;=Inputs!J$3,$F196&lt;Inputs!K$3),FORECAST($F196,Inputs!J$4:K$4,Inputs!J$3:K$3),9999)</f>
        <v>9999</v>
      </c>
      <c r="CV196" s="9">
        <f>IF(AND($F196&gt;=Inputs!K$3,$F196&lt;Inputs!L$3),FORECAST($F196,Inputs!K$4:L$4,Inputs!K$3:L$3),9999)</f>
        <v>9999</v>
      </c>
      <c r="CW196" s="9">
        <f>IF(AND($G196&gt;=Inputs!B$3,$G196&lt;Inputs!C$3),FORECAST($G196,Inputs!B$4:C$4,Inputs!B$3:C$3),-9999)</f>
        <v>-9999</v>
      </c>
      <c r="CX196" s="9">
        <f>IF(AND($G196&gt;=Inputs!C$3,$G196&lt;Inputs!D$3),FORECAST($G196,Inputs!C$4:D$4,Inputs!C$3:D$3),-9999)</f>
        <v>-9999</v>
      </c>
      <c r="CY196" s="9">
        <f>IF(AND($G196&gt;=Inputs!D$3,$G196&lt;Inputs!E$3),FORECAST($G196,Inputs!D$4:E$4,Inputs!D$3:E$3),-9999)</f>
        <v>-9999</v>
      </c>
      <c r="CZ196" s="9">
        <f>IF(AND($G196&gt;=Inputs!E$3,$G196&lt;Inputs!F$3),FORECAST($G196,Inputs!E$4:F$4,Inputs!E$3:F$3),-9999)</f>
        <v>-9999</v>
      </c>
      <c r="DA196" s="9">
        <f>IF(AND($G196&gt;=Inputs!F$3,$G196&lt;Inputs!G$3),FORECAST($G196,Inputs!F$4:G$4,Inputs!F$3:G$3),-9999)</f>
        <v>-9999</v>
      </c>
      <c r="DB196" s="9">
        <f>IF(AND($G196&gt;=Inputs!G$3,$G196&lt;Inputs!H$3),FORECAST($G196,Inputs!G$4:H$4,Inputs!G$3:H$3),-9999)</f>
        <v>25.2</v>
      </c>
      <c r="DC196" s="9">
        <f>IF(AND($G196&gt;=Inputs!H$3,$G196&lt;Inputs!I$3),FORECAST($G196,Inputs!H$4:I$4,Inputs!H$3:I$3),-9999)</f>
        <v>-9999</v>
      </c>
      <c r="DD196" s="9">
        <f>IF(AND($G196&gt;=Inputs!I$3,$G196&lt;Inputs!J$3),FORECAST($G196,Inputs!I$4:J$4,Inputs!I$3:J$3),-9999)</f>
        <v>-9999</v>
      </c>
      <c r="DE196" s="9">
        <f>IF(AND($G196&gt;=Inputs!J$3,$G196&lt;Inputs!K$3),FORECAST($G196,Inputs!J$4:K$4,Inputs!J$3:K$3),-9999)</f>
        <v>-9999</v>
      </c>
      <c r="DF196" s="9">
        <f>IF(AND($G196&gt;=Inputs!K$3,$G196&lt;Inputs!L$3),FORECAST($G196,Inputs!K$4:L$4,Inputs!K$3:L$3),-9999)</f>
        <v>-9999</v>
      </c>
    </row>
    <row r="197" spans="1:110" x14ac:dyDescent="0.25">
      <c r="A197" s="2">
        <f t="shared" ref="A197:A260" si="294">A196+(5/(24*60))</f>
        <v>45474.673611110484</v>
      </c>
      <c r="B197" s="3" t="str">
        <f>IF(ROUND(A197,6)&lt;ROUND(Inputs!$B$7,6),"Pre t0",IF(ROUND(A197,6)=ROUND(Inputs!$B$7,6),"t0",IF(AND(A197&gt;Inputs!$B$7,A197&lt;Inputs!$B$8),"TRLD","Post t0")))</f>
        <v>TRLD</v>
      </c>
      <c r="C197" s="17">
        <v>34.43</v>
      </c>
      <c r="D197" s="19">
        <v>186.15679999999998</v>
      </c>
      <c r="E197" s="19"/>
      <c r="F197" s="19">
        <v>200</v>
      </c>
      <c r="G197" s="19">
        <v>130</v>
      </c>
      <c r="H197" s="7">
        <f t="shared" si="254"/>
        <v>197.5</v>
      </c>
      <c r="I197" s="7">
        <f>IF(B197="Pre t0",0,IF(B197="t0",MAX(MIN(TRLD!N197,E197),G197),IF(B197="TRLD",I196+J197,IF(B197="Post t0",MAX(I196+M197,G197)))))</f>
        <v>198</v>
      </c>
      <c r="J197" s="7">
        <f t="shared" si="247"/>
        <v>-1</v>
      </c>
      <c r="K197" s="7">
        <f t="shared" si="250"/>
        <v>-13.926166666666631</v>
      </c>
      <c r="L197" s="7">
        <f t="shared" si="248"/>
        <v>1</v>
      </c>
      <c r="M197" s="8">
        <f t="shared" si="249"/>
        <v>-1</v>
      </c>
      <c r="N197" s="31">
        <f t="shared" si="251"/>
        <v>185.07383333333337</v>
      </c>
      <c r="O197" s="31">
        <f>IF(AND($C197&gt;=Inputs!B$4,$C197&lt;Inputs!C$4),FORECAST($C197,Inputs!B$3:C$3,Inputs!B$4:C$4),0)</f>
        <v>0</v>
      </c>
      <c r="P197" s="31">
        <f>IF(AND($C197&gt;=Inputs!C$4,$C197&lt;Inputs!D$4),FORECAST($C197,Inputs!C$3:D$3,Inputs!C$4:D$4),0)</f>
        <v>0</v>
      </c>
      <c r="Q197" s="31">
        <f>IF(AND($C197&gt;=Inputs!D$4,$C197&lt;Inputs!E$4),FORECAST($C197,Inputs!D$3:E$3,Inputs!D$4:E$4),0)</f>
        <v>0</v>
      </c>
      <c r="R197" s="31">
        <f>IF(AND($C197&gt;=Inputs!E$4,$C197&lt;Inputs!F$4),FORECAST($C197,Inputs!E$3:F$3,Inputs!E$4:F$4),0)</f>
        <v>0</v>
      </c>
      <c r="S197" s="31">
        <f>IF(AND($C197&gt;=Inputs!F$4,$C197&lt;Inputs!G$4),FORECAST($C197,Inputs!F$3:G$3,Inputs!F$4:G$4),0)</f>
        <v>0</v>
      </c>
      <c r="T197" s="31">
        <f>IF(AND($C197&gt;=Inputs!G$4,$C197&lt;Inputs!H$4),FORECAST($C197,Inputs!G$3:H$3,Inputs!G$4:H$4),0)</f>
        <v>0</v>
      </c>
      <c r="U197" s="31">
        <f>IF(AND($C197&gt;=Inputs!H$4,$C197&lt;Inputs!I$4),FORECAST($C197,Inputs!H$3:I$3,Inputs!H$4:I$4),0)</f>
        <v>0</v>
      </c>
      <c r="V197" s="31">
        <f>IF(AND($C197&gt;=Inputs!I$4,$C197&lt;Inputs!J$4),FORECAST($C197,Inputs!I$3:J$3,Inputs!I$4:J$4),0)</f>
        <v>185.07383333333337</v>
      </c>
      <c r="W197" s="31">
        <f>IF(AND($C197&gt;=Inputs!J$4,$C197&lt;Inputs!K$4),FORECAST($C197,Inputs!J$3:K$3,Inputs!J$4:K$4),0)</f>
        <v>0</v>
      </c>
      <c r="X197" s="31">
        <f>IF(AND($C197&gt;=Inputs!K$4,Inputs!K$4&lt;&gt;""),F197,0)</f>
        <v>0</v>
      </c>
      <c r="Y197" s="36">
        <f>IF($I196&lt;Inputs!B$13,Inputs!B$14,0)</f>
        <v>0</v>
      </c>
      <c r="Z197" s="36">
        <f>IF(AND($I196&gt;=Inputs!B$13,$I196&lt;Inputs!C$13),Inputs!C$14,0)</f>
        <v>0.2</v>
      </c>
      <c r="AA197" s="36">
        <f>IF(AND($I196&gt;=Inputs!C$13,$I196&lt;Inputs!D$13),Inputs!D$14,0)</f>
        <v>0</v>
      </c>
      <c r="AB197" s="36">
        <f>IF(AND($I196&lt;Inputs!B$13),Inputs!B$13,0)</f>
        <v>0</v>
      </c>
      <c r="AC197" s="36">
        <f>IF(AND($I196&gt;=Inputs!B$13,$I196&lt;Inputs!C$13),Inputs!C$13,0)</f>
        <v>200</v>
      </c>
      <c r="AD197" s="36">
        <f>IF(AND($I196&gt;=Inputs!C$13,$I196&lt;Inputs!D$13),Inputs!D$13,0)</f>
        <v>0</v>
      </c>
      <c r="AE197" s="36">
        <f t="shared" si="255"/>
        <v>0</v>
      </c>
      <c r="AF197" s="36">
        <f t="shared" si="256"/>
        <v>5</v>
      </c>
      <c r="AG197" s="36">
        <f t="shared" si="257"/>
        <v>0</v>
      </c>
      <c r="AH197" s="36">
        <f t="shared" si="258"/>
        <v>5</v>
      </c>
      <c r="AI197" s="36" t="str">
        <f t="shared" si="243"/>
        <v>Yes</v>
      </c>
      <c r="AJ197" s="36">
        <f t="shared" si="259"/>
        <v>0</v>
      </c>
      <c r="AK197" s="36">
        <f t="shared" si="260"/>
        <v>5</v>
      </c>
      <c r="AL197" s="36">
        <f t="shared" si="261"/>
        <v>0</v>
      </c>
      <c r="AM197" s="36">
        <f t="shared" si="262"/>
        <v>0</v>
      </c>
      <c r="AN197" s="36">
        <f t="shared" si="263"/>
        <v>1</v>
      </c>
      <c r="AO197" s="36">
        <f t="shared" si="264"/>
        <v>0</v>
      </c>
      <c r="AP197" s="36">
        <f t="shared" si="265"/>
        <v>1</v>
      </c>
      <c r="AQ197" s="36">
        <f t="shared" si="252"/>
        <v>200</v>
      </c>
      <c r="AR197" s="36">
        <f>IF(AND($AQ197&gt;=Inputs!B$13,$AQ197&lt;Inputs!C$13),Inputs!C$14,0)</f>
        <v>0</v>
      </c>
      <c r="AS197" s="36">
        <f>IF(AND($AQ197&gt;=Inputs!C$13,$AQ197&lt;Inputs!D$13),Inputs!D$14,0)</f>
        <v>0</v>
      </c>
      <c r="AT197" s="36">
        <f>IF(AND($AQ197&gt;=Inputs!B$13,$AQ197&lt;Inputs!C$13),Inputs!C$13,0)</f>
        <v>0</v>
      </c>
      <c r="AU197" s="36">
        <f>IF(AND($AQ197&gt;=Inputs!C$13,$AQ197&lt;Inputs!D$13),Inputs!D$13,0)</f>
        <v>0</v>
      </c>
      <c r="AV197" s="36">
        <f t="shared" si="266"/>
        <v>0</v>
      </c>
      <c r="AW197" s="36">
        <f>IFERROR((AU197-#REF!)/AS197,0)</f>
        <v>0</v>
      </c>
      <c r="AX197" s="36">
        <f t="shared" si="267"/>
        <v>0</v>
      </c>
      <c r="AY197" s="36" t="str">
        <f t="shared" si="244"/>
        <v>No</v>
      </c>
      <c r="AZ197" s="36">
        <f t="shared" si="268"/>
        <v>0</v>
      </c>
      <c r="BA197" s="36">
        <f t="shared" si="269"/>
        <v>0</v>
      </c>
      <c r="BB197" s="36">
        <f t="shared" si="270"/>
        <v>0</v>
      </c>
      <c r="BC197" s="36">
        <f t="shared" si="271"/>
        <v>0</v>
      </c>
      <c r="BD197" s="36">
        <f t="shared" si="272"/>
        <v>0</v>
      </c>
      <c r="BE197" s="37">
        <f t="shared" si="273"/>
        <v>1</v>
      </c>
      <c r="BF197" s="43">
        <f>IF($I196&lt;=Inputs!B$13,Inputs!B$14,0)</f>
        <v>0</v>
      </c>
      <c r="BG197" s="43">
        <f>IF(AND($I196&gt;Inputs!B$13,$I196&lt;=Inputs!C$13),Inputs!C$14,0)</f>
        <v>0.2</v>
      </c>
      <c r="BH197" s="43">
        <f>IF(AND($I196&gt;Inputs!C$13,$I196&lt;=Inputs!D$13),Inputs!D$14,0)</f>
        <v>0</v>
      </c>
      <c r="BI197" s="43">
        <f>IF(AND($I196&lt;Inputs!B$13),0,0)</f>
        <v>0</v>
      </c>
      <c r="BJ197" s="43">
        <f>IF(AND($I196&gt;=Inputs!B$13,$I196&lt;Inputs!C$13),Inputs!B$13,0)</f>
        <v>185</v>
      </c>
      <c r="BK197" s="43">
        <f>IF(AND($I196&gt;=Inputs!C$13,$I196&lt;Inputs!D$13),Inputs!C$13,0)</f>
        <v>0</v>
      </c>
      <c r="BL197" s="43">
        <f t="shared" si="274"/>
        <v>0</v>
      </c>
      <c r="BM197" s="43">
        <f t="shared" si="275"/>
        <v>70</v>
      </c>
      <c r="BN197" s="43">
        <f t="shared" si="276"/>
        <v>0</v>
      </c>
      <c r="BO197" s="43">
        <f t="shared" si="277"/>
        <v>70</v>
      </c>
      <c r="BP197" s="43" t="str">
        <f t="shared" si="245"/>
        <v>No</v>
      </c>
      <c r="BQ197" s="43">
        <f t="shared" si="278"/>
        <v>0</v>
      </c>
      <c r="BR197" s="43">
        <f t="shared" si="279"/>
        <v>5</v>
      </c>
      <c r="BS197" s="43">
        <f t="shared" si="280"/>
        <v>0</v>
      </c>
      <c r="BT197" s="43">
        <f t="shared" si="281"/>
        <v>0</v>
      </c>
      <c r="BU197" s="43">
        <f t="shared" si="282"/>
        <v>-1</v>
      </c>
      <c r="BV197" s="43">
        <f t="shared" si="283"/>
        <v>0</v>
      </c>
      <c r="BW197" s="43">
        <f t="shared" si="284"/>
        <v>-1</v>
      </c>
      <c r="BX197" s="43">
        <f t="shared" si="253"/>
        <v>198</v>
      </c>
      <c r="BY197" s="43">
        <f>IF(AND($BX197&gt;Inputs!B$13,$BX197&lt;=Inputs!C$13),Inputs!C$14,0)</f>
        <v>0.2</v>
      </c>
      <c r="BZ197" s="43">
        <f>IF(AND($BX197&gt;Inputs!C$13,$BX197&lt;=Inputs!D$13),Inputs!D$14,0)</f>
        <v>0</v>
      </c>
      <c r="CA197" s="43">
        <f>IF(AND($BX197&gt;Inputs!B$13,$BX197&lt;=Inputs!C$13),Inputs!B$13,0)</f>
        <v>185</v>
      </c>
      <c r="CB197" s="43">
        <f>IF(AND($BX197&gt;Inputs!C$13,$BX197&lt;=Inputs!D$13),Inputs!C$13,0)</f>
        <v>0</v>
      </c>
      <c r="CC197" s="43">
        <f t="shared" si="285"/>
        <v>65</v>
      </c>
      <c r="CD197" s="43">
        <f t="shared" si="286"/>
        <v>0</v>
      </c>
      <c r="CE197" s="43">
        <f t="shared" si="287"/>
        <v>65</v>
      </c>
      <c r="CF197" s="43" t="str">
        <f t="shared" si="246"/>
        <v>No</v>
      </c>
      <c r="CG197" s="43">
        <f t="shared" si="288"/>
        <v>0</v>
      </c>
      <c r="CH197" s="43">
        <f t="shared" si="289"/>
        <v>0</v>
      </c>
      <c r="CI197" s="43">
        <f t="shared" si="290"/>
        <v>0</v>
      </c>
      <c r="CJ197" s="43">
        <f t="shared" si="291"/>
        <v>0</v>
      </c>
      <c r="CK197" s="43">
        <f t="shared" si="292"/>
        <v>0</v>
      </c>
      <c r="CL197" s="44">
        <f t="shared" si="293"/>
        <v>-1</v>
      </c>
      <c r="CM197" s="9">
        <f>IF(AND($F197&gt;=Inputs!B$3,$F197&lt;Inputs!C$3),FORECAST($F197,Inputs!B$4:C$4,Inputs!B$3:C$3),9999)</f>
        <v>9999</v>
      </c>
      <c r="CN197" s="9">
        <f>IF(AND($F197&gt;=Inputs!C$3,$F197&lt;Inputs!D$3),FORECAST($F197,Inputs!C$4:D$4,Inputs!C$3:D$3),9999)</f>
        <v>9999</v>
      </c>
      <c r="CO197" s="9">
        <f>IF(AND($F197&gt;=Inputs!D$3,$F197&lt;Inputs!E$3),FORECAST($F197,Inputs!D$4:E$4,Inputs!D$3:E$3),9999)</f>
        <v>9999</v>
      </c>
      <c r="CP197" s="9">
        <f>IF(AND($F197&gt;=Inputs!E$3,$F197&lt;Inputs!F$3),FORECAST($F197,Inputs!E$4:F$4,Inputs!E$3:F$3),9999)</f>
        <v>9999</v>
      </c>
      <c r="CQ197" s="9">
        <f>IF(AND($F197&gt;=Inputs!F$3,$F197&lt;Inputs!G$3),FORECAST($F197,Inputs!F$4:G$4,Inputs!F$3:G$3),9999)</f>
        <v>9999</v>
      </c>
      <c r="CR197" s="9">
        <f>IF(AND($F197&gt;=Inputs!G$3,$F197&lt;Inputs!H$3),FORECAST($F197,Inputs!G$4:H$4,Inputs!G$3:H$3),9999)</f>
        <v>9999</v>
      </c>
      <c r="CS197" s="9">
        <f>IF(AND($F197&gt;=Inputs!H$3,$F197&lt;Inputs!I$3),FORECAST($F197,Inputs!H$4:I$4,Inputs!H$3:I$3),9999)</f>
        <v>9999</v>
      </c>
      <c r="CT197" s="9">
        <f>IF(AND($F197&gt;=Inputs!I$3,$F197&lt;Inputs!J$3),FORECAST($F197,Inputs!I$4:J$4,Inputs!I$3:J$3),9999)</f>
        <v>9999</v>
      </c>
      <c r="CU197" s="9">
        <f>IF(AND($F197&gt;=Inputs!J$3,$F197&lt;Inputs!K$3),FORECAST($F197,Inputs!J$4:K$4,Inputs!J$3:K$3),9999)</f>
        <v>9999</v>
      </c>
      <c r="CV197" s="9">
        <f>IF(AND($F197&gt;=Inputs!K$3,$F197&lt;Inputs!L$3),FORECAST($F197,Inputs!K$4:L$4,Inputs!K$3:L$3),9999)</f>
        <v>9999</v>
      </c>
      <c r="CW197" s="9">
        <f>IF(AND($G197&gt;=Inputs!B$3,$G197&lt;Inputs!C$3),FORECAST($G197,Inputs!B$4:C$4,Inputs!B$3:C$3),-9999)</f>
        <v>-9999</v>
      </c>
      <c r="CX197" s="9">
        <f>IF(AND($G197&gt;=Inputs!C$3,$G197&lt;Inputs!D$3),FORECAST($G197,Inputs!C$4:D$4,Inputs!C$3:D$3),-9999)</f>
        <v>-9999</v>
      </c>
      <c r="CY197" s="9">
        <f>IF(AND($G197&gt;=Inputs!D$3,$G197&lt;Inputs!E$3),FORECAST($G197,Inputs!D$4:E$4,Inputs!D$3:E$3),-9999)</f>
        <v>-9999</v>
      </c>
      <c r="CZ197" s="9">
        <f>IF(AND($G197&gt;=Inputs!E$3,$G197&lt;Inputs!F$3),FORECAST($G197,Inputs!E$4:F$4,Inputs!E$3:F$3),-9999)</f>
        <v>-9999</v>
      </c>
      <c r="DA197" s="9">
        <f>IF(AND($G197&gt;=Inputs!F$3,$G197&lt;Inputs!G$3),FORECAST($G197,Inputs!F$4:G$4,Inputs!F$3:G$3),-9999)</f>
        <v>-9999</v>
      </c>
      <c r="DB197" s="9">
        <f>IF(AND($G197&gt;=Inputs!G$3,$G197&lt;Inputs!H$3),FORECAST($G197,Inputs!G$4:H$4,Inputs!G$3:H$3),-9999)</f>
        <v>25.2</v>
      </c>
      <c r="DC197" s="9">
        <f>IF(AND($G197&gt;=Inputs!H$3,$G197&lt;Inputs!I$3),FORECAST($G197,Inputs!H$4:I$4,Inputs!H$3:I$3),-9999)</f>
        <v>-9999</v>
      </c>
      <c r="DD197" s="9">
        <f>IF(AND($G197&gt;=Inputs!I$3,$G197&lt;Inputs!J$3),FORECAST($G197,Inputs!I$4:J$4,Inputs!I$3:J$3),-9999)</f>
        <v>-9999</v>
      </c>
      <c r="DE197" s="9">
        <f>IF(AND($G197&gt;=Inputs!J$3,$G197&lt;Inputs!K$3),FORECAST($G197,Inputs!J$4:K$4,Inputs!J$3:K$3),-9999)</f>
        <v>-9999</v>
      </c>
      <c r="DF197" s="9">
        <f>IF(AND($G197&gt;=Inputs!K$3,$G197&lt;Inputs!L$3),FORECAST($G197,Inputs!K$4:L$4,Inputs!K$3:L$3),-9999)</f>
        <v>-9999</v>
      </c>
    </row>
    <row r="198" spans="1:110" x14ac:dyDescent="0.25">
      <c r="A198" s="2">
        <f t="shared" si="294"/>
        <v>45474.677083332703</v>
      </c>
      <c r="B198" s="3" t="str">
        <f>IF(ROUND(A198,6)&lt;ROUND(Inputs!$B$7,6),"Pre t0",IF(ROUND(A198,6)=ROUND(Inputs!$B$7,6),"t0",IF(AND(A198&gt;Inputs!$B$7,A198&lt;Inputs!$B$8),"TRLD","Post t0")))</f>
        <v>TRLD</v>
      </c>
      <c r="C198" s="17">
        <v>24.24</v>
      </c>
      <c r="D198" s="19">
        <v>186.10024999999999</v>
      </c>
      <c r="E198" s="19"/>
      <c r="F198" s="19">
        <v>200</v>
      </c>
      <c r="G198" s="19">
        <v>130</v>
      </c>
      <c r="H198" s="7">
        <f t="shared" si="254"/>
        <v>197.5</v>
      </c>
      <c r="I198" s="7">
        <f>IF(B198="Pre t0",0,IF(B198="t0",MAX(MIN(TRLD!N198,E198),G198),IF(B198="TRLD",I197+J198,IF(B198="Post t0",MAX(I197+M198,G198)))))</f>
        <v>197</v>
      </c>
      <c r="J198" s="7">
        <f t="shared" si="247"/>
        <v>-1</v>
      </c>
      <c r="K198" s="7">
        <f t="shared" si="250"/>
        <v>-68</v>
      </c>
      <c r="L198" s="7">
        <f t="shared" si="248"/>
        <v>1</v>
      </c>
      <c r="M198" s="8">
        <f t="shared" si="249"/>
        <v>-1</v>
      </c>
      <c r="N198" s="31">
        <f t="shared" si="251"/>
        <v>130</v>
      </c>
      <c r="O198" s="31">
        <f>IF(AND($C198&gt;=Inputs!B$4,$C198&lt;Inputs!C$4),FORECAST($C198,Inputs!B$3:C$3,Inputs!B$4:C$4),0)</f>
        <v>0</v>
      </c>
      <c r="P198" s="31">
        <f>IF(AND($C198&gt;=Inputs!C$4,$C198&lt;Inputs!D$4),FORECAST($C198,Inputs!C$3:D$3,Inputs!C$4:D$4),0)</f>
        <v>0</v>
      </c>
      <c r="Q198" s="31">
        <f>IF(AND($C198&gt;=Inputs!D$4,$C198&lt;Inputs!E$4),FORECAST($C198,Inputs!D$3:E$3,Inputs!D$4:E$4),0)</f>
        <v>0</v>
      </c>
      <c r="R198" s="31">
        <f>IF(AND($C198&gt;=Inputs!E$4,$C198&lt;Inputs!F$4),FORECAST($C198,Inputs!E$3:F$3,Inputs!E$4:F$4),0)</f>
        <v>0</v>
      </c>
      <c r="S198" s="31">
        <f>IF(AND($C198&gt;=Inputs!F$4,$C198&lt;Inputs!G$4),FORECAST($C198,Inputs!F$3:G$3,Inputs!F$4:G$4),0)</f>
        <v>0</v>
      </c>
      <c r="T198" s="31">
        <f>IF(AND($C198&gt;=Inputs!G$4,$C198&lt;Inputs!H$4),FORECAST($C198,Inputs!G$3:H$3,Inputs!G$4:H$4),0)</f>
        <v>125.99999999999999</v>
      </c>
      <c r="U198" s="31">
        <f>IF(AND($C198&gt;=Inputs!H$4,$C198&lt;Inputs!I$4),FORECAST($C198,Inputs!H$3:I$3,Inputs!H$4:I$4),0)</f>
        <v>0</v>
      </c>
      <c r="V198" s="31">
        <f>IF(AND($C198&gt;=Inputs!I$4,$C198&lt;Inputs!J$4),FORECAST($C198,Inputs!I$3:J$3,Inputs!I$4:J$4),0)</f>
        <v>0</v>
      </c>
      <c r="W198" s="31">
        <f>IF(AND($C198&gt;=Inputs!J$4,$C198&lt;Inputs!K$4),FORECAST($C198,Inputs!J$3:K$3,Inputs!J$4:K$4),0)</f>
        <v>0</v>
      </c>
      <c r="X198" s="31">
        <f>IF(AND($C198&gt;=Inputs!K$4,Inputs!K$4&lt;&gt;""),F198,0)</f>
        <v>0</v>
      </c>
      <c r="Y198" s="36">
        <f>IF($I197&lt;Inputs!B$13,Inputs!B$14,0)</f>
        <v>0</v>
      </c>
      <c r="Z198" s="36">
        <f>IF(AND($I197&gt;=Inputs!B$13,$I197&lt;Inputs!C$13),Inputs!C$14,0)</f>
        <v>0.2</v>
      </c>
      <c r="AA198" s="36">
        <f>IF(AND($I197&gt;=Inputs!C$13,$I197&lt;Inputs!D$13),Inputs!D$14,0)</f>
        <v>0</v>
      </c>
      <c r="AB198" s="36">
        <f>IF(AND($I197&lt;Inputs!B$13),Inputs!B$13,0)</f>
        <v>0</v>
      </c>
      <c r="AC198" s="36">
        <f>IF(AND($I197&gt;=Inputs!B$13,$I197&lt;Inputs!C$13),Inputs!C$13,0)</f>
        <v>200</v>
      </c>
      <c r="AD198" s="36">
        <f>IF(AND($I197&gt;=Inputs!C$13,$I197&lt;Inputs!D$13),Inputs!D$13,0)</f>
        <v>0</v>
      </c>
      <c r="AE198" s="36">
        <f t="shared" si="255"/>
        <v>0</v>
      </c>
      <c r="AF198" s="36">
        <f t="shared" si="256"/>
        <v>10</v>
      </c>
      <c r="AG198" s="36">
        <f t="shared" si="257"/>
        <v>0</v>
      </c>
      <c r="AH198" s="36">
        <f t="shared" si="258"/>
        <v>10</v>
      </c>
      <c r="AI198" s="36" t="str">
        <f t="shared" si="243"/>
        <v>No</v>
      </c>
      <c r="AJ198" s="36">
        <f t="shared" si="259"/>
        <v>0</v>
      </c>
      <c r="AK198" s="36">
        <f t="shared" si="260"/>
        <v>5</v>
      </c>
      <c r="AL198" s="36">
        <f t="shared" si="261"/>
        <v>0</v>
      </c>
      <c r="AM198" s="36">
        <f t="shared" si="262"/>
        <v>0</v>
      </c>
      <c r="AN198" s="36">
        <f t="shared" si="263"/>
        <v>1</v>
      </c>
      <c r="AO198" s="36">
        <f t="shared" si="264"/>
        <v>0</v>
      </c>
      <c r="AP198" s="36">
        <f t="shared" si="265"/>
        <v>1</v>
      </c>
      <c r="AQ198" s="36">
        <f t="shared" si="252"/>
        <v>199</v>
      </c>
      <c r="AR198" s="36">
        <f>IF(AND($AQ198&gt;=Inputs!B$13,$AQ198&lt;Inputs!C$13),Inputs!C$14,0)</f>
        <v>0.2</v>
      </c>
      <c r="AS198" s="36">
        <f>IF(AND($AQ198&gt;=Inputs!C$13,$AQ198&lt;Inputs!D$13),Inputs!D$14,0)</f>
        <v>0</v>
      </c>
      <c r="AT198" s="36">
        <f>IF(AND($AQ198&gt;=Inputs!B$13,$AQ198&lt;Inputs!C$13),Inputs!C$13,0)</f>
        <v>200</v>
      </c>
      <c r="AU198" s="36">
        <f>IF(AND($AQ198&gt;=Inputs!C$13,$AQ198&lt;Inputs!D$13),Inputs!D$13,0)</f>
        <v>0</v>
      </c>
      <c r="AV198" s="36">
        <f t="shared" si="266"/>
        <v>5</v>
      </c>
      <c r="AW198" s="36">
        <f>IFERROR((AU198-#REF!)/AS198,0)</f>
        <v>0</v>
      </c>
      <c r="AX198" s="36">
        <f t="shared" si="267"/>
        <v>5</v>
      </c>
      <c r="AY198" s="36" t="str">
        <f t="shared" si="244"/>
        <v>Yes</v>
      </c>
      <c r="AZ198" s="36">
        <f t="shared" si="268"/>
        <v>0</v>
      </c>
      <c r="BA198" s="36">
        <f t="shared" si="269"/>
        <v>0</v>
      </c>
      <c r="BB198" s="36">
        <f t="shared" si="270"/>
        <v>0</v>
      </c>
      <c r="BC198" s="36">
        <f t="shared" si="271"/>
        <v>0</v>
      </c>
      <c r="BD198" s="36">
        <f t="shared" si="272"/>
        <v>0</v>
      </c>
      <c r="BE198" s="37">
        <f t="shared" si="273"/>
        <v>1</v>
      </c>
      <c r="BF198" s="43">
        <f>IF($I197&lt;=Inputs!B$13,Inputs!B$14,0)</f>
        <v>0</v>
      </c>
      <c r="BG198" s="43">
        <f>IF(AND($I197&gt;Inputs!B$13,$I197&lt;=Inputs!C$13),Inputs!C$14,0)</f>
        <v>0.2</v>
      </c>
      <c r="BH198" s="43">
        <f>IF(AND($I197&gt;Inputs!C$13,$I197&lt;=Inputs!D$13),Inputs!D$14,0)</f>
        <v>0</v>
      </c>
      <c r="BI198" s="43">
        <f>IF(AND($I197&lt;Inputs!B$13),0,0)</f>
        <v>0</v>
      </c>
      <c r="BJ198" s="43">
        <f>IF(AND($I197&gt;=Inputs!B$13,$I197&lt;Inputs!C$13),Inputs!B$13,0)</f>
        <v>185</v>
      </c>
      <c r="BK198" s="43">
        <f>IF(AND($I197&gt;=Inputs!C$13,$I197&lt;Inputs!D$13),Inputs!C$13,0)</f>
        <v>0</v>
      </c>
      <c r="BL198" s="43">
        <f t="shared" si="274"/>
        <v>0</v>
      </c>
      <c r="BM198" s="43">
        <f t="shared" si="275"/>
        <v>65</v>
      </c>
      <c r="BN198" s="43">
        <f t="shared" si="276"/>
        <v>0</v>
      </c>
      <c r="BO198" s="43">
        <f t="shared" si="277"/>
        <v>65</v>
      </c>
      <c r="BP198" s="43" t="str">
        <f t="shared" si="245"/>
        <v>No</v>
      </c>
      <c r="BQ198" s="43">
        <f t="shared" si="278"/>
        <v>0</v>
      </c>
      <c r="BR198" s="43">
        <f t="shared" si="279"/>
        <v>5</v>
      </c>
      <c r="BS198" s="43">
        <f t="shared" si="280"/>
        <v>0</v>
      </c>
      <c r="BT198" s="43">
        <f t="shared" si="281"/>
        <v>0</v>
      </c>
      <c r="BU198" s="43">
        <f t="shared" si="282"/>
        <v>-1</v>
      </c>
      <c r="BV198" s="43">
        <f t="shared" si="283"/>
        <v>0</v>
      </c>
      <c r="BW198" s="43">
        <f t="shared" si="284"/>
        <v>-1</v>
      </c>
      <c r="BX198" s="43">
        <f t="shared" si="253"/>
        <v>197</v>
      </c>
      <c r="BY198" s="43">
        <f>IF(AND($BX198&gt;Inputs!B$13,$BX198&lt;=Inputs!C$13),Inputs!C$14,0)</f>
        <v>0.2</v>
      </c>
      <c r="BZ198" s="43">
        <f>IF(AND($BX198&gt;Inputs!C$13,$BX198&lt;=Inputs!D$13),Inputs!D$14,0)</f>
        <v>0</v>
      </c>
      <c r="CA198" s="43">
        <f>IF(AND($BX198&gt;Inputs!B$13,$BX198&lt;=Inputs!C$13),Inputs!B$13,0)</f>
        <v>185</v>
      </c>
      <c r="CB198" s="43">
        <f>IF(AND($BX198&gt;Inputs!C$13,$BX198&lt;=Inputs!D$13),Inputs!C$13,0)</f>
        <v>0</v>
      </c>
      <c r="CC198" s="43">
        <f t="shared" si="285"/>
        <v>60</v>
      </c>
      <c r="CD198" s="43">
        <f t="shared" si="286"/>
        <v>0</v>
      </c>
      <c r="CE198" s="43">
        <f t="shared" si="287"/>
        <v>60</v>
      </c>
      <c r="CF198" s="43" t="str">
        <f t="shared" si="246"/>
        <v>No</v>
      </c>
      <c r="CG198" s="43">
        <f t="shared" si="288"/>
        <v>0</v>
      </c>
      <c r="CH198" s="43">
        <f t="shared" si="289"/>
        <v>0</v>
      </c>
      <c r="CI198" s="43">
        <f t="shared" si="290"/>
        <v>0</v>
      </c>
      <c r="CJ198" s="43">
        <f t="shared" si="291"/>
        <v>0</v>
      </c>
      <c r="CK198" s="43">
        <f t="shared" si="292"/>
        <v>0</v>
      </c>
      <c r="CL198" s="44">
        <f t="shared" si="293"/>
        <v>-1</v>
      </c>
      <c r="CM198" s="9">
        <f>IF(AND($F198&gt;=Inputs!B$3,$F198&lt;Inputs!C$3),FORECAST($F198,Inputs!B$4:C$4,Inputs!B$3:C$3),9999)</f>
        <v>9999</v>
      </c>
      <c r="CN198" s="9">
        <f>IF(AND($F198&gt;=Inputs!C$3,$F198&lt;Inputs!D$3),FORECAST($F198,Inputs!C$4:D$4,Inputs!C$3:D$3),9999)</f>
        <v>9999</v>
      </c>
      <c r="CO198" s="9">
        <f>IF(AND($F198&gt;=Inputs!D$3,$F198&lt;Inputs!E$3),FORECAST($F198,Inputs!D$4:E$4,Inputs!D$3:E$3),9999)</f>
        <v>9999</v>
      </c>
      <c r="CP198" s="9">
        <f>IF(AND($F198&gt;=Inputs!E$3,$F198&lt;Inputs!F$3),FORECAST($F198,Inputs!E$4:F$4,Inputs!E$3:F$3),9999)</f>
        <v>9999</v>
      </c>
      <c r="CQ198" s="9">
        <f>IF(AND($F198&gt;=Inputs!F$3,$F198&lt;Inputs!G$3),FORECAST($F198,Inputs!F$4:G$4,Inputs!F$3:G$3),9999)</f>
        <v>9999</v>
      </c>
      <c r="CR198" s="9">
        <f>IF(AND($F198&gt;=Inputs!G$3,$F198&lt;Inputs!H$3),FORECAST($F198,Inputs!G$4:H$4,Inputs!G$3:H$3),9999)</f>
        <v>9999</v>
      </c>
      <c r="CS198" s="9">
        <f>IF(AND($F198&gt;=Inputs!H$3,$F198&lt;Inputs!I$3),FORECAST($F198,Inputs!H$4:I$4,Inputs!H$3:I$3),9999)</f>
        <v>9999</v>
      </c>
      <c r="CT198" s="9">
        <f>IF(AND($F198&gt;=Inputs!I$3,$F198&lt;Inputs!J$3),FORECAST($F198,Inputs!I$4:J$4,Inputs!I$3:J$3),9999)</f>
        <v>9999</v>
      </c>
      <c r="CU198" s="9">
        <f>IF(AND($F198&gt;=Inputs!J$3,$F198&lt;Inputs!K$3),FORECAST($F198,Inputs!J$4:K$4,Inputs!J$3:K$3),9999)</f>
        <v>9999</v>
      </c>
      <c r="CV198" s="9">
        <f>IF(AND($F198&gt;=Inputs!K$3,$F198&lt;Inputs!L$3),FORECAST($F198,Inputs!K$4:L$4,Inputs!K$3:L$3),9999)</f>
        <v>9999</v>
      </c>
      <c r="CW198" s="9">
        <f>IF(AND($G198&gt;=Inputs!B$3,$G198&lt;Inputs!C$3),FORECAST($G198,Inputs!B$4:C$4,Inputs!B$3:C$3),-9999)</f>
        <v>-9999</v>
      </c>
      <c r="CX198" s="9">
        <f>IF(AND($G198&gt;=Inputs!C$3,$G198&lt;Inputs!D$3),FORECAST($G198,Inputs!C$4:D$4,Inputs!C$3:D$3),-9999)</f>
        <v>-9999</v>
      </c>
      <c r="CY198" s="9">
        <f>IF(AND($G198&gt;=Inputs!D$3,$G198&lt;Inputs!E$3),FORECAST($G198,Inputs!D$4:E$4,Inputs!D$3:E$3),-9999)</f>
        <v>-9999</v>
      </c>
      <c r="CZ198" s="9">
        <f>IF(AND($G198&gt;=Inputs!E$3,$G198&lt;Inputs!F$3),FORECAST($G198,Inputs!E$4:F$4,Inputs!E$3:F$3),-9999)</f>
        <v>-9999</v>
      </c>
      <c r="DA198" s="9">
        <f>IF(AND($G198&gt;=Inputs!F$3,$G198&lt;Inputs!G$3),FORECAST($G198,Inputs!F$4:G$4,Inputs!F$3:G$3),-9999)</f>
        <v>-9999</v>
      </c>
      <c r="DB198" s="9">
        <f>IF(AND($G198&gt;=Inputs!G$3,$G198&lt;Inputs!H$3),FORECAST($G198,Inputs!G$4:H$4,Inputs!G$3:H$3),-9999)</f>
        <v>25.2</v>
      </c>
      <c r="DC198" s="9">
        <f>IF(AND($G198&gt;=Inputs!H$3,$G198&lt;Inputs!I$3),FORECAST($G198,Inputs!H$4:I$4,Inputs!H$3:I$3),-9999)</f>
        <v>-9999</v>
      </c>
      <c r="DD198" s="9">
        <f>IF(AND($G198&gt;=Inputs!I$3,$G198&lt;Inputs!J$3),FORECAST($G198,Inputs!I$4:J$4,Inputs!I$3:J$3),-9999)</f>
        <v>-9999</v>
      </c>
      <c r="DE198" s="9">
        <f>IF(AND($G198&gt;=Inputs!J$3,$G198&lt;Inputs!K$3),FORECAST($G198,Inputs!J$4:K$4,Inputs!J$3:K$3),-9999)</f>
        <v>-9999</v>
      </c>
      <c r="DF198" s="9">
        <f>IF(AND($G198&gt;=Inputs!K$3,$G198&lt;Inputs!L$3),FORECAST($G198,Inputs!K$4:L$4,Inputs!K$3:L$3),-9999)</f>
        <v>-9999</v>
      </c>
    </row>
    <row r="199" spans="1:110" x14ac:dyDescent="0.25">
      <c r="A199" s="2">
        <f t="shared" si="294"/>
        <v>45474.680555554922</v>
      </c>
      <c r="B199" s="3" t="str">
        <f>IF(ROUND(A199,6)&lt;ROUND(Inputs!$B$7,6),"Pre t0",IF(ROUND(A199,6)=ROUND(Inputs!$B$7,6),"t0",IF(AND(A199&gt;Inputs!$B$7,A199&lt;Inputs!$B$8),"TRLD","Post t0")))</f>
        <v>TRLD</v>
      </c>
      <c r="C199" s="17">
        <v>50.5</v>
      </c>
      <c r="D199" s="19">
        <v>186.39605</v>
      </c>
      <c r="E199" s="19"/>
      <c r="F199" s="19">
        <v>200</v>
      </c>
      <c r="G199" s="19">
        <v>130</v>
      </c>
      <c r="H199" s="7">
        <f t="shared" si="254"/>
        <v>198.5</v>
      </c>
      <c r="I199" s="7">
        <f>IF(B199="Pre t0",0,IF(B199="t0",MAX(MIN(TRLD!N199,E199),G199),IF(B199="TRLD",I198+J199,IF(B199="Post t0",MAX(I198+M199,G199)))))</f>
        <v>198</v>
      </c>
      <c r="J199" s="7">
        <f t="shared" si="247"/>
        <v>1</v>
      </c>
      <c r="K199" s="7">
        <f t="shared" si="250"/>
        <v>3</v>
      </c>
      <c r="L199" s="7">
        <f t="shared" si="248"/>
        <v>1</v>
      </c>
      <c r="M199" s="8">
        <f t="shared" si="249"/>
        <v>-1</v>
      </c>
      <c r="N199" s="31">
        <f t="shared" si="251"/>
        <v>200</v>
      </c>
      <c r="O199" s="31">
        <f>IF(AND($C199&gt;=Inputs!B$4,$C199&lt;Inputs!C$4),FORECAST($C199,Inputs!B$3:C$3,Inputs!B$4:C$4),0)</f>
        <v>0</v>
      </c>
      <c r="P199" s="31">
        <f>IF(AND($C199&gt;=Inputs!C$4,$C199&lt;Inputs!D$4),FORECAST($C199,Inputs!C$3:D$3,Inputs!C$4:D$4),0)</f>
        <v>0</v>
      </c>
      <c r="Q199" s="31">
        <f>IF(AND($C199&gt;=Inputs!D$4,$C199&lt;Inputs!E$4),FORECAST($C199,Inputs!D$3:E$3,Inputs!D$4:E$4),0)</f>
        <v>0</v>
      </c>
      <c r="R199" s="31">
        <f>IF(AND($C199&gt;=Inputs!E$4,$C199&lt;Inputs!F$4),FORECAST($C199,Inputs!E$3:F$3,Inputs!E$4:F$4),0)</f>
        <v>0</v>
      </c>
      <c r="S199" s="31">
        <f>IF(AND($C199&gt;=Inputs!F$4,$C199&lt;Inputs!G$4),FORECAST($C199,Inputs!F$3:G$3,Inputs!F$4:G$4),0)</f>
        <v>0</v>
      </c>
      <c r="T199" s="31">
        <f>IF(AND($C199&gt;=Inputs!G$4,$C199&lt;Inputs!H$4),FORECAST($C199,Inputs!G$3:H$3,Inputs!G$4:H$4),0)</f>
        <v>0</v>
      </c>
      <c r="U199" s="31">
        <f>IF(AND($C199&gt;=Inputs!H$4,$C199&lt;Inputs!I$4),FORECAST($C199,Inputs!H$3:I$3,Inputs!H$4:I$4),0)</f>
        <v>0</v>
      </c>
      <c r="V199" s="31">
        <f>IF(AND($C199&gt;=Inputs!I$4,$C199&lt;Inputs!J$4),FORECAST($C199,Inputs!I$3:J$3,Inputs!I$4:J$4),0)</f>
        <v>0</v>
      </c>
      <c r="W199" s="31">
        <f>IF(AND($C199&gt;=Inputs!J$4,$C199&lt;Inputs!K$4),FORECAST($C199,Inputs!J$3:K$3,Inputs!J$4:K$4),0)</f>
        <v>0</v>
      </c>
      <c r="X199" s="31">
        <f>IF(AND($C199&gt;=Inputs!K$4,Inputs!K$4&lt;&gt;""),F199,0)</f>
        <v>200</v>
      </c>
      <c r="Y199" s="36">
        <f>IF($I198&lt;Inputs!B$13,Inputs!B$14,0)</f>
        <v>0</v>
      </c>
      <c r="Z199" s="36">
        <f>IF(AND($I198&gt;=Inputs!B$13,$I198&lt;Inputs!C$13),Inputs!C$14,0)</f>
        <v>0.2</v>
      </c>
      <c r="AA199" s="36">
        <f>IF(AND($I198&gt;=Inputs!C$13,$I198&lt;Inputs!D$13),Inputs!D$14,0)</f>
        <v>0</v>
      </c>
      <c r="AB199" s="36">
        <f>IF(AND($I198&lt;Inputs!B$13),Inputs!B$13,0)</f>
        <v>0</v>
      </c>
      <c r="AC199" s="36">
        <f>IF(AND($I198&gt;=Inputs!B$13,$I198&lt;Inputs!C$13),Inputs!C$13,0)</f>
        <v>200</v>
      </c>
      <c r="AD199" s="36">
        <f>IF(AND($I198&gt;=Inputs!C$13,$I198&lt;Inputs!D$13),Inputs!D$13,0)</f>
        <v>0</v>
      </c>
      <c r="AE199" s="36">
        <f t="shared" si="255"/>
        <v>0</v>
      </c>
      <c r="AF199" s="36">
        <f t="shared" si="256"/>
        <v>15</v>
      </c>
      <c r="AG199" s="36">
        <f t="shared" si="257"/>
        <v>0</v>
      </c>
      <c r="AH199" s="36">
        <f t="shared" si="258"/>
        <v>15</v>
      </c>
      <c r="AI199" s="36" t="str">
        <f t="shared" si="243"/>
        <v>No</v>
      </c>
      <c r="AJ199" s="36">
        <f t="shared" si="259"/>
        <v>0</v>
      </c>
      <c r="AK199" s="36">
        <f t="shared" si="260"/>
        <v>5</v>
      </c>
      <c r="AL199" s="36">
        <f t="shared" si="261"/>
        <v>0</v>
      </c>
      <c r="AM199" s="36">
        <f t="shared" si="262"/>
        <v>0</v>
      </c>
      <c r="AN199" s="36">
        <f t="shared" si="263"/>
        <v>1</v>
      </c>
      <c r="AO199" s="36">
        <f t="shared" si="264"/>
        <v>0</v>
      </c>
      <c r="AP199" s="36">
        <f t="shared" si="265"/>
        <v>1</v>
      </c>
      <c r="AQ199" s="36">
        <f t="shared" si="252"/>
        <v>198</v>
      </c>
      <c r="AR199" s="36">
        <f>IF(AND($AQ199&gt;=Inputs!B$13,$AQ199&lt;Inputs!C$13),Inputs!C$14,0)</f>
        <v>0.2</v>
      </c>
      <c r="AS199" s="36">
        <f>IF(AND($AQ199&gt;=Inputs!C$13,$AQ199&lt;Inputs!D$13),Inputs!D$14,0)</f>
        <v>0</v>
      </c>
      <c r="AT199" s="36">
        <f>IF(AND($AQ199&gt;=Inputs!B$13,$AQ199&lt;Inputs!C$13),Inputs!C$13,0)</f>
        <v>200</v>
      </c>
      <c r="AU199" s="36">
        <f>IF(AND($AQ199&gt;=Inputs!C$13,$AQ199&lt;Inputs!D$13),Inputs!D$13,0)</f>
        <v>0</v>
      </c>
      <c r="AV199" s="36">
        <f t="shared" si="266"/>
        <v>10</v>
      </c>
      <c r="AW199" s="36">
        <f>IFERROR((AU199-#REF!)/AS199,0)</f>
        <v>0</v>
      </c>
      <c r="AX199" s="36">
        <f t="shared" si="267"/>
        <v>10</v>
      </c>
      <c r="AY199" s="36" t="str">
        <f t="shared" si="244"/>
        <v>No</v>
      </c>
      <c r="AZ199" s="36">
        <f t="shared" si="268"/>
        <v>0</v>
      </c>
      <c r="BA199" s="36">
        <f t="shared" si="269"/>
        <v>0</v>
      </c>
      <c r="BB199" s="36">
        <f t="shared" si="270"/>
        <v>0</v>
      </c>
      <c r="BC199" s="36">
        <f t="shared" si="271"/>
        <v>0</v>
      </c>
      <c r="BD199" s="36">
        <f t="shared" si="272"/>
        <v>0</v>
      </c>
      <c r="BE199" s="37">
        <f t="shared" si="273"/>
        <v>1</v>
      </c>
      <c r="BF199" s="43">
        <f>IF($I198&lt;=Inputs!B$13,Inputs!B$14,0)</f>
        <v>0</v>
      </c>
      <c r="BG199" s="43">
        <f>IF(AND($I198&gt;Inputs!B$13,$I198&lt;=Inputs!C$13),Inputs!C$14,0)</f>
        <v>0.2</v>
      </c>
      <c r="BH199" s="43">
        <f>IF(AND($I198&gt;Inputs!C$13,$I198&lt;=Inputs!D$13),Inputs!D$14,0)</f>
        <v>0</v>
      </c>
      <c r="BI199" s="43">
        <f>IF(AND($I198&lt;Inputs!B$13),0,0)</f>
        <v>0</v>
      </c>
      <c r="BJ199" s="43">
        <f>IF(AND($I198&gt;=Inputs!B$13,$I198&lt;Inputs!C$13),Inputs!B$13,0)</f>
        <v>185</v>
      </c>
      <c r="BK199" s="43">
        <f>IF(AND($I198&gt;=Inputs!C$13,$I198&lt;Inputs!D$13),Inputs!C$13,0)</f>
        <v>0</v>
      </c>
      <c r="BL199" s="43">
        <f t="shared" si="274"/>
        <v>0</v>
      </c>
      <c r="BM199" s="43">
        <f t="shared" si="275"/>
        <v>60</v>
      </c>
      <c r="BN199" s="43">
        <f t="shared" si="276"/>
        <v>0</v>
      </c>
      <c r="BO199" s="43">
        <f t="shared" si="277"/>
        <v>60</v>
      </c>
      <c r="BP199" s="43" t="str">
        <f t="shared" si="245"/>
        <v>No</v>
      </c>
      <c r="BQ199" s="43">
        <f t="shared" si="278"/>
        <v>0</v>
      </c>
      <c r="BR199" s="43">
        <f t="shared" si="279"/>
        <v>5</v>
      </c>
      <c r="BS199" s="43">
        <f t="shared" si="280"/>
        <v>0</v>
      </c>
      <c r="BT199" s="43">
        <f t="shared" si="281"/>
        <v>0</v>
      </c>
      <c r="BU199" s="43">
        <f t="shared" si="282"/>
        <v>-1</v>
      </c>
      <c r="BV199" s="43">
        <f t="shared" si="283"/>
        <v>0</v>
      </c>
      <c r="BW199" s="43">
        <f t="shared" si="284"/>
        <v>-1</v>
      </c>
      <c r="BX199" s="43">
        <f t="shared" si="253"/>
        <v>196</v>
      </c>
      <c r="BY199" s="43">
        <f>IF(AND($BX199&gt;Inputs!B$13,$BX199&lt;=Inputs!C$13),Inputs!C$14,0)</f>
        <v>0.2</v>
      </c>
      <c r="BZ199" s="43">
        <f>IF(AND($BX199&gt;Inputs!C$13,$BX199&lt;=Inputs!D$13),Inputs!D$14,0)</f>
        <v>0</v>
      </c>
      <c r="CA199" s="43">
        <f>IF(AND($BX199&gt;Inputs!B$13,$BX199&lt;=Inputs!C$13),Inputs!B$13,0)</f>
        <v>185</v>
      </c>
      <c r="CB199" s="43">
        <f>IF(AND($BX199&gt;Inputs!C$13,$BX199&lt;=Inputs!D$13),Inputs!C$13,0)</f>
        <v>0</v>
      </c>
      <c r="CC199" s="43">
        <f t="shared" si="285"/>
        <v>55</v>
      </c>
      <c r="CD199" s="43">
        <f t="shared" si="286"/>
        <v>0</v>
      </c>
      <c r="CE199" s="43">
        <f t="shared" si="287"/>
        <v>55</v>
      </c>
      <c r="CF199" s="43" t="str">
        <f t="shared" si="246"/>
        <v>No</v>
      </c>
      <c r="CG199" s="43">
        <f t="shared" si="288"/>
        <v>0</v>
      </c>
      <c r="CH199" s="43">
        <f t="shared" si="289"/>
        <v>0</v>
      </c>
      <c r="CI199" s="43">
        <f t="shared" si="290"/>
        <v>0</v>
      </c>
      <c r="CJ199" s="43">
        <f t="shared" si="291"/>
        <v>0</v>
      </c>
      <c r="CK199" s="43">
        <f t="shared" si="292"/>
        <v>0</v>
      </c>
      <c r="CL199" s="44">
        <f t="shared" si="293"/>
        <v>-1</v>
      </c>
      <c r="CM199" s="9">
        <f>IF(AND($F199&gt;=Inputs!B$3,$F199&lt;Inputs!C$3),FORECAST($F199,Inputs!B$4:C$4,Inputs!B$3:C$3),9999)</f>
        <v>9999</v>
      </c>
      <c r="CN199" s="9">
        <f>IF(AND($F199&gt;=Inputs!C$3,$F199&lt;Inputs!D$3),FORECAST($F199,Inputs!C$4:D$4,Inputs!C$3:D$3),9999)</f>
        <v>9999</v>
      </c>
      <c r="CO199" s="9">
        <f>IF(AND($F199&gt;=Inputs!D$3,$F199&lt;Inputs!E$3),FORECAST($F199,Inputs!D$4:E$4,Inputs!D$3:E$3),9999)</f>
        <v>9999</v>
      </c>
      <c r="CP199" s="9">
        <f>IF(AND($F199&gt;=Inputs!E$3,$F199&lt;Inputs!F$3),FORECAST($F199,Inputs!E$4:F$4,Inputs!E$3:F$3),9999)</f>
        <v>9999</v>
      </c>
      <c r="CQ199" s="9">
        <f>IF(AND($F199&gt;=Inputs!F$3,$F199&lt;Inputs!G$3),FORECAST($F199,Inputs!F$4:G$4,Inputs!F$3:G$3),9999)</f>
        <v>9999</v>
      </c>
      <c r="CR199" s="9">
        <f>IF(AND($F199&gt;=Inputs!G$3,$F199&lt;Inputs!H$3),FORECAST($F199,Inputs!G$4:H$4,Inputs!G$3:H$3),9999)</f>
        <v>9999</v>
      </c>
      <c r="CS199" s="9">
        <f>IF(AND($F199&gt;=Inputs!H$3,$F199&lt;Inputs!I$3),FORECAST($F199,Inputs!H$4:I$4,Inputs!H$3:I$3),9999)</f>
        <v>9999</v>
      </c>
      <c r="CT199" s="9">
        <f>IF(AND($F199&gt;=Inputs!I$3,$F199&lt;Inputs!J$3),FORECAST($F199,Inputs!I$4:J$4,Inputs!I$3:J$3),9999)</f>
        <v>9999</v>
      </c>
      <c r="CU199" s="9">
        <f>IF(AND($F199&gt;=Inputs!J$3,$F199&lt;Inputs!K$3),FORECAST($F199,Inputs!J$4:K$4,Inputs!J$3:K$3),9999)</f>
        <v>9999</v>
      </c>
      <c r="CV199" s="9">
        <f>IF(AND($F199&gt;=Inputs!K$3,$F199&lt;Inputs!L$3),FORECAST($F199,Inputs!K$4:L$4,Inputs!K$3:L$3),9999)</f>
        <v>9999</v>
      </c>
      <c r="CW199" s="9">
        <f>IF(AND($G199&gt;=Inputs!B$3,$G199&lt;Inputs!C$3),FORECAST($G199,Inputs!B$4:C$4,Inputs!B$3:C$3),-9999)</f>
        <v>-9999</v>
      </c>
      <c r="CX199" s="9">
        <f>IF(AND($G199&gt;=Inputs!C$3,$G199&lt;Inputs!D$3),FORECAST($G199,Inputs!C$4:D$4,Inputs!C$3:D$3),-9999)</f>
        <v>-9999</v>
      </c>
      <c r="CY199" s="9">
        <f>IF(AND($G199&gt;=Inputs!D$3,$G199&lt;Inputs!E$3),FORECAST($G199,Inputs!D$4:E$4,Inputs!D$3:E$3),-9999)</f>
        <v>-9999</v>
      </c>
      <c r="CZ199" s="9">
        <f>IF(AND($G199&gt;=Inputs!E$3,$G199&lt;Inputs!F$3),FORECAST($G199,Inputs!E$4:F$4,Inputs!E$3:F$3),-9999)</f>
        <v>-9999</v>
      </c>
      <c r="DA199" s="9">
        <f>IF(AND($G199&gt;=Inputs!F$3,$G199&lt;Inputs!G$3),FORECAST($G199,Inputs!F$4:G$4,Inputs!F$3:G$3),-9999)</f>
        <v>-9999</v>
      </c>
      <c r="DB199" s="9">
        <f>IF(AND($G199&gt;=Inputs!G$3,$G199&lt;Inputs!H$3),FORECAST($G199,Inputs!G$4:H$4,Inputs!G$3:H$3),-9999)</f>
        <v>25.2</v>
      </c>
      <c r="DC199" s="9">
        <f>IF(AND($G199&gt;=Inputs!H$3,$G199&lt;Inputs!I$3),FORECAST($G199,Inputs!H$4:I$4,Inputs!H$3:I$3),-9999)</f>
        <v>-9999</v>
      </c>
      <c r="DD199" s="9">
        <f>IF(AND($G199&gt;=Inputs!I$3,$G199&lt;Inputs!J$3),FORECAST($G199,Inputs!I$4:J$4,Inputs!I$3:J$3),-9999)</f>
        <v>-9999</v>
      </c>
      <c r="DE199" s="9">
        <f>IF(AND($G199&gt;=Inputs!J$3,$G199&lt;Inputs!K$3),FORECAST($G199,Inputs!J$4:K$4,Inputs!J$3:K$3),-9999)</f>
        <v>-9999</v>
      </c>
      <c r="DF199" s="9">
        <f>IF(AND($G199&gt;=Inputs!K$3,$G199&lt;Inputs!L$3),FORECAST($G199,Inputs!K$4:L$4,Inputs!K$3:L$3),-9999)</f>
        <v>-9999</v>
      </c>
    </row>
    <row r="200" spans="1:110" x14ac:dyDescent="0.25">
      <c r="A200" s="2">
        <f t="shared" si="294"/>
        <v>45474.684027777141</v>
      </c>
      <c r="B200" s="3" t="str">
        <f>IF(ROUND(A200,6)&lt;ROUND(Inputs!$B$7,6),"Pre t0",IF(ROUND(A200,6)=ROUND(Inputs!$B$7,6),"t0",IF(AND(A200&gt;Inputs!$B$7,A200&lt;Inputs!$B$8),"TRLD","Post t0")))</f>
        <v>TRLD</v>
      </c>
      <c r="C200" s="17">
        <v>59.07</v>
      </c>
      <c r="D200" s="19">
        <v>185.97410000000002</v>
      </c>
      <c r="E200" s="19"/>
      <c r="F200" s="19">
        <v>200</v>
      </c>
      <c r="G200" s="19">
        <v>130</v>
      </c>
      <c r="H200" s="7">
        <f t="shared" si="254"/>
        <v>199.5</v>
      </c>
      <c r="I200" s="7">
        <f>IF(B200="Pre t0",0,IF(B200="t0",MAX(MIN(TRLD!N200,E200),G200),IF(B200="TRLD",I199+J200,IF(B200="Post t0",MAX(I199+M200,G200)))))</f>
        <v>199</v>
      </c>
      <c r="J200" s="7">
        <f t="shared" si="247"/>
        <v>1</v>
      </c>
      <c r="K200" s="7">
        <f t="shared" si="250"/>
        <v>2</v>
      </c>
      <c r="L200" s="7">
        <f t="shared" si="248"/>
        <v>1</v>
      </c>
      <c r="M200" s="8">
        <f t="shared" si="249"/>
        <v>-1</v>
      </c>
      <c r="N200" s="31">
        <f t="shared" si="251"/>
        <v>200</v>
      </c>
      <c r="O200" s="31">
        <f>IF(AND($C200&gt;=Inputs!B$4,$C200&lt;Inputs!C$4),FORECAST($C200,Inputs!B$3:C$3,Inputs!B$4:C$4),0)</f>
        <v>0</v>
      </c>
      <c r="P200" s="31">
        <f>IF(AND($C200&gt;=Inputs!C$4,$C200&lt;Inputs!D$4),FORECAST($C200,Inputs!C$3:D$3,Inputs!C$4:D$4),0)</f>
        <v>0</v>
      </c>
      <c r="Q200" s="31">
        <f>IF(AND($C200&gt;=Inputs!D$4,$C200&lt;Inputs!E$4),FORECAST($C200,Inputs!D$3:E$3,Inputs!D$4:E$4),0)</f>
        <v>0</v>
      </c>
      <c r="R200" s="31">
        <f>IF(AND($C200&gt;=Inputs!E$4,$C200&lt;Inputs!F$4),FORECAST($C200,Inputs!E$3:F$3,Inputs!E$4:F$4),0)</f>
        <v>0</v>
      </c>
      <c r="S200" s="31">
        <f>IF(AND($C200&gt;=Inputs!F$4,$C200&lt;Inputs!G$4),FORECAST($C200,Inputs!F$3:G$3,Inputs!F$4:G$4),0)</f>
        <v>0</v>
      </c>
      <c r="T200" s="31">
        <f>IF(AND($C200&gt;=Inputs!G$4,$C200&lt;Inputs!H$4),FORECAST($C200,Inputs!G$3:H$3,Inputs!G$4:H$4),0)</f>
        <v>0</v>
      </c>
      <c r="U200" s="31">
        <f>IF(AND($C200&gt;=Inputs!H$4,$C200&lt;Inputs!I$4),FORECAST($C200,Inputs!H$3:I$3,Inputs!H$4:I$4),0)</f>
        <v>0</v>
      </c>
      <c r="V200" s="31">
        <f>IF(AND($C200&gt;=Inputs!I$4,$C200&lt;Inputs!J$4),FORECAST($C200,Inputs!I$3:J$3,Inputs!I$4:J$4),0)</f>
        <v>0</v>
      </c>
      <c r="W200" s="31">
        <f>IF(AND($C200&gt;=Inputs!J$4,$C200&lt;Inputs!K$4),FORECAST($C200,Inputs!J$3:K$3,Inputs!J$4:K$4),0)</f>
        <v>0</v>
      </c>
      <c r="X200" s="31">
        <f>IF(AND($C200&gt;=Inputs!K$4,Inputs!K$4&lt;&gt;""),F200,0)</f>
        <v>200</v>
      </c>
      <c r="Y200" s="36">
        <f>IF($I199&lt;Inputs!B$13,Inputs!B$14,0)</f>
        <v>0</v>
      </c>
      <c r="Z200" s="36">
        <f>IF(AND($I199&gt;=Inputs!B$13,$I199&lt;Inputs!C$13),Inputs!C$14,0)</f>
        <v>0.2</v>
      </c>
      <c r="AA200" s="36">
        <f>IF(AND($I199&gt;=Inputs!C$13,$I199&lt;Inputs!D$13),Inputs!D$14,0)</f>
        <v>0</v>
      </c>
      <c r="AB200" s="36">
        <f>IF(AND($I199&lt;Inputs!B$13),Inputs!B$13,0)</f>
        <v>0</v>
      </c>
      <c r="AC200" s="36">
        <f>IF(AND($I199&gt;=Inputs!B$13,$I199&lt;Inputs!C$13),Inputs!C$13,0)</f>
        <v>200</v>
      </c>
      <c r="AD200" s="36">
        <f>IF(AND($I199&gt;=Inputs!C$13,$I199&lt;Inputs!D$13),Inputs!D$13,0)</f>
        <v>0</v>
      </c>
      <c r="AE200" s="36">
        <f t="shared" si="255"/>
        <v>0</v>
      </c>
      <c r="AF200" s="36">
        <f t="shared" si="256"/>
        <v>10</v>
      </c>
      <c r="AG200" s="36">
        <f t="shared" si="257"/>
        <v>0</v>
      </c>
      <c r="AH200" s="36">
        <f t="shared" si="258"/>
        <v>10</v>
      </c>
      <c r="AI200" s="36" t="str">
        <f t="shared" si="243"/>
        <v>No</v>
      </c>
      <c r="AJ200" s="36">
        <f t="shared" si="259"/>
        <v>0</v>
      </c>
      <c r="AK200" s="36">
        <f t="shared" si="260"/>
        <v>5</v>
      </c>
      <c r="AL200" s="36">
        <f t="shared" si="261"/>
        <v>0</v>
      </c>
      <c r="AM200" s="36">
        <f t="shared" si="262"/>
        <v>0</v>
      </c>
      <c r="AN200" s="36">
        <f t="shared" si="263"/>
        <v>1</v>
      </c>
      <c r="AO200" s="36">
        <f t="shared" si="264"/>
        <v>0</v>
      </c>
      <c r="AP200" s="36">
        <f t="shared" si="265"/>
        <v>1</v>
      </c>
      <c r="AQ200" s="36">
        <f t="shared" si="252"/>
        <v>199</v>
      </c>
      <c r="AR200" s="36">
        <f>IF(AND($AQ200&gt;=Inputs!B$13,$AQ200&lt;Inputs!C$13),Inputs!C$14,0)</f>
        <v>0.2</v>
      </c>
      <c r="AS200" s="36">
        <f>IF(AND($AQ200&gt;=Inputs!C$13,$AQ200&lt;Inputs!D$13),Inputs!D$14,0)</f>
        <v>0</v>
      </c>
      <c r="AT200" s="36">
        <f>IF(AND($AQ200&gt;=Inputs!B$13,$AQ200&lt;Inputs!C$13),Inputs!C$13,0)</f>
        <v>200</v>
      </c>
      <c r="AU200" s="36">
        <f>IF(AND($AQ200&gt;=Inputs!C$13,$AQ200&lt;Inputs!D$13),Inputs!D$13,0)</f>
        <v>0</v>
      </c>
      <c r="AV200" s="36">
        <f t="shared" si="266"/>
        <v>5</v>
      </c>
      <c r="AW200" s="36">
        <f>IFERROR((AU200-#REF!)/AS200,0)</f>
        <v>0</v>
      </c>
      <c r="AX200" s="36">
        <f t="shared" si="267"/>
        <v>5</v>
      </c>
      <c r="AY200" s="36" t="str">
        <f t="shared" si="244"/>
        <v>Yes</v>
      </c>
      <c r="AZ200" s="36">
        <f t="shared" si="268"/>
        <v>0</v>
      </c>
      <c r="BA200" s="36">
        <f t="shared" si="269"/>
        <v>0</v>
      </c>
      <c r="BB200" s="36">
        <f t="shared" si="270"/>
        <v>0</v>
      </c>
      <c r="BC200" s="36">
        <f t="shared" si="271"/>
        <v>0</v>
      </c>
      <c r="BD200" s="36">
        <f t="shared" si="272"/>
        <v>0</v>
      </c>
      <c r="BE200" s="37">
        <f t="shared" si="273"/>
        <v>1</v>
      </c>
      <c r="BF200" s="43">
        <f>IF($I199&lt;=Inputs!B$13,Inputs!B$14,0)</f>
        <v>0</v>
      </c>
      <c r="BG200" s="43">
        <f>IF(AND($I199&gt;Inputs!B$13,$I199&lt;=Inputs!C$13),Inputs!C$14,0)</f>
        <v>0.2</v>
      </c>
      <c r="BH200" s="43">
        <f>IF(AND($I199&gt;Inputs!C$13,$I199&lt;=Inputs!D$13),Inputs!D$14,0)</f>
        <v>0</v>
      </c>
      <c r="BI200" s="43">
        <f>IF(AND($I199&lt;Inputs!B$13),0,0)</f>
        <v>0</v>
      </c>
      <c r="BJ200" s="43">
        <f>IF(AND($I199&gt;=Inputs!B$13,$I199&lt;Inputs!C$13),Inputs!B$13,0)</f>
        <v>185</v>
      </c>
      <c r="BK200" s="43">
        <f>IF(AND($I199&gt;=Inputs!C$13,$I199&lt;Inputs!D$13),Inputs!C$13,0)</f>
        <v>0</v>
      </c>
      <c r="BL200" s="43">
        <f t="shared" si="274"/>
        <v>0</v>
      </c>
      <c r="BM200" s="43">
        <f t="shared" si="275"/>
        <v>65</v>
      </c>
      <c r="BN200" s="43">
        <f t="shared" si="276"/>
        <v>0</v>
      </c>
      <c r="BO200" s="43">
        <f t="shared" si="277"/>
        <v>65</v>
      </c>
      <c r="BP200" s="43" t="str">
        <f t="shared" si="245"/>
        <v>No</v>
      </c>
      <c r="BQ200" s="43">
        <f t="shared" si="278"/>
        <v>0</v>
      </c>
      <c r="BR200" s="43">
        <f t="shared" si="279"/>
        <v>5</v>
      </c>
      <c r="BS200" s="43">
        <f t="shared" si="280"/>
        <v>0</v>
      </c>
      <c r="BT200" s="43">
        <f t="shared" si="281"/>
        <v>0</v>
      </c>
      <c r="BU200" s="43">
        <f t="shared" si="282"/>
        <v>-1</v>
      </c>
      <c r="BV200" s="43">
        <f t="shared" si="283"/>
        <v>0</v>
      </c>
      <c r="BW200" s="43">
        <f t="shared" si="284"/>
        <v>-1</v>
      </c>
      <c r="BX200" s="43">
        <f t="shared" si="253"/>
        <v>197</v>
      </c>
      <c r="BY200" s="43">
        <f>IF(AND($BX200&gt;Inputs!B$13,$BX200&lt;=Inputs!C$13),Inputs!C$14,0)</f>
        <v>0.2</v>
      </c>
      <c r="BZ200" s="43">
        <f>IF(AND($BX200&gt;Inputs!C$13,$BX200&lt;=Inputs!D$13),Inputs!D$14,0)</f>
        <v>0</v>
      </c>
      <c r="CA200" s="43">
        <f>IF(AND($BX200&gt;Inputs!B$13,$BX200&lt;=Inputs!C$13),Inputs!B$13,0)</f>
        <v>185</v>
      </c>
      <c r="CB200" s="43">
        <f>IF(AND($BX200&gt;Inputs!C$13,$BX200&lt;=Inputs!D$13),Inputs!C$13,0)</f>
        <v>0</v>
      </c>
      <c r="CC200" s="43">
        <f t="shared" si="285"/>
        <v>60</v>
      </c>
      <c r="CD200" s="43">
        <f t="shared" si="286"/>
        <v>0</v>
      </c>
      <c r="CE200" s="43">
        <f t="shared" si="287"/>
        <v>60</v>
      </c>
      <c r="CF200" s="43" t="str">
        <f t="shared" si="246"/>
        <v>No</v>
      </c>
      <c r="CG200" s="43">
        <f t="shared" si="288"/>
        <v>0</v>
      </c>
      <c r="CH200" s="43">
        <f t="shared" si="289"/>
        <v>0</v>
      </c>
      <c r="CI200" s="43">
        <f t="shared" si="290"/>
        <v>0</v>
      </c>
      <c r="CJ200" s="43">
        <f t="shared" si="291"/>
        <v>0</v>
      </c>
      <c r="CK200" s="43">
        <f t="shared" si="292"/>
        <v>0</v>
      </c>
      <c r="CL200" s="44">
        <f t="shared" si="293"/>
        <v>-1</v>
      </c>
      <c r="CM200" s="9">
        <f>IF(AND($F200&gt;=Inputs!B$3,$F200&lt;Inputs!C$3),FORECAST($F200,Inputs!B$4:C$4,Inputs!B$3:C$3),9999)</f>
        <v>9999</v>
      </c>
      <c r="CN200" s="9">
        <f>IF(AND($F200&gt;=Inputs!C$3,$F200&lt;Inputs!D$3),FORECAST($F200,Inputs!C$4:D$4,Inputs!C$3:D$3),9999)</f>
        <v>9999</v>
      </c>
      <c r="CO200" s="9">
        <f>IF(AND($F200&gt;=Inputs!D$3,$F200&lt;Inputs!E$3),FORECAST($F200,Inputs!D$4:E$4,Inputs!D$3:E$3),9999)</f>
        <v>9999</v>
      </c>
      <c r="CP200" s="9">
        <f>IF(AND($F200&gt;=Inputs!E$3,$F200&lt;Inputs!F$3),FORECAST($F200,Inputs!E$4:F$4,Inputs!E$3:F$3),9999)</f>
        <v>9999</v>
      </c>
      <c r="CQ200" s="9">
        <f>IF(AND($F200&gt;=Inputs!F$3,$F200&lt;Inputs!G$3),FORECAST($F200,Inputs!F$4:G$4,Inputs!F$3:G$3),9999)</f>
        <v>9999</v>
      </c>
      <c r="CR200" s="9">
        <f>IF(AND($F200&gt;=Inputs!G$3,$F200&lt;Inputs!H$3),FORECAST($F200,Inputs!G$4:H$4,Inputs!G$3:H$3),9999)</f>
        <v>9999</v>
      </c>
      <c r="CS200" s="9">
        <f>IF(AND($F200&gt;=Inputs!H$3,$F200&lt;Inputs!I$3),FORECAST($F200,Inputs!H$4:I$4,Inputs!H$3:I$3),9999)</f>
        <v>9999</v>
      </c>
      <c r="CT200" s="9">
        <f>IF(AND($F200&gt;=Inputs!I$3,$F200&lt;Inputs!J$3),FORECAST($F200,Inputs!I$4:J$4,Inputs!I$3:J$3),9999)</f>
        <v>9999</v>
      </c>
      <c r="CU200" s="9">
        <f>IF(AND($F200&gt;=Inputs!J$3,$F200&lt;Inputs!K$3),FORECAST($F200,Inputs!J$4:K$4,Inputs!J$3:K$3),9999)</f>
        <v>9999</v>
      </c>
      <c r="CV200" s="9">
        <f>IF(AND($F200&gt;=Inputs!K$3,$F200&lt;Inputs!L$3),FORECAST($F200,Inputs!K$4:L$4,Inputs!K$3:L$3),9999)</f>
        <v>9999</v>
      </c>
      <c r="CW200" s="9">
        <f>IF(AND($G200&gt;=Inputs!B$3,$G200&lt;Inputs!C$3),FORECAST($G200,Inputs!B$4:C$4,Inputs!B$3:C$3),-9999)</f>
        <v>-9999</v>
      </c>
      <c r="CX200" s="9">
        <f>IF(AND($G200&gt;=Inputs!C$3,$G200&lt;Inputs!D$3),FORECAST($G200,Inputs!C$4:D$4,Inputs!C$3:D$3),-9999)</f>
        <v>-9999</v>
      </c>
      <c r="CY200" s="9">
        <f>IF(AND($G200&gt;=Inputs!D$3,$G200&lt;Inputs!E$3),FORECAST($G200,Inputs!D$4:E$4,Inputs!D$3:E$3),-9999)</f>
        <v>-9999</v>
      </c>
      <c r="CZ200" s="9">
        <f>IF(AND($G200&gt;=Inputs!E$3,$G200&lt;Inputs!F$3),FORECAST($G200,Inputs!E$4:F$4,Inputs!E$3:F$3),-9999)</f>
        <v>-9999</v>
      </c>
      <c r="DA200" s="9">
        <f>IF(AND($G200&gt;=Inputs!F$3,$G200&lt;Inputs!G$3),FORECAST($G200,Inputs!F$4:G$4,Inputs!F$3:G$3),-9999)</f>
        <v>-9999</v>
      </c>
      <c r="DB200" s="9">
        <f>IF(AND($G200&gt;=Inputs!G$3,$G200&lt;Inputs!H$3),FORECAST($G200,Inputs!G$4:H$4,Inputs!G$3:H$3),-9999)</f>
        <v>25.2</v>
      </c>
      <c r="DC200" s="9">
        <f>IF(AND($G200&gt;=Inputs!H$3,$G200&lt;Inputs!I$3),FORECAST($G200,Inputs!H$4:I$4,Inputs!H$3:I$3),-9999)</f>
        <v>-9999</v>
      </c>
      <c r="DD200" s="9">
        <f>IF(AND($G200&gt;=Inputs!I$3,$G200&lt;Inputs!J$3),FORECAST($G200,Inputs!I$4:J$4,Inputs!I$3:J$3),-9999)</f>
        <v>-9999</v>
      </c>
      <c r="DE200" s="9">
        <f>IF(AND($G200&gt;=Inputs!J$3,$G200&lt;Inputs!K$3),FORECAST($G200,Inputs!J$4:K$4,Inputs!J$3:K$3),-9999)</f>
        <v>-9999</v>
      </c>
      <c r="DF200" s="9">
        <f>IF(AND($G200&gt;=Inputs!K$3,$G200&lt;Inputs!L$3),FORECAST($G200,Inputs!K$4:L$4,Inputs!K$3:L$3),-9999)</f>
        <v>-9999</v>
      </c>
    </row>
    <row r="201" spans="1:110" x14ac:dyDescent="0.25">
      <c r="A201" s="2">
        <f t="shared" si="294"/>
        <v>45474.68749999936</v>
      </c>
      <c r="B201" s="3" t="str">
        <f>IF(ROUND(A201,6)&lt;ROUND(Inputs!$B$7,6),"Pre t0",IF(ROUND(A201,6)=ROUND(Inputs!$B$7,6),"t0",IF(AND(A201&gt;Inputs!$B$7,A201&lt;Inputs!$B$8),"TRLD","Post t0")))</f>
        <v>TRLD</v>
      </c>
      <c r="C201" s="17">
        <v>37.340000000000003</v>
      </c>
      <c r="D201" s="19">
        <v>186.25539999999998</v>
      </c>
      <c r="E201" s="19"/>
      <c r="F201" s="19">
        <v>200</v>
      </c>
      <c r="G201" s="19">
        <v>130</v>
      </c>
      <c r="H201" s="7">
        <f t="shared" si="254"/>
        <v>199.5</v>
      </c>
      <c r="I201" s="7">
        <f>IF(B201="Pre t0",0,IF(B201="t0",MAX(MIN(TRLD!N201,E201),G201),IF(B201="TRLD",I200+J201,IF(B201="Post t0",MAX(I200+M201,G201)))))</f>
        <v>200</v>
      </c>
      <c r="J201" s="7">
        <f t="shared" si="247"/>
        <v>1</v>
      </c>
      <c r="K201" s="7">
        <f t="shared" si="250"/>
        <v>1</v>
      </c>
      <c r="L201" s="7">
        <f t="shared" si="248"/>
        <v>1</v>
      </c>
      <c r="M201" s="8">
        <f t="shared" si="249"/>
        <v>-1</v>
      </c>
      <c r="N201" s="31">
        <f t="shared" si="251"/>
        <v>200</v>
      </c>
      <c r="O201" s="31">
        <f>IF(AND($C201&gt;=Inputs!B$4,$C201&lt;Inputs!C$4),FORECAST($C201,Inputs!B$3:C$3,Inputs!B$4:C$4),0)</f>
        <v>0</v>
      </c>
      <c r="P201" s="31">
        <f>IF(AND($C201&gt;=Inputs!C$4,$C201&lt;Inputs!D$4),FORECAST($C201,Inputs!C$3:D$3,Inputs!C$4:D$4),0)</f>
        <v>0</v>
      </c>
      <c r="Q201" s="31">
        <f>IF(AND($C201&gt;=Inputs!D$4,$C201&lt;Inputs!E$4),FORECAST($C201,Inputs!D$3:E$3,Inputs!D$4:E$4),0)</f>
        <v>0</v>
      </c>
      <c r="R201" s="31">
        <f>IF(AND($C201&gt;=Inputs!E$4,$C201&lt;Inputs!F$4),FORECAST($C201,Inputs!E$3:F$3,Inputs!E$4:F$4),0)</f>
        <v>0</v>
      </c>
      <c r="S201" s="31">
        <f>IF(AND($C201&gt;=Inputs!F$4,$C201&lt;Inputs!G$4),FORECAST($C201,Inputs!F$3:G$3,Inputs!F$4:G$4),0)</f>
        <v>0</v>
      </c>
      <c r="T201" s="31">
        <f>IF(AND($C201&gt;=Inputs!G$4,$C201&lt;Inputs!H$4),FORECAST($C201,Inputs!G$3:H$3,Inputs!G$4:H$4),0)</f>
        <v>0</v>
      </c>
      <c r="U201" s="31">
        <f>IF(AND($C201&gt;=Inputs!H$4,$C201&lt;Inputs!I$4),FORECAST($C201,Inputs!H$3:I$3,Inputs!H$4:I$4),0)</f>
        <v>0</v>
      </c>
      <c r="V201" s="31">
        <f>IF(AND($C201&gt;=Inputs!I$4,$C201&lt;Inputs!J$4),FORECAST($C201,Inputs!I$3:J$3,Inputs!I$4:J$4),0)</f>
        <v>0</v>
      </c>
      <c r="W201" s="31">
        <f>IF(AND($C201&gt;=Inputs!J$4,$C201&lt;Inputs!K$4),FORECAST($C201,Inputs!J$3:K$3,Inputs!J$4:K$4),0)</f>
        <v>0</v>
      </c>
      <c r="X201" s="31">
        <f>IF(AND($C201&gt;=Inputs!K$4,Inputs!K$4&lt;&gt;""),F201,0)</f>
        <v>200</v>
      </c>
      <c r="Y201" s="36">
        <f>IF($I200&lt;Inputs!B$13,Inputs!B$14,0)</f>
        <v>0</v>
      </c>
      <c r="Z201" s="36">
        <f>IF(AND($I200&gt;=Inputs!B$13,$I200&lt;Inputs!C$13),Inputs!C$14,0)</f>
        <v>0.2</v>
      </c>
      <c r="AA201" s="36">
        <f>IF(AND($I200&gt;=Inputs!C$13,$I200&lt;Inputs!D$13),Inputs!D$14,0)</f>
        <v>0</v>
      </c>
      <c r="AB201" s="36">
        <f>IF(AND($I200&lt;Inputs!B$13),Inputs!B$13,0)</f>
        <v>0</v>
      </c>
      <c r="AC201" s="36">
        <f>IF(AND($I200&gt;=Inputs!B$13,$I200&lt;Inputs!C$13),Inputs!C$13,0)</f>
        <v>200</v>
      </c>
      <c r="AD201" s="36">
        <f>IF(AND($I200&gt;=Inputs!C$13,$I200&lt;Inputs!D$13),Inputs!D$13,0)</f>
        <v>0</v>
      </c>
      <c r="AE201" s="36">
        <f t="shared" si="255"/>
        <v>0</v>
      </c>
      <c r="AF201" s="36">
        <f t="shared" si="256"/>
        <v>5</v>
      </c>
      <c r="AG201" s="36">
        <f t="shared" si="257"/>
        <v>0</v>
      </c>
      <c r="AH201" s="36">
        <f t="shared" si="258"/>
        <v>5</v>
      </c>
      <c r="AI201" s="36" t="str">
        <f t="shared" si="243"/>
        <v>Yes</v>
      </c>
      <c r="AJ201" s="36">
        <f t="shared" si="259"/>
        <v>0</v>
      </c>
      <c r="AK201" s="36">
        <f t="shared" si="260"/>
        <v>5</v>
      </c>
      <c r="AL201" s="36">
        <f t="shared" si="261"/>
        <v>0</v>
      </c>
      <c r="AM201" s="36">
        <f t="shared" si="262"/>
        <v>0</v>
      </c>
      <c r="AN201" s="36">
        <f t="shared" si="263"/>
        <v>1</v>
      </c>
      <c r="AO201" s="36">
        <f t="shared" si="264"/>
        <v>0</v>
      </c>
      <c r="AP201" s="36">
        <f t="shared" si="265"/>
        <v>1</v>
      </c>
      <c r="AQ201" s="36">
        <f t="shared" si="252"/>
        <v>200</v>
      </c>
      <c r="AR201" s="36">
        <f>IF(AND($AQ201&gt;=Inputs!B$13,$AQ201&lt;Inputs!C$13),Inputs!C$14,0)</f>
        <v>0</v>
      </c>
      <c r="AS201" s="36">
        <f>IF(AND($AQ201&gt;=Inputs!C$13,$AQ201&lt;Inputs!D$13),Inputs!D$14,0)</f>
        <v>0</v>
      </c>
      <c r="AT201" s="36">
        <f>IF(AND($AQ201&gt;=Inputs!B$13,$AQ201&lt;Inputs!C$13),Inputs!C$13,0)</f>
        <v>0</v>
      </c>
      <c r="AU201" s="36">
        <f>IF(AND($AQ201&gt;=Inputs!C$13,$AQ201&lt;Inputs!D$13),Inputs!D$13,0)</f>
        <v>0</v>
      </c>
      <c r="AV201" s="36">
        <f t="shared" si="266"/>
        <v>0</v>
      </c>
      <c r="AW201" s="36">
        <f>IFERROR((AU201-#REF!)/AS201,0)</f>
        <v>0</v>
      </c>
      <c r="AX201" s="36">
        <f t="shared" si="267"/>
        <v>0</v>
      </c>
      <c r="AY201" s="36" t="str">
        <f t="shared" si="244"/>
        <v>No</v>
      </c>
      <c r="AZ201" s="36">
        <f t="shared" si="268"/>
        <v>0</v>
      </c>
      <c r="BA201" s="36">
        <f t="shared" si="269"/>
        <v>0</v>
      </c>
      <c r="BB201" s="36">
        <f t="shared" si="270"/>
        <v>0</v>
      </c>
      <c r="BC201" s="36">
        <f t="shared" si="271"/>
        <v>0</v>
      </c>
      <c r="BD201" s="36">
        <f t="shared" si="272"/>
        <v>0</v>
      </c>
      <c r="BE201" s="37">
        <f t="shared" si="273"/>
        <v>1</v>
      </c>
      <c r="BF201" s="43">
        <f>IF($I200&lt;=Inputs!B$13,Inputs!B$14,0)</f>
        <v>0</v>
      </c>
      <c r="BG201" s="43">
        <f>IF(AND($I200&gt;Inputs!B$13,$I200&lt;=Inputs!C$13),Inputs!C$14,0)</f>
        <v>0.2</v>
      </c>
      <c r="BH201" s="43">
        <f>IF(AND($I200&gt;Inputs!C$13,$I200&lt;=Inputs!D$13),Inputs!D$14,0)</f>
        <v>0</v>
      </c>
      <c r="BI201" s="43">
        <f>IF(AND($I200&lt;Inputs!B$13),0,0)</f>
        <v>0</v>
      </c>
      <c r="BJ201" s="43">
        <f>IF(AND($I200&gt;=Inputs!B$13,$I200&lt;Inputs!C$13),Inputs!B$13,0)</f>
        <v>185</v>
      </c>
      <c r="BK201" s="43">
        <f>IF(AND($I200&gt;=Inputs!C$13,$I200&lt;Inputs!D$13),Inputs!C$13,0)</f>
        <v>0</v>
      </c>
      <c r="BL201" s="43">
        <f t="shared" si="274"/>
        <v>0</v>
      </c>
      <c r="BM201" s="43">
        <f t="shared" si="275"/>
        <v>70</v>
      </c>
      <c r="BN201" s="43">
        <f t="shared" si="276"/>
        <v>0</v>
      </c>
      <c r="BO201" s="43">
        <f t="shared" si="277"/>
        <v>70</v>
      </c>
      <c r="BP201" s="43" t="str">
        <f t="shared" si="245"/>
        <v>No</v>
      </c>
      <c r="BQ201" s="43">
        <f t="shared" si="278"/>
        <v>0</v>
      </c>
      <c r="BR201" s="43">
        <f t="shared" si="279"/>
        <v>5</v>
      </c>
      <c r="BS201" s="43">
        <f t="shared" si="280"/>
        <v>0</v>
      </c>
      <c r="BT201" s="43">
        <f t="shared" si="281"/>
        <v>0</v>
      </c>
      <c r="BU201" s="43">
        <f t="shared" si="282"/>
        <v>-1</v>
      </c>
      <c r="BV201" s="43">
        <f t="shared" si="283"/>
        <v>0</v>
      </c>
      <c r="BW201" s="43">
        <f t="shared" si="284"/>
        <v>-1</v>
      </c>
      <c r="BX201" s="43">
        <f t="shared" si="253"/>
        <v>198</v>
      </c>
      <c r="BY201" s="43">
        <f>IF(AND($BX201&gt;Inputs!B$13,$BX201&lt;=Inputs!C$13),Inputs!C$14,0)</f>
        <v>0.2</v>
      </c>
      <c r="BZ201" s="43">
        <f>IF(AND($BX201&gt;Inputs!C$13,$BX201&lt;=Inputs!D$13),Inputs!D$14,0)</f>
        <v>0</v>
      </c>
      <c r="CA201" s="43">
        <f>IF(AND($BX201&gt;Inputs!B$13,$BX201&lt;=Inputs!C$13),Inputs!B$13,0)</f>
        <v>185</v>
      </c>
      <c r="CB201" s="43">
        <f>IF(AND($BX201&gt;Inputs!C$13,$BX201&lt;=Inputs!D$13),Inputs!C$13,0)</f>
        <v>0</v>
      </c>
      <c r="CC201" s="43">
        <f t="shared" si="285"/>
        <v>65</v>
      </c>
      <c r="CD201" s="43">
        <f t="shared" si="286"/>
        <v>0</v>
      </c>
      <c r="CE201" s="43">
        <f t="shared" si="287"/>
        <v>65</v>
      </c>
      <c r="CF201" s="43" t="str">
        <f t="shared" si="246"/>
        <v>No</v>
      </c>
      <c r="CG201" s="43">
        <f t="shared" si="288"/>
        <v>0</v>
      </c>
      <c r="CH201" s="43">
        <f t="shared" si="289"/>
        <v>0</v>
      </c>
      <c r="CI201" s="43">
        <f t="shared" si="290"/>
        <v>0</v>
      </c>
      <c r="CJ201" s="43">
        <f t="shared" si="291"/>
        <v>0</v>
      </c>
      <c r="CK201" s="43">
        <f t="shared" si="292"/>
        <v>0</v>
      </c>
      <c r="CL201" s="44">
        <f t="shared" si="293"/>
        <v>-1</v>
      </c>
      <c r="CM201" s="9">
        <f>IF(AND($F201&gt;=Inputs!B$3,$F201&lt;Inputs!C$3),FORECAST($F201,Inputs!B$4:C$4,Inputs!B$3:C$3),9999)</f>
        <v>9999</v>
      </c>
      <c r="CN201" s="9">
        <f>IF(AND($F201&gt;=Inputs!C$3,$F201&lt;Inputs!D$3),FORECAST($F201,Inputs!C$4:D$4,Inputs!C$3:D$3),9999)</f>
        <v>9999</v>
      </c>
      <c r="CO201" s="9">
        <f>IF(AND($F201&gt;=Inputs!D$3,$F201&lt;Inputs!E$3),FORECAST($F201,Inputs!D$4:E$4,Inputs!D$3:E$3),9999)</f>
        <v>9999</v>
      </c>
      <c r="CP201" s="9">
        <f>IF(AND($F201&gt;=Inputs!E$3,$F201&lt;Inputs!F$3),FORECAST($F201,Inputs!E$4:F$4,Inputs!E$3:F$3),9999)</f>
        <v>9999</v>
      </c>
      <c r="CQ201" s="9">
        <f>IF(AND($F201&gt;=Inputs!F$3,$F201&lt;Inputs!G$3),FORECAST($F201,Inputs!F$4:G$4,Inputs!F$3:G$3),9999)</f>
        <v>9999</v>
      </c>
      <c r="CR201" s="9">
        <f>IF(AND($F201&gt;=Inputs!G$3,$F201&lt;Inputs!H$3),FORECAST($F201,Inputs!G$4:H$4,Inputs!G$3:H$3),9999)</f>
        <v>9999</v>
      </c>
      <c r="CS201" s="9">
        <f>IF(AND($F201&gt;=Inputs!H$3,$F201&lt;Inputs!I$3),FORECAST($F201,Inputs!H$4:I$4,Inputs!H$3:I$3),9999)</f>
        <v>9999</v>
      </c>
      <c r="CT201" s="9">
        <f>IF(AND($F201&gt;=Inputs!I$3,$F201&lt;Inputs!J$3),FORECAST($F201,Inputs!I$4:J$4,Inputs!I$3:J$3),9999)</f>
        <v>9999</v>
      </c>
      <c r="CU201" s="9">
        <f>IF(AND($F201&gt;=Inputs!J$3,$F201&lt;Inputs!K$3),FORECAST($F201,Inputs!J$4:K$4,Inputs!J$3:K$3),9999)</f>
        <v>9999</v>
      </c>
      <c r="CV201" s="9">
        <f>IF(AND($F201&gt;=Inputs!K$3,$F201&lt;Inputs!L$3),FORECAST($F201,Inputs!K$4:L$4,Inputs!K$3:L$3),9999)</f>
        <v>9999</v>
      </c>
      <c r="CW201" s="9">
        <f>IF(AND($G201&gt;=Inputs!B$3,$G201&lt;Inputs!C$3),FORECAST($G201,Inputs!B$4:C$4,Inputs!B$3:C$3),-9999)</f>
        <v>-9999</v>
      </c>
      <c r="CX201" s="9">
        <f>IF(AND($G201&gt;=Inputs!C$3,$G201&lt;Inputs!D$3),FORECAST($G201,Inputs!C$4:D$4,Inputs!C$3:D$3),-9999)</f>
        <v>-9999</v>
      </c>
      <c r="CY201" s="9">
        <f>IF(AND($G201&gt;=Inputs!D$3,$G201&lt;Inputs!E$3),FORECAST($G201,Inputs!D$4:E$4,Inputs!D$3:E$3),-9999)</f>
        <v>-9999</v>
      </c>
      <c r="CZ201" s="9">
        <f>IF(AND($G201&gt;=Inputs!E$3,$G201&lt;Inputs!F$3),FORECAST($G201,Inputs!E$4:F$4,Inputs!E$3:F$3),-9999)</f>
        <v>-9999</v>
      </c>
      <c r="DA201" s="9">
        <f>IF(AND($G201&gt;=Inputs!F$3,$G201&lt;Inputs!G$3),FORECAST($G201,Inputs!F$4:G$4,Inputs!F$3:G$3),-9999)</f>
        <v>-9999</v>
      </c>
      <c r="DB201" s="9">
        <f>IF(AND($G201&gt;=Inputs!G$3,$G201&lt;Inputs!H$3),FORECAST($G201,Inputs!G$4:H$4,Inputs!G$3:H$3),-9999)</f>
        <v>25.2</v>
      </c>
      <c r="DC201" s="9">
        <f>IF(AND($G201&gt;=Inputs!H$3,$G201&lt;Inputs!I$3),FORECAST($G201,Inputs!H$4:I$4,Inputs!H$3:I$3),-9999)</f>
        <v>-9999</v>
      </c>
      <c r="DD201" s="9">
        <f>IF(AND($G201&gt;=Inputs!I$3,$G201&lt;Inputs!J$3),FORECAST($G201,Inputs!I$4:J$4,Inputs!I$3:J$3),-9999)</f>
        <v>-9999</v>
      </c>
      <c r="DE201" s="9">
        <f>IF(AND($G201&gt;=Inputs!J$3,$G201&lt;Inputs!K$3),FORECAST($G201,Inputs!J$4:K$4,Inputs!J$3:K$3),-9999)</f>
        <v>-9999</v>
      </c>
      <c r="DF201" s="9">
        <f>IF(AND($G201&gt;=Inputs!K$3,$G201&lt;Inputs!L$3),FORECAST($G201,Inputs!K$4:L$4,Inputs!K$3:L$3),-9999)</f>
        <v>-9999</v>
      </c>
    </row>
    <row r="202" spans="1:110" x14ac:dyDescent="0.25">
      <c r="A202" s="2">
        <f t="shared" si="294"/>
        <v>45474.690972221579</v>
      </c>
      <c r="B202" s="3" t="str">
        <f>IF(ROUND(A202,6)&lt;ROUND(Inputs!$B$7,6),"Pre t0",IF(ROUND(A202,6)=ROUND(Inputs!$B$7,6),"t0",IF(AND(A202&gt;Inputs!$B$7,A202&lt;Inputs!$B$8),"TRLD","Post t0")))</f>
        <v>TRLD</v>
      </c>
      <c r="C202" s="17">
        <v>29.65</v>
      </c>
      <c r="D202" s="19">
        <v>186.22639999999998</v>
      </c>
      <c r="E202" s="19"/>
      <c r="F202" s="19">
        <v>200</v>
      </c>
      <c r="G202" s="19">
        <v>130</v>
      </c>
      <c r="H202" s="7">
        <f t="shared" si="254"/>
        <v>199.5</v>
      </c>
      <c r="I202" s="7">
        <f>IF(B202="Pre t0",0,IF(B202="t0",MAX(MIN(TRLD!N202,E202),G202),IF(B202="TRLD",I201+J202,IF(B202="Post t0",MAX(I201+M202,G202)))))</f>
        <v>199</v>
      </c>
      <c r="J202" s="7">
        <f t="shared" si="247"/>
        <v>-1</v>
      </c>
      <c r="K202" s="7">
        <f t="shared" si="250"/>
        <v>-51.458333333333343</v>
      </c>
      <c r="L202" s="7">
        <f t="shared" si="248"/>
        <v>0</v>
      </c>
      <c r="M202" s="8">
        <f t="shared" si="249"/>
        <v>-1</v>
      </c>
      <c r="N202" s="31">
        <f t="shared" si="251"/>
        <v>148.54166666666666</v>
      </c>
      <c r="O202" s="31">
        <f>IF(AND($C202&gt;=Inputs!B$4,$C202&lt;Inputs!C$4),FORECAST($C202,Inputs!B$3:C$3,Inputs!B$4:C$4),0)</f>
        <v>0</v>
      </c>
      <c r="P202" s="31">
        <f>IF(AND($C202&gt;=Inputs!C$4,$C202&lt;Inputs!D$4),FORECAST($C202,Inputs!C$3:D$3,Inputs!C$4:D$4),0)</f>
        <v>0</v>
      </c>
      <c r="Q202" s="31">
        <f>IF(AND($C202&gt;=Inputs!D$4,$C202&lt;Inputs!E$4),FORECAST($C202,Inputs!D$3:E$3,Inputs!D$4:E$4),0)</f>
        <v>0</v>
      </c>
      <c r="R202" s="31">
        <f>IF(AND($C202&gt;=Inputs!E$4,$C202&lt;Inputs!F$4),FORECAST($C202,Inputs!E$3:F$3,Inputs!E$4:F$4),0)</f>
        <v>0</v>
      </c>
      <c r="S202" s="31">
        <f>IF(AND($C202&gt;=Inputs!F$4,$C202&lt;Inputs!G$4),FORECAST($C202,Inputs!F$3:G$3,Inputs!F$4:G$4),0)</f>
        <v>0</v>
      </c>
      <c r="T202" s="31">
        <f>IF(AND($C202&gt;=Inputs!G$4,$C202&lt;Inputs!H$4),FORECAST($C202,Inputs!G$3:H$3,Inputs!G$4:H$4),0)</f>
        <v>148.54166666666666</v>
      </c>
      <c r="U202" s="31">
        <f>IF(AND($C202&gt;=Inputs!H$4,$C202&lt;Inputs!I$4),FORECAST($C202,Inputs!H$3:I$3,Inputs!H$4:I$4),0)</f>
        <v>0</v>
      </c>
      <c r="V202" s="31">
        <f>IF(AND($C202&gt;=Inputs!I$4,$C202&lt;Inputs!J$4),FORECAST($C202,Inputs!I$3:J$3,Inputs!I$4:J$4),0)</f>
        <v>0</v>
      </c>
      <c r="W202" s="31">
        <f>IF(AND($C202&gt;=Inputs!J$4,$C202&lt;Inputs!K$4),FORECAST($C202,Inputs!J$3:K$3,Inputs!J$4:K$4),0)</f>
        <v>0</v>
      </c>
      <c r="X202" s="31">
        <f>IF(AND($C202&gt;=Inputs!K$4,Inputs!K$4&lt;&gt;""),F202,0)</f>
        <v>0</v>
      </c>
      <c r="Y202" s="36">
        <f>IF($I201&lt;Inputs!B$13,Inputs!B$14,0)</f>
        <v>0</v>
      </c>
      <c r="Z202" s="36">
        <f>IF(AND($I201&gt;=Inputs!B$13,$I201&lt;Inputs!C$13),Inputs!C$14,0)</f>
        <v>0</v>
      </c>
      <c r="AA202" s="36">
        <f>IF(AND($I201&gt;=Inputs!C$13,$I201&lt;Inputs!D$13),Inputs!D$14,0)</f>
        <v>0</v>
      </c>
      <c r="AB202" s="36">
        <f>IF(AND($I201&lt;Inputs!B$13),Inputs!B$13,0)</f>
        <v>0</v>
      </c>
      <c r="AC202" s="36">
        <f>IF(AND($I201&gt;=Inputs!B$13,$I201&lt;Inputs!C$13),Inputs!C$13,0)</f>
        <v>0</v>
      </c>
      <c r="AD202" s="36">
        <f>IF(AND($I201&gt;=Inputs!C$13,$I201&lt;Inputs!D$13),Inputs!D$13,0)</f>
        <v>0</v>
      </c>
      <c r="AE202" s="36">
        <f t="shared" si="255"/>
        <v>0</v>
      </c>
      <c r="AF202" s="36">
        <f t="shared" si="256"/>
        <v>0</v>
      </c>
      <c r="AG202" s="36">
        <f t="shared" si="257"/>
        <v>0</v>
      </c>
      <c r="AH202" s="36">
        <f t="shared" si="258"/>
        <v>0</v>
      </c>
      <c r="AI202" s="36" t="str">
        <f t="shared" si="243"/>
        <v>No</v>
      </c>
      <c r="AJ202" s="36">
        <f t="shared" si="259"/>
        <v>0</v>
      </c>
      <c r="AK202" s="36">
        <f t="shared" si="260"/>
        <v>0</v>
      </c>
      <c r="AL202" s="36">
        <f t="shared" si="261"/>
        <v>0</v>
      </c>
      <c r="AM202" s="36">
        <f t="shared" si="262"/>
        <v>0</v>
      </c>
      <c r="AN202" s="36">
        <f t="shared" si="263"/>
        <v>0</v>
      </c>
      <c r="AO202" s="36">
        <f t="shared" si="264"/>
        <v>0</v>
      </c>
      <c r="AP202" s="36">
        <f t="shared" si="265"/>
        <v>0</v>
      </c>
      <c r="AQ202" s="36">
        <f t="shared" si="252"/>
        <v>200</v>
      </c>
      <c r="AR202" s="36">
        <f>IF(AND($AQ202&gt;=Inputs!B$13,$AQ202&lt;Inputs!C$13),Inputs!C$14,0)</f>
        <v>0</v>
      </c>
      <c r="AS202" s="36">
        <f>IF(AND($AQ202&gt;=Inputs!C$13,$AQ202&lt;Inputs!D$13),Inputs!D$14,0)</f>
        <v>0</v>
      </c>
      <c r="AT202" s="36">
        <f>IF(AND($AQ202&gt;=Inputs!B$13,$AQ202&lt;Inputs!C$13),Inputs!C$13,0)</f>
        <v>0</v>
      </c>
      <c r="AU202" s="36">
        <f>IF(AND($AQ202&gt;=Inputs!C$13,$AQ202&lt;Inputs!D$13),Inputs!D$13,0)</f>
        <v>0</v>
      </c>
      <c r="AV202" s="36">
        <f t="shared" si="266"/>
        <v>0</v>
      </c>
      <c r="AW202" s="36">
        <f>IFERROR((AU202-#REF!)/AS202,0)</f>
        <v>0</v>
      </c>
      <c r="AX202" s="36">
        <f t="shared" si="267"/>
        <v>0</v>
      </c>
      <c r="AY202" s="36" t="str">
        <f t="shared" si="244"/>
        <v>No</v>
      </c>
      <c r="AZ202" s="36">
        <f t="shared" si="268"/>
        <v>0</v>
      </c>
      <c r="BA202" s="36">
        <f t="shared" si="269"/>
        <v>0</v>
      </c>
      <c r="BB202" s="36">
        <f t="shared" si="270"/>
        <v>0</v>
      </c>
      <c r="BC202" s="36">
        <f t="shared" si="271"/>
        <v>0</v>
      </c>
      <c r="BD202" s="36">
        <f t="shared" si="272"/>
        <v>0</v>
      </c>
      <c r="BE202" s="37">
        <f t="shared" si="273"/>
        <v>0</v>
      </c>
      <c r="BF202" s="43">
        <f>IF($I201&lt;=Inputs!B$13,Inputs!B$14,0)</f>
        <v>0</v>
      </c>
      <c r="BG202" s="43">
        <f>IF(AND($I201&gt;Inputs!B$13,$I201&lt;=Inputs!C$13),Inputs!C$14,0)</f>
        <v>0.2</v>
      </c>
      <c r="BH202" s="43">
        <f>IF(AND($I201&gt;Inputs!C$13,$I201&lt;=Inputs!D$13),Inputs!D$14,0)</f>
        <v>0</v>
      </c>
      <c r="BI202" s="43">
        <f>IF(AND($I201&lt;Inputs!B$13),0,0)</f>
        <v>0</v>
      </c>
      <c r="BJ202" s="43">
        <f>IF(AND($I201&gt;=Inputs!B$13,$I201&lt;Inputs!C$13),Inputs!B$13,0)</f>
        <v>0</v>
      </c>
      <c r="BK202" s="43">
        <f>IF(AND($I201&gt;=Inputs!C$13,$I201&lt;Inputs!D$13),Inputs!C$13,0)</f>
        <v>0</v>
      </c>
      <c r="BL202" s="43">
        <f t="shared" si="274"/>
        <v>0</v>
      </c>
      <c r="BM202" s="43">
        <f t="shared" si="275"/>
        <v>1000</v>
      </c>
      <c r="BN202" s="43">
        <f t="shared" si="276"/>
        <v>0</v>
      </c>
      <c r="BO202" s="43">
        <f t="shared" si="277"/>
        <v>1000</v>
      </c>
      <c r="BP202" s="43" t="str">
        <f t="shared" si="245"/>
        <v>No</v>
      </c>
      <c r="BQ202" s="43">
        <f t="shared" si="278"/>
        <v>0</v>
      </c>
      <c r="BR202" s="43">
        <f t="shared" si="279"/>
        <v>5</v>
      </c>
      <c r="BS202" s="43">
        <f t="shared" si="280"/>
        <v>0</v>
      </c>
      <c r="BT202" s="43">
        <f t="shared" si="281"/>
        <v>0</v>
      </c>
      <c r="BU202" s="43">
        <f t="shared" si="282"/>
        <v>-1</v>
      </c>
      <c r="BV202" s="43">
        <f t="shared" si="283"/>
        <v>0</v>
      </c>
      <c r="BW202" s="43">
        <f t="shared" si="284"/>
        <v>-1</v>
      </c>
      <c r="BX202" s="43">
        <f t="shared" si="253"/>
        <v>199</v>
      </c>
      <c r="BY202" s="43">
        <f>IF(AND($BX202&gt;Inputs!B$13,$BX202&lt;=Inputs!C$13),Inputs!C$14,0)</f>
        <v>0.2</v>
      </c>
      <c r="BZ202" s="43">
        <f>IF(AND($BX202&gt;Inputs!C$13,$BX202&lt;=Inputs!D$13),Inputs!D$14,0)</f>
        <v>0</v>
      </c>
      <c r="CA202" s="43">
        <f>IF(AND($BX202&gt;Inputs!B$13,$BX202&lt;=Inputs!C$13),Inputs!B$13,0)</f>
        <v>185</v>
      </c>
      <c r="CB202" s="43">
        <f>IF(AND($BX202&gt;Inputs!C$13,$BX202&lt;=Inputs!D$13),Inputs!C$13,0)</f>
        <v>0</v>
      </c>
      <c r="CC202" s="43">
        <f t="shared" si="285"/>
        <v>70</v>
      </c>
      <c r="CD202" s="43">
        <f t="shared" si="286"/>
        <v>0</v>
      </c>
      <c r="CE202" s="43">
        <f t="shared" si="287"/>
        <v>70</v>
      </c>
      <c r="CF202" s="43" t="str">
        <f t="shared" si="246"/>
        <v>No</v>
      </c>
      <c r="CG202" s="43">
        <f t="shared" si="288"/>
        <v>0</v>
      </c>
      <c r="CH202" s="43">
        <f t="shared" si="289"/>
        <v>0</v>
      </c>
      <c r="CI202" s="43">
        <f t="shared" si="290"/>
        <v>0</v>
      </c>
      <c r="CJ202" s="43">
        <f t="shared" si="291"/>
        <v>0</v>
      </c>
      <c r="CK202" s="43">
        <f t="shared" si="292"/>
        <v>0</v>
      </c>
      <c r="CL202" s="44">
        <f t="shared" si="293"/>
        <v>-1</v>
      </c>
      <c r="CM202" s="9">
        <f>IF(AND($F202&gt;=Inputs!B$3,$F202&lt;Inputs!C$3),FORECAST($F202,Inputs!B$4:C$4,Inputs!B$3:C$3),9999)</f>
        <v>9999</v>
      </c>
      <c r="CN202" s="9">
        <f>IF(AND($F202&gt;=Inputs!C$3,$F202&lt;Inputs!D$3),FORECAST($F202,Inputs!C$4:D$4,Inputs!C$3:D$3),9999)</f>
        <v>9999</v>
      </c>
      <c r="CO202" s="9">
        <f>IF(AND($F202&gt;=Inputs!D$3,$F202&lt;Inputs!E$3),FORECAST($F202,Inputs!D$4:E$4,Inputs!D$3:E$3),9999)</f>
        <v>9999</v>
      </c>
      <c r="CP202" s="9">
        <f>IF(AND($F202&gt;=Inputs!E$3,$F202&lt;Inputs!F$3),FORECAST($F202,Inputs!E$4:F$4,Inputs!E$3:F$3),9999)</f>
        <v>9999</v>
      </c>
      <c r="CQ202" s="9">
        <f>IF(AND($F202&gt;=Inputs!F$3,$F202&lt;Inputs!G$3),FORECAST($F202,Inputs!F$4:G$4,Inputs!F$3:G$3),9999)</f>
        <v>9999</v>
      </c>
      <c r="CR202" s="9">
        <f>IF(AND($F202&gt;=Inputs!G$3,$F202&lt;Inputs!H$3),FORECAST($F202,Inputs!G$4:H$4,Inputs!G$3:H$3),9999)</f>
        <v>9999</v>
      </c>
      <c r="CS202" s="9">
        <f>IF(AND($F202&gt;=Inputs!H$3,$F202&lt;Inputs!I$3),FORECAST($F202,Inputs!H$4:I$4,Inputs!H$3:I$3),9999)</f>
        <v>9999</v>
      </c>
      <c r="CT202" s="9">
        <f>IF(AND($F202&gt;=Inputs!I$3,$F202&lt;Inputs!J$3),FORECAST($F202,Inputs!I$4:J$4,Inputs!I$3:J$3),9999)</f>
        <v>9999</v>
      </c>
      <c r="CU202" s="9">
        <f>IF(AND($F202&gt;=Inputs!J$3,$F202&lt;Inputs!K$3),FORECAST($F202,Inputs!J$4:K$4,Inputs!J$3:K$3),9999)</f>
        <v>9999</v>
      </c>
      <c r="CV202" s="9">
        <f>IF(AND($F202&gt;=Inputs!K$3,$F202&lt;Inputs!L$3),FORECAST($F202,Inputs!K$4:L$4,Inputs!K$3:L$3),9999)</f>
        <v>9999</v>
      </c>
      <c r="CW202" s="9">
        <f>IF(AND($G202&gt;=Inputs!B$3,$G202&lt;Inputs!C$3),FORECAST($G202,Inputs!B$4:C$4,Inputs!B$3:C$3),-9999)</f>
        <v>-9999</v>
      </c>
      <c r="CX202" s="9">
        <f>IF(AND($G202&gt;=Inputs!C$3,$G202&lt;Inputs!D$3),FORECAST($G202,Inputs!C$4:D$4,Inputs!C$3:D$3),-9999)</f>
        <v>-9999</v>
      </c>
      <c r="CY202" s="9">
        <f>IF(AND($G202&gt;=Inputs!D$3,$G202&lt;Inputs!E$3),FORECAST($G202,Inputs!D$4:E$4,Inputs!D$3:E$3),-9999)</f>
        <v>-9999</v>
      </c>
      <c r="CZ202" s="9">
        <f>IF(AND($G202&gt;=Inputs!E$3,$G202&lt;Inputs!F$3),FORECAST($G202,Inputs!E$4:F$4,Inputs!E$3:F$3),-9999)</f>
        <v>-9999</v>
      </c>
      <c r="DA202" s="9">
        <f>IF(AND($G202&gt;=Inputs!F$3,$G202&lt;Inputs!G$3),FORECAST($G202,Inputs!F$4:G$4,Inputs!F$3:G$3),-9999)</f>
        <v>-9999</v>
      </c>
      <c r="DB202" s="9">
        <f>IF(AND($G202&gt;=Inputs!G$3,$G202&lt;Inputs!H$3),FORECAST($G202,Inputs!G$4:H$4,Inputs!G$3:H$3),-9999)</f>
        <v>25.2</v>
      </c>
      <c r="DC202" s="9">
        <f>IF(AND($G202&gt;=Inputs!H$3,$G202&lt;Inputs!I$3),FORECAST($G202,Inputs!H$4:I$4,Inputs!H$3:I$3),-9999)</f>
        <v>-9999</v>
      </c>
      <c r="DD202" s="9">
        <f>IF(AND($G202&gt;=Inputs!I$3,$G202&lt;Inputs!J$3),FORECAST($G202,Inputs!I$4:J$4,Inputs!I$3:J$3),-9999)</f>
        <v>-9999</v>
      </c>
      <c r="DE202" s="9">
        <f>IF(AND($G202&gt;=Inputs!J$3,$G202&lt;Inputs!K$3),FORECAST($G202,Inputs!J$4:K$4,Inputs!J$3:K$3),-9999)</f>
        <v>-9999</v>
      </c>
      <c r="DF202" s="9">
        <f>IF(AND($G202&gt;=Inputs!K$3,$G202&lt;Inputs!L$3),FORECAST($G202,Inputs!K$4:L$4,Inputs!K$3:L$3),-9999)</f>
        <v>-9999</v>
      </c>
    </row>
    <row r="203" spans="1:110" x14ac:dyDescent="0.25">
      <c r="A203" s="2">
        <f t="shared" si="294"/>
        <v>45474.694444443798</v>
      </c>
      <c r="B203" s="3" t="str">
        <f>IF(ROUND(A203,6)&lt;ROUND(Inputs!$B$7,6),"Pre t0",IF(ROUND(A203,6)=ROUND(Inputs!$B$7,6),"t0",IF(AND(A203&gt;Inputs!$B$7,A203&lt;Inputs!$B$8),"TRLD","Post t0")))</f>
        <v>TRLD</v>
      </c>
      <c r="C203" s="17">
        <v>36.130000000000003</v>
      </c>
      <c r="D203" s="19">
        <v>186.73245</v>
      </c>
      <c r="E203" s="19"/>
      <c r="F203" s="19">
        <v>200</v>
      </c>
      <c r="G203" s="19">
        <v>130</v>
      </c>
      <c r="H203" s="7">
        <f t="shared" si="254"/>
        <v>200</v>
      </c>
      <c r="I203" s="7">
        <f>IF(B203="Pre t0",0,IF(B203="t0",MAX(MIN(TRLD!N203,E203),G203),IF(B203="TRLD",I202+J203,IF(B203="Post t0",MAX(I202+M203,G203)))))</f>
        <v>200</v>
      </c>
      <c r="J203" s="7">
        <f t="shared" si="247"/>
        <v>1</v>
      </c>
      <c r="K203" s="7">
        <f t="shared" si="250"/>
        <v>1</v>
      </c>
      <c r="L203" s="7">
        <f t="shared" si="248"/>
        <v>1</v>
      </c>
      <c r="M203" s="8">
        <f t="shared" si="249"/>
        <v>-1</v>
      </c>
      <c r="N203" s="31">
        <f t="shared" si="251"/>
        <v>200</v>
      </c>
      <c r="O203" s="31">
        <f>IF(AND($C203&gt;=Inputs!B$4,$C203&lt;Inputs!C$4),FORECAST($C203,Inputs!B$3:C$3,Inputs!B$4:C$4),0)</f>
        <v>0</v>
      </c>
      <c r="P203" s="31">
        <f>IF(AND($C203&gt;=Inputs!C$4,$C203&lt;Inputs!D$4),FORECAST($C203,Inputs!C$3:D$3,Inputs!C$4:D$4),0)</f>
        <v>0</v>
      </c>
      <c r="Q203" s="31">
        <f>IF(AND($C203&gt;=Inputs!D$4,$C203&lt;Inputs!E$4),FORECAST($C203,Inputs!D$3:E$3,Inputs!D$4:E$4),0)</f>
        <v>0</v>
      </c>
      <c r="R203" s="31">
        <f>IF(AND($C203&gt;=Inputs!E$4,$C203&lt;Inputs!F$4),FORECAST($C203,Inputs!E$3:F$3,Inputs!E$4:F$4),0)</f>
        <v>0</v>
      </c>
      <c r="S203" s="31">
        <f>IF(AND($C203&gt;=Inputs!F$4,$C203&lt;Inputs!G$4),FORECAST($C203,Inputs!F$3:G$3,Inputs!F$4:G$4),0)</f>
        <v>0</v>
      </c>
      <c r="T203" s="31">
        <f>IF(AND($C203&gt;=Inputs!G$4,$C203&lt;Inputs!H$4),FORECAST($C203,Inputs!G$3:H$3,Inputs!G$4:H$4),0)</f>
        <v>0</v>
      </c>
      <c r="U203" s="31">
        <f>IF(AND($C203&gt;=Inputs!H$4,$C203&lt;Inputs!I$4),FORECAST($C203,Inputs!H$3:I$3,Inputs!H$4:I$4),0)</f>
        <v>0</v>
      </c>
      <c r="V203" s="31">
        <f>IF(AND($C203&gt;=Inputs!I$4,$C203&lt;Inputs!J$4),FORECAST($C203,Inputs!I$3:J$3,Inputs!I$4:J$4),0)</f>
        <v>0</v>
      </c>
      <c r="W203" s="31">
        <f>IF(AND($C203&gt;=Inputs!J$4,$C203&lt;Inputs!K$4),FORECAST($C203,Inputs!J$3:K$3,Inputs!J$4:K$4),0)</f>
        <v>0</v>
      </c>
      <c r="X203" s="31">
        <f>IF(AND($C203&gt;=Inputs!K$4,Inputs!K$4&lt;&gt;""),F203,0)</f>
        <v>200</v>
      </c>
      <c r="Y203" s="36">
        <f>IF($I202&lt;Inputs!B$13,Inputs!B$14,0)</f>
        <v>0</v>
      </c>
      <c r="Z203" s="36">
        <f>IF(AND($I202&gt;=Inputs!B$13,$I202&lt;Inputs!C$13),Inputs!C$14,0)</f>
        <v>0.2</v>
      </c>
      <c r="AA203" s="36">
        <f>IF(AND($I202&gt;=Inputs!C$13,$I202&lt;Inputs!D$13),Inputs!D$14,0)</f>
        <v>0</v>
      </c>
      <c r="AB203" s="36">
        <f>IF(AND($I202&lt;Inputs!B$13),Inputs!B$13,0)</f>
        <v>0</v>
      </c>
      <c r="AC203" s="36">
        <f>IF(AND($I202&gt;=Inputs!B$13,$I202&lt;Inputs!C$13),Inputs!C$13,0)</f>
        <v>200</v>
      </c>
      <c r="AD203" s="36">
        <f>IF(AND($I202&gt;=Inputs!C$13,$I202&lt;Inputs!D$13),Inputs!D$13,0)</f>
        <v>0</v>
      </c>
      <c r="AE203" s="36">
        <f t="shared" si="255"/>
        <v>0</v>
      </c>
      <c r="AF203" s="36">
        <f t="shared" si="256"/>
        <v>5</v>
      </c>
      <c r="AG203" s="36">
        <f t="shared" si="257"/>
        <v>0</v>
      </c>
      <c r="AH203" s="36">
        <f t="shared" si="258"/>
        <v>5</v>
      </c>
      <c r="AI203" s="36" t="str">
        <f t="shared" si="243"/>
        <v>Yes</v>
      </c>
      <c r="AJ203" s="36">
        <f t="shared" si="259"/>
        <v>0</v>
      </c>
      <c r="AK203" s="36">
        <f t="shared" si="260"/>
        <v>5</v>
      </c>
      <c r="AL203" s="36">
        <f t="shared" si="261"/>
        <v>0</v>
      </c>
      <c r="AM203" s="36">
        <f t="shared" si="262"/>
        <v>0</v>
      </c>
      <c r="AN203" s="36">
        <f t="shared" si="263"/>
        <v>1</v>
      </c>
      <c r="AO203" s="36">
        <f t="shared" si="264"/>
        <v>0</v>
      </c>
      <c r="AP203" s="36">
        <f t="shared" si="265"/>
        <v>1</v>
      </c>
      <c r="AQ203" s="36">
        <f t="shared" si="252"/>
        <v>200</v>
      </c>
      <c r="AR203" s="36">
        <f>IF(AND($AQ203&gt;=Inputs!B$13,$AQ203&lt;Inputs!C$13),Inputs!C$14,0)</f>
        <v>0</v>
      </c>
      <c r="AS203" s="36">
        <f>IF(AND($AQ203&gt;=Inputs!C$13,$AQ203&lt;Inputs!D$13),Inputs!D$14,0)</f>
        <v>0</v>
      </c>
      <c r="AT203" s="36">
        <f>IF(AND($AQ203&gt;=Inputs!B$13,$AQ203&lt;Inputs!C$13),Inputs!C$13,0)</f>
        <v>0</v>
      </c>
      <c r="AU203" s="36">
        <f>IF(AND($AQ203&gt;=Inputs!C$13,$AQ203&lt;Inputs!D$13),Inputs!D$13,0)</f>
        <v>0</v>
      </c>
      <c r="AV203" s="36">
        <f t="shared" si="266"/>
        <v>0</v>
      </c>
      <c r="AW203" s="36">
        <f>IFERROR((AU203-#REF!)/AS203,0)</f>
        <v>0</v>
      </c>
      <c r="AX203" s="36">
        <f t="shared" si="267"/>
        <v>0</v>
      </c>
      <c r="AY203" s="36" t="str">
        <f t="shared" si="244"/>
        <v>No</v>
      </c>
      <c r="AZ203" s="36">
        <f t="shared" si="268"/>
        <v>0</v>
      </c>
      <c r="BA203" s="36">
        <f t="shared" si="269"/>
        <v>0</v>
      </c>
      <c r="BB203" s="36">
        <f t="shared" si="270"/>
        <v>0</v>
      </c>
      <c r="BC203" s="36">
        <f t="shared" si="271"/>
        <v>0</v>
      </c>
      <c r="BD203" s="36">
        <f t="shared" si="272"/>
        <v>0</v>
      </c>
      <c r="BE203" s="37">
        <f t="shared" si="273"/>
        <v>1</v>
      </c>
      <c r="BF203" s="43">
        <f>IF($I202&lt;=Inputs!B$13,Inputs!B$14,0)</f>
        <v>0</v>
      </c>
      <c r="BG203" s="43">
        <f>IF(AND($I202&gt;Inputs!B$13,$I202&lt;=Inputs!C$13),Inputs!C$14,0)</f>
        <v>0.2</v>
      </c>
      <c r="BH203" s="43">
        <f>IF(AND($I202&gt;Inputs!C$13,$I202&lt;=Inputs!D$13),Inputs!D$14,0)</f>
        <v>0</v>
      </c>
      <c r="BI203" s="43">
        <f>IF(AND($I202&lt;Inputs!B$13),0,0)</f>
        <v>0</v>
      </c>
      <c r="BJ203" s="43">
        <f>IF(AND($I202&gt;=Inputs!B$13,$I202&lt;Inputs!C$13),Inputs!B$13,0)</f>
        <v>185</v>
      </c>
      <c r="BK203" s="43">
        <f>IF(AND($I202&gt;=Inputs!C$13,$I202&lt;Inputs!D$13),Inputs!C$13,0)</f>
        <v>0</v>
      </c>
      <c r="BL203" s="43">
        <f t="shared" si="274"/>
        <v>0</v>
      </c>
      <c r="BM203" s="43">
        <f t="shared" si="275"/>
        <v>70</v>
      </c>
      <c r="BN203" s="43">
        <f t="shared" si="276"/>
        <v>0</v>
      </c>
      <c r="BO203" s="43">
        <f t="shared" si="277"/>
        <v>70</v>
      </c>
      <c r="BP203" s="43" t="str">
        <f t="shared" si="245"/>
        <v>No</v>
      </c>
      <c r="BQ203" s="43">
        <f t="shared" si="278"/>
        <v>0</v>
      </c>
      <c r="BR203" s="43">
        <f t="shared" si="279"/>
        <v>5</v>
      </c>
      <c r="BS203" s="43">
        <f t="shared" si="280"/>
        <v>0</v>
      </c>
      <c r="BT203" s="43">
        <f t="shared" si="281"/>
        <v>0</v>
      </c>
      <c r="BU203" s="43">
        <f t="shared" si="282"/>
        <v>-1</v>
      </c>
      <c r="BV203" s="43">
        <f t="shared" si="283"/>
        <v>0</v>
      </c>
      <c r="BW203" s="43">
        <f t="shared" si="284"/>
        <v>-1</v>
      </c>
      <c r="BX203" s="43">
        <f t="shared" si="253"/>
        <v>198</v>
      </c>
      <c r="BY203" s="43">
        <f>IF(AND($BX203&gt;Inputs!B$13,$BX203&lt;=Inputs!C$13),Inputs!C$14,0)</f>
        <v>0.2</v>
      </c>
      <c r="BZ203" s="43">
        <f>IF(AND($BX203&gt;Inputs!C$13,$BX203&lt;=Inputs!D$13),Inputs!D$14,0)</f>
        <v>0</v>
      </c>
      <c r="CA203" s="43">
        <f>IF(AND($BX203&gt;Inputs!B$13,$BX203&lt;=Inputs!C$13),Inputs!B$13,0)</f>
        <v>185</v>
      </c>
      <c r="CB203" s="43">
        <f>IF(AND($BX203&gt;Inputs!C$13,$BX203&lt;=Inputs!D$13),Inputs!C$13,0)</f>
        <v>0</v>
      </c>
      <c r="CC203" s="43">
        <f t="shared" si="285"/>
        <v>65</v>
      </c>
      <c r="CD203" s="43">
        <f t="shared" si="286"/>
        <v>0</v>
      </c>
      <c r="CE203" s="43">
        <f t="shared" si="287"/>
        <v>65</v>
      </c>
      <c r="CF203" s="43" t="str">
        <f t="shared" si="246"/>
        <v>No</v>
      </c>
      <c r="CG203" s="43">
        <f t="shared" si="288"/>
        <v>0</v>
      </c>
      <c r="CH203" s="43">
        <f t="shared" si="289"/>
        <v>0</v>
      </c>
      <c r="CI203" s="43">
        <f t="shared" si="290"/>
        <v>0</v>
      </c>
      <c r="CJ203" s="43">
        <f t="shared" si="291"/>
        <v>0</v>
      </c>
      <c r="CK203" s="43">
        <f t="shared" si="292"/>
        <v>0</v>
      </c>
      <c r="CL203" s="44">
        <f t="shared" si="293"/>
        <v>-1</v>
      </c>
      <c r="CM203" s="9">
        <f>IF(AND($F203&gt;=Inputs!B$3,$F203&lt;Inputs!C$3),FORECAST($F203,Inputs!B$4:C$4,Inputs!B$3:C$3),9999)</f>
        <v>9999</v>
      </c>
      <c r="CN203" s="9">
        <f>IF(AND($F203&gt;=Inputs!C$3,$F203&lt;Inputs!D$3),FORECAST($F203,Inputs!C$4:D$4,Inputs!C$3:D$3),9999)</f>
        <v>9999</v>
      </c>
      <c r="CO203" s="9">
        <f>IF(AND($F203&gt;=Inputs!D$3,$F203&lt;Inputs!E$3),FORECAST($F203,Inputs!D$4:E$4,Inputs!D$3:E$3),9999)</f>
        <v>9999</v>
      </c>
      <c r="CP203" s="9">
        <f>IF(AND($F203&gt;=Inputs!E$3,$F203&lt;Inputs!F$3),FORECAST($F203,Inputs!E$4:F$4,Inputs!E$3:F$3),9999)</f>
        <v>9999</v>
      </c>
      <c r="CQ203" s="9">
        <f>IF(AND($F203&gt;=Inputs!F$3,$F203&lt;Inputs!G$3),FORECAST($F203,Inputs!F$4:G$4,Inputs!F$3:G$3),9999)</f>
        <v>9999</v>
      </c>
      <c r="CR203" s="9">
        <f>IF(AND($F203&gt;=Inputs!G$3,$F203&lt;Inputs!H$3),FORECAST($F203,Inputs!G$4:H$4,Inputs!G$3:H$3),9999)</f>
        <v>9999</v>
      </c>
      <c r="CS203" s="9">
        <f>IF(AND($F203&gt;=Inputs!H$3,$F203&lt;Inputs!I$3),FORECAST($F203,Inputs!H$4:I$4,Inputs!H$3:I$3),9999)</f>
        <v>9999</v>
      </c>
      <c r="CT203" s="9">
        <f>IF(AND($F203&gt;=Inputs!I$3,$F203&lt;Inputs!J$3),FORECAST($F203,Inputs!I$4:J$4,Inputs!I$3:J$3),9999)</f>
        <v>9999</v>
      </c>
      <c r="CU203" s="9">
        <f>IF(AND($F203&gt;=Inputs!J$3,$F203&lt;Inputs!K$3),FORECAST($F203,Inputs!J$4:K$4,Inputs!J$3:K$3),9999)</f>
        <v>9999</v>
      </c>
      <c r="CV203" s="9">
        <f>IF(AND($F203&gt;=Inputs!K$3,$F203&lt;Inputs!L$3),FORECAST($F203,Inputs!K$4:L$4,Inputs!K$3:L$3),9999)</f>
        <v>9999</v>
      </c>
      <c r="CW203" s="9">
        <f>IF(AND($G203&gt;=Inputs!B$3,$G203&lt;Inputs!C$3),FORECAST($G203,Inputs!B$4:C$4,Inputs!B$3:C$3),-9999)</f>
        <v>-9999</v>
      </c>
      <c r="CX203" s="9">
        <f>IF(AND($G203&gt;=Inputs!C$3,$G203&lt;Inputs!D$3),FORECAST($G203,Inputs!C$4:D$4,Inputs!C$3:D$3),-9999)</f>
        <v>-9999</v>
      </c>
      <c r="CY203" s="9">
        <f>IF(AND($G203&gt;=Inputs!D$3,$G203&lt;Inputs!E$3),FORECAST($G203,Inputs!D$4:E$4,Inputs!D$3:E$3),-9999)</f>
        <v>-9999</v>
      </c>
      <c r="CZ203" s="9">
        <f>IF(AND($G203&gt;=Inputs!E$3,$G203&lt;Inputs!F$3),FORECAST($G203,Inputs!E$4:F$4,Inputs!E$3:F$3),-9999)</f>
        <v>-9999</v>
      </c>
      <c r="DA203" s="9">
        <f>IF(AND($G203&gt;=Inputs!F$3,$G203&lt;Inputs!G$3),FORECAST($G203,Inputs!F$4:G$4,Inputs!F$3:G$3),-9999)</f>
        <v>-9999</v>
      </c>
      <c r="DB203" s="9">
        <f>IF(AND($G203&gt;=Inputs!G$3,$G203&lt;Inputs!H$3),FORECAST($G203,Inputs!G$4:H$4,Inputs!G$3:H$3),-9999)</f>
        <v>25.2</v>
      </c>
      <c r="DC203" s="9">
        <f>IF(AND($G203&gt;=Inputs!H$3,$G203&lt;Inputs!I$3),FORECAST($G203,Inputs!H$4:I$4,Inputs!H$3:I$3),-9999)</f>
        <v>-9999</v>
      </c>
      <c r="DD203" s="9">
        <f>IF(AND($G203&gt;=Inputs!I$3,$G203&lt;Inputs!J$3),FORECAST($G203,Inputs!I$4:J$4,Inputs!I$3:J$3),-9999)</f>
        <v>-9999</v>
      </c>
      <c r="DE203" s="9">
        <f>IF(AND($G203&gt;=Inputs!J$3,$G203&lt;Inputs!K$3),FORECAST($G203,Inputs!J$4:K$4,Inputs!J$3:K$3),-9999)</f>
        <v>-9999</v>
      </c>
      <c r="DF203" s="9">
        <f>IF(AND($G203&gt;=Inputs!K$3,$G203&lt;Inputs!L$3),FORECAST($G203,Inputs!K$4:L$4,Inputs!K$3:L$3),-9999)</f>
        <v>-9999</v>
      </c>
    </row>
    <row r="204" spans="1:110" x14ac:dyDescent="0.25">
      <c r="A204" s="2">
        <f t="shared" si="294"/>
        <v>45474.697916666017</v>
      </c>
      <c r="B204" s="3" t="str">
        <f>IF(ROUND(A204,6)&lt;ROUND(Inputs!$B$7,6),"Pre t0",IF(ROUND(A204,6)=ROUND(Inputs!$B$7,6),"t0",IF(AND(A204&gt;Inputs!$B$7,A204&lt;Inputs!$B$8),"TRLD","Post t0")))</f>
        <v>TRLD</v>
      </c>
      <c r="C204" s="17">
        <v>44.63</v>
      </c>
      <c r="D204" s="19">
        <v>186.53525000000002</v>
      </c>
      <c r="E204" s="19"/>
      <c r="F204" s="19">
        <v>200</v>
      </c>
      <c r="G204" s="19">
        <v>130</v>
      </c>
      <c r="H204" s="7">
        <f t="shared" si="254"/>
        <v>200</v>
      </c>
      <c r="I204" s="7">
        <f>IF(B204="Pre t0",0,IF(B204="t0",MAX(MIN(TRLD!N204,E204),G204),IF(B204="TRLD",I203+J204,IF(B204="Post t0",MAX(I203+M204,G204)))))</f>
        <v>200</v>
      </c>
      <c r="J204" s="7">
        <f t="shared" si="247"/>
        <v>0</v>
      </c>
      <c r="K204" s="7">
        <f t="shared" si="250"/>
        <v>0</v>
      </c>
      <c r="L204" s="7">
        <f t="shared" si="248"/>
        <v>0</v>
      </c>
      <c r="M204" s="8">
        <f t="shared" si="249"/>
        <v>-1</v>
      </c>
      <c r="N204" s="31">
        <f t="shared" si="251"/>
        <v>200</v>
      </c>
      <c r="O204" s="31">
        <f>IF(AND($C204&gt;=Inputs!B$4,$C204&lt;Inputs!C$4),FORECAST($C204,Inputs!B$3:C$3,Inputs!B$4:C$4),0)</f>
        <v>0</v>
      </c>
      <c r="P204" s="31">
        <f>IF(AND($C204&gt;=Inputs!C$4,$C204&lt;Inputs!D$4),FORECAST($C204,Inputs!C$3:D$3,Inputs!C$4:D$4),0)</f>
        <v>0</v>
      </c>
      <c r="Q204" s="31">
        <f>IF(AND($C204&gt;=Inputs!D$4,$C204&lt;Inputs!E$4),FORECAST($C204,Inputs!D$3:E$3,Inputs!D$4:E$4),0)</f>
        <v>0</v>
      </c>
      <c r="R204" s="31">
        <f>IF(AND($C204&gt;=Inputs!E$4,$C204&lt;Inputs!F$4),FORECAST($C204,Inputs!E$3:F$3,Inputs!E$4:F$4),0)</f>
        <v>0</v>
      </c>
      <c r="S204" s="31">
        <f>IF(AND($C204&gt;=Inputs!F$4,$C204&lt;Inputs!G$4),FORECAST($C204,Inputs!F$3:G$3,Inputs!F$4:G$4),0)</f>
        <v>0</v>
      </c>
      <c r="T204" s="31">
        <f>IF(AND($C204&gt;=Inputs!G$4,$C204&lt;Inputs!H$4),FORECAST($C204,Inputs!G$3:H$3,Inputs!G$4:H$4),0)</f>
        <v>0</v>
      </c>
      <c r="U204" s="31">
        <f>IF(AND($C204&gt;=Inputs!H$4,$C204&lt;Inputs!I$4),FORECAST($C204,Inputs!H$3:I$3,Inputs!H$4:I$4),0)</f>
        <v>0</v>
      </c>
      <c r="V204" s="31">
        <f>IF(AND($C204&gt;=Inputs!I$4,$C204&lt;Inputs!J$4),FORECAST($C204,Inputs!I$3:J$3,Inputs!I$4:J$4),0)</f>
        <v>0</v>
      </c>
      <c r="W204" s="31">
        <f>IF(AND($C204&gt;=Inputs!J$4,$C204&lt;Inputs!K$4),FORECAST($C204,Inputs!J$3:K$3,Inputs!J$4:K$4),0)</f>
        <v>0</v>
      </c>
      <c r="X204" s="31">
        <f>IF(AND($C204&gt;=Inputs!K$4,Inputs!K$4&lt;&gt;""),F204,0)</f>
        <v>200</v>
      </c>
      <c r="Y204" s="36">
        <f>IF($I203&lt;Inputs!B$13,Inputs!B$14,0)</f>
        <v>0</v>
      </c>
      <c r="Z204" s="36">
        <f>IF(AND($I203&gt;=Inputs!B$13,$I203&lt;Inputs!C$13),Inputs!C$14,0)</f>
        <v>0</v>
      </c>
      <c r="AA204" s="36">
        <f>IF(AND($I203&gt;=Inputs!C$13,$I203&lt;Inputs!D$13),Inputs!D$14,0)</f>
        <v>0</v>
      </c>
      <c r="AB204" s="36">
        <f>IF(AND($I203&lt;Inputs!B$13),Inputs!B$13,0)</f>
        <v>0</v>
      </c>
      <c r="AC204" s="36">
        <f>IF(AND($I203&gt;=Inputs!B$13,$I203&lt;Inputs!C$13),Inputs!C$13,0)</f>
        <v>0</v>
      </c>
      <c r="AD204" s="36">
        <f>IF(AND($I203&gt;=Inputs!C$13,$I203&lt;Inputs!D$13),Inputs!D$13,0)</f>
        <v>0</v>
      </c>
      <c r="AE204" s="36">
        <f t="shared" si="255"/>
        <v>0</v>
      </c>
      <c r="AF204" s="36">
        <f t="shared" si="256"/>
        <v>0</v>
      </c>
      <c r="AG204" s="36">
        <f t="shared" si="257"/>
        <v>0</v>
      </c>
      <c r="AH204" s="36">
        <f t="shared" si="258"/>
        <v>0</v>
      </c>
      <c r="AI204" s="36" t="str">
        <f t="shared" si="243"/>
        <v>No</v>
      </c>
      <c r="AJ204" s="36">
        <f t="shared" si="259"/>
        <v>0</v>
      </c>
      <c r="AK204" s="36">
        <f t="shared" si="260"/>
        <v>0</v>
      </c>
      <c r="AL204" s="36">
        <f t="shared" si="261"/>
        <v>0</v>
      </c>
      <c r="AM204" s="36">
        <f t="shared" si="262"/>
        <v>0</v>
      </c>
      <c r="AN204" s="36">
        <f t="shared" si="263"/>
        <v>0</v>
      </c>
      <c r="AO204" s="36">
        <f t="shared" si="264"/>
        <v>0</v>
      </c>
      <c r="AP204" s="36">
        <f t="shared" si="265"/>
        <v>0</v>
      </c>
      <c r="AQ204" s="36">
        <f t="shared" si="252"/>
        <v>200</v>
      </c>
      <c r="AR204" s="36">
        <f>IF(AND($AQ204&gt;=Inputs!B$13,$AQ204&lt;Inputs!C$13),Inputs!C$14,0)</f>
        <v>0</v>
      </c>
      <c r="AS204" s="36">
        <f>IF(AND($AQ204&gt;=Inputs!C$13,$AQ204&lt;Inputs!D$13),Inputs!D$14,0)</f>
        <v>0</v>
      </c>
      <c r="AT204" s="36">
        <f>IF(AND($AQ204&gt;=Inputs!B$13,$AQ204&lt;Inputs!C$13),Inputs!C$13,0)</f>
        <v>0</v>
      </c>
      <c r="AU204" s="36">
        <f>IF(AND($AQ204&gt;=Inputs!C$13,$AQ204&lt;Inputs!D$13),Inputs!D$13,0)</f>
        <v>0</v>
      </c>
      <c r="AV204" s="36">
        <f t="shared" si="266"/>
        <v>0</v>
      </c>
      <c r="AW204" s="36">
        <f>IFERROR((AU204-#REF!)/AS204,0)</f>
        <v>0</v>
      </c>
      <c r="AX204" s="36">
        <f t="shared" si="267"/>
        <v>0</v>
      </c>
      <c r="AY204" s="36" t="str">
        <f t="shared" si="244"/>
        <v>No</v>
      </c>
      <c r="AZ204" s="36">
        <f t="shared" si="268"/>
        <v>0</v>
      </c>
      <c r="BA204" s="36">
        <f t="shared" si="269"/>
        <v>0</v>
      </c>
      <c r="BB204" s="36">
        <f t="shared" si="270"/>
        <v>0</v>
      </c>
      <c r="BC204" s="36">
        <f t="shared" si="271"/>
        <v>0</v>
      </c>
      <c r="BD204" s="36">
        <f t="shared" si="272"/>
        <v>0</v>
      </c>
      <c r="BE204" s="37">
        <f t="shared" si="273"/>
        <v>0</v>
      </c>
      <c r="BF204" s="43">
        <f>IF($I203&lt;=Inputs!B$13,Inputs!B$14,0)</f>
        <v>0</v>
      </c>
      <c r="BG204" s="43">
        <f>IF(AND($I203&gt;Inputs!B$13,$I203&lt;=Inputs!C$13),Inputs!C$14,0)</f>
        <v>0.2</v>
      </c>
      <c r="BH204" s="43">
        <f>IF(AND($I203&gt;Inputs!C$13,$I203&lt;=Inputs!D$13),Inputs!D$14,0)</f>
        <v>0</v>
      </c>
      <c r="BI204" s="43">
        <f>IF(AND($I203&lt;Inputs!B$13),0,0)</f>
        <v>0</v>
      </c>
      <c r="BJ204" s="43">
        <f>IF(AND($I203&gt;=Inputs!B$13,$I203&lt;Inputs!C$13),Inputs!B$13,0)</f>
        <v>0</v>
      </c>
      <c r="BK204" s="43">
        <f>IF(AND($I203&gt;=Inputs!C$13,$I203&lt;Inputs!D$13),Inputs!C$13,0)</f>
        <v>0</v>
      </c>
      <c r="BL204" s="43">
        <f t="shared" si="274"/>
        <v>0</v>
      </c>
      <c r="BM204" s="43">
        <f t="shared" si="275"/>
        <v>1000</v>
      </c>
      <c r="BN204" s="43">
        <f t="shared" si="276"/>
        <v>0</v>
      </c>
      <c r="BO204" s="43">
        <f t="shared" si="277"/>
        <v>1000</v>
      </c>
      <c r="BP204" s="43" t="str">
        <f t="shared" si="245"/>
        <v>No</v>
      </c>
      <c r="BQ204" s="43">
        <f t="shared" si="278"/>
        <v>0</v>
      </c>
      <c r="BR204" s="43">
        <f t="shared" si="279"/>
        <v>5</v>
      </c>
      <c r="BS204" s="43">
        <f t="shared" si="280"/>
        <v>0</v>
      </c>
      <c r="BT204" s="43">
        <f t="shared" si="281"/>
        <v>0</v>
      </c>
      <c r="BU204" s="43">
        <f t="shared" si="282"/>
        <v>-1</v>
      </c>
      <c r="BV204" s="43">
        <f t="shared" si="283"/>
        <v>0</v>
      </c>
      <c r="BW204" s="43">
        <f t="shared" si="284"/>
        <v>-1</v>
      </c>
      <c r="BX204" s="43">
        <f t="shared" si="253"/>
        <v>199</v>
      </c>
      <c r="BY204" s="43">
        <f>IF(AND($BX204&gt;Inputs!B$13,$BX204&lt;=Inputs!C$13),Inputs!C$14,0)</f>
        <v>0.2</v>
      </c>
      <c r="BZ204" s="43">
        <f>IF(AND($BX204&gt;Inputs!C$13,$BX204&lt;=Inputs!D$13),Inputs!D$14,0)</f>
        <v>0</v>
      </c>
      <c r="CA204" s="43">
        <f>IF(AND($BX204&gt;Inputs!B$13,$BX204&lt;=Inputs!C$13),Inputs!B$13,0)</f>
        <v>185</v>
      </c>
      <c r="CB204" s="43">
        <f>IF(AND($BX204&gt;Inputs!C$13,$BX204&lt;=Inputs!D$13),Inputs!C$13,0)</f>
        <v>0</v>
      </c>
      <c r="CC204" s="43">
        <f t="shared" si="285"/>
        <v>70</v>
      </c>
      <c r="CD204" s="43">
        <f t="shared" si="286"/>
        <v>0</v>
      </c>
      <c r="CE204" s="43">
        <f t="shared" si="287"/>
        <v>70</v>
      </c>
      <c r="CF204" s="43" t="str">
        <f t="shared" si="246"/>
        <v>No</v>
      </c>
      <c r="CG204" s="43">
        <f t="shared" si="288"/>
        <v>0</v>
      </c>
      <c r="CH204" s="43">
        <f t="shared" si="289"/>
        <v>0</v>
      </c>
      <c r="CI204" s="43">
        <f t="shared" si="290"/>
        <v>0</v>
      </c>
      <c r="CJ204" s="43">
        <f t="shared" si="291"/>
        <v>0</v>
      </c>
      <c r="CK204" s="43">
        <f t="shared" si="292"/>
        <v>0</v>
      </c>
      <c r="CL204" s="44">
        <f t="shared" si="293"/>
        <v>-1</v>
      </c>
      <c r="CM204" s="9">
        <f>IF(AND($F204&gt;=Inputs!B$3,$F204&lt;Inputs!C$3),FORECAST($F204,Inputs!B$4:C$4,Inputs!B$3:C$3),9999)</f>
        <v>9999</v>
      </c>
      <c r="CN204" s="9">
        <f>IF(AND($F204&gt;=Inputs!C$3,$F204&lt;Inputs!D$3),FORECAST($F204,Inputs!C$4:D$4,Inputs!C$3:D$3),9999)</f>
        <v>9999</v>
      </c>
      <c r="CO204" s="9">
        <f>IF(AND($F204&gt;=Inputs!D$3,$F204&lt;Inputs!E$3),FORECAST($F204,Inputs!D$4:E$4,Inputs!D$3:E$3),9999)</f>
        <v>9999</v>
      </c>
      <c r="CP204" s="9">
        <f>IF(AND($F204&gt;=Inputs!E$3,$F204&lt;Inputs!F$3),FORECAST($F204,Inputs!E$4:F$4,Inputs!E$3:F$3),9999)</f>
        <v>9999</v>
      </c>
      <c r="CQ204" s="9">
        <f>IF(AND($F204&gt;=Inputs!F$3,$F204&lt;Inputs!G$3),FORECAST($F204,Inputs!F$4:G$4,Inputs!F$3:G$3),9999)</f>
        <v>9999</v>
      </c>
      <c r="CR204" s="9">
        <f>IF(AND($F204&gt;=Inputs!G$3,$F204&lt;Inputs!H$3),FORECAST($F204,Inputs!G$4:H$4,Inputs!G$3:H$3),9999)</f>
        <v>9999</v>
      </c>
      <c r="CS204" s="9">
        <f>IF(AND($F204&gt;=Inputs!H$3,$F204&lt;Inputs!I$3),FORECAST($F204,Inputs!H$4:I$4,Inputs!H$3:I$3),9999)</f>
        <v>9999</v>
      </c>
      <c r="CT204" s="9">
        <f>IF(AND($F204&gt;=Inputs!I$3,$F204&lt;Inputs!J$3),FORECAST($F204,Inputs!I$4:J$4,Inputs!I$3:J$3),9999)</f>
        <v>9999</v>
      </c>
      <c r="CU204" s="9">
        <f>IF(AND($F204&gt;=Inputs!J$3,$F204&lt;Inputs!K$3),FORECAST($F204,Inputs!J$4:K$4,Inputs!J$3:K$3),9999)</f>
        <v>9999</v>
      </c>
      <c r="CV204" s="9">
        <f>IF(AND($F204&gt;=Inputs!K$3,$F204&lt;Inputs!L$3),FORECAST($F204,Inputs!K$4:L$4,Inputs!K$3:L$3),9999)</f>
        <v>9999</v>
      </c>
      <c r="CW204" s="9">
        <f>IF(AND($G204&gt;=Inputs!B$3,$G204&lt;Inputs!C$3),FORECAST($G204,Inputs!B$4:C$4,Inputs!B$3:C$3),-9999)</f>
        <v>-9999</v>
      </c>
      <c r="CX204" s="9">
        <f>IF(AND($G204&gt;=Inputs!C$3,$G204&lt;Inputs!D$3),FORECAST($G204,Inputs!C$4:D$4,Inputs!C$3:D$3),-9999)</f>
        <v>-9999</v>
      </c>
      <c r="CY204" s="9">
        <f>IF(AND($G204&gt;=Inputs!D$3,$G204&lt;Inputs!E$3),FORECAST($G204,Inputs!D$4:E$4,Inputs!D$3:E$3),-9999)</f>
        <v>-9999</v>
      </c>
      <c r="CZ204" s="9">
        <f>IF(AND($G204&gt;=Inputs!E$3,$G204&lt;Inputs!F$3),FORECAST($G204,Inputs!E$4:F$4,Inputs!E$3:F$3),-9999)</f>
        <v>-9999</v>
      </c>
      <c r="DA204" s="9">
        <f>IF(AND($G204&gt;=Inputs!F$3,$G204&lt;Inputs!G$3),FORECAST($G204,Inputs!F$4:G$4,Inputs!F$3:G$3),-9999)</f>
        <v>-9999</v>
      </c>
      <c r="DB204" s="9">
        <f>IF(AND($G204&gt;=Inputs!G$3,$G204&lt;Inputs!H$3),FORECAST($G204,Inputs!G$4:H$4,Inputs!G$3:H$3),-9999)</f>
        <v>25.2</v>
      </c>
      <c r="DC204" s="9">
        <f>IF(AND($G204&gt;=Inputs!H$3,$G204&lt;Inputs!I$3),FORECAST($G204,Inputs!H$4:I$4,Inputs!H$3:I$3),-9999)</f>
        <v>-9999</v>
      </c>
      <c r="DD204" s="9">
        <f>IF(AND($G204&gt;=Inputs!I$3,$G204&lt;Inputs!J$3),FORECAST($G204,Inputs!I$4:J$4,Inputs!I$3:J$3),-9999)</f>
        <v>-9999</v>
      </c>
      <c r="DE204" s="9">
        <f>IF(AND($G204&gt;=Inputs!J$3,$G204&lt;Inputs!K$3),FORECAST($G204,Inputs!J$4:K$4,Inputs!J$3:K$3),-9999)</f>
        <v>-9999</v>
      </c>
      <c r="DF204" s="9">
        <f>IF(AND($G204&gt;=Inputs!K$3,$G204&lt;Inputs!L$3),FORECAST($G204,Inputs!K$4:L$4,Inputs!K$3:L$3),-9999)</f>
        <v>-9999</v>
      </c>
    </row>
    <row r="205" spans="1:110" x14ac:dyDescent="0.25">
      <c r="A205" s="2">
        <f t="shared" si="294"/>
        <v>45474.701388888236</v>
      </c>
      <c r="B205" s="3" t="str">
        <f>IF(ROUND(A205,6)&lt;ROUND(Inputs!$B$7,6),"Pre t0",IF(ROUND(A205,6)=ROUND(Inputs!$B$7,6),"t0",IF(AND(A205&gt;Inputs!$B$7,A205&lt;Inputs!$B$8),"TRLD","Post t0")))</f>
        <v>TRLD</v>
      </c>
      <c r="C205" s="17">
        <v>72.23</v>
      </c>
      <c r="D205" s="19">
        <v>186.36704999999998</v>
      </c>
      <c r="E205" s="19"/>
      <c r="F205" s="19">
        <v>200</v>
      </c>
      <c r="G205" s="19">
        <v>130</v>
      </c>
      <c r="H205" s="7">
        <f t="shared" si="254"/>
        <v>200</v>
      </c>
      <c r="I205" s="7">
        <f>IF(B205="Pre t0",0,IF(B205="t0",MAX(MIN(TRLD!N205,E205),G205),IF(B205="TRLD",I204+J205,IF(B205="Post t0",MAX(I204+M205,G205)))))</f>
        <v>200</v>
      </c>
      <c r="J205" s="7">
        <f t="shared" si="247"/>
        <v>0</v>
      </c>
      <c r="K205" s="7">
        <f t="shared" si="250"/>
        <v>0</v>
      </c>
      <c r="L205" s="7">
        <f t="shared" si="248"/>
        <v>0</v>
      </c>
      <c r="M205" s="8">
        <f t="shared" si="249"/>
        <v>-1</v>
      </c>
      <c r="N205" s="31">
        <f t="shared" si="251"/>
        <v>200</v>
      </c>
      <c r="O205" s="31">
        <f>IF(AND($C205&gt;=Inputs!B$4,$C205&lt;Inputs!C$4),FORECAST($C205,Inputs!B$3:C$3,Inputs!B$4:C$4),0)</f>
        <v>0</v>
      </c>
      <c r="P205" s="31">
        <f>IF(AND($C205&gt;=Inputs!C$4,$C205&lt;Inputs!D$4),FORECAST($C205,Inputs!C$3:D$3,Inputs!C$4:D$4),0)</f>
        <v>0</v>
      </c>
      <c r="Q205" s="31">
        <f>IF(AND($C205&gt;=Inputs!D$4,$C205&lt;Inputs!E$4),FORECAST($C205,Inputs!D$3:E$3,Inputs!D$4:E$4),0)</f>
        <v>0</v>
      </c>
      <c r="R205" s="31">
        <f>IF(AND($C205&gt;=Inputs!E$4,$C205&lt;Inputs!F$4),FORECAST($C205,Inputs!E$3:F$3,Inputs!E$4:F$4),0)</f>
        <v>0</v>
      </c>
      <c r="S205" s="31">
        <f>IF(AND($C205&gt;=Inputs!F$4,$C205&lt;Inputs!G$4),FORECAST($C205,Inputs!F$3:G$3,Inputs!F$4:G$4),0)</f>
        <v>0</v>
      </c>
      <c r="T205" s="31">
        <f>IF(AND($C205&gt;=Inputs!G$4,$C205&lt;Inputs!H$4),FORECAST($C205,Inputs!G$3:H$3,Inputs!G$4:H$4),0)</f>
        <v>0</v>
      </c>
      <c r="U205" s="31">
        <f>IF(AND($C205&gt;=Inputs!H$4,$C205&lt;Inputs!I$4),FORECAST($C205,Inputs!H$3:I$3,Inputs!H$4:I$4),0)</f>
        <v>0</v>
      </c>
      <c r="V205" s="31">
        <f>IF(AND($C205&gt;=Inputs!I$4,$C205&lt;Inputs!J$4),FORECAST($C205,Inputs!I$3:J$3,Inputs!I$4:J$4),0)</f>
        <v>0</v>
      </c>
      <c r="W205" s="31">
        <f>IF(AND($C205&gt;=Inputs!J$4,$C205&lt;Inputs!K$4),FORECAST($C205,Inputs!J$3:K$3,Inputs!J$4:K$4),0)</f>
        <v>0</v>
      </c>
      <c r="X205" s="31">
        <f>IF(AND($C205&gt;=Inputs!K$4,Inputs!K$4&lt;&gt;""),F205,0)</f>
        <v>200</v>
      </c>
      <c r="Y205" s="36">
        <f>IF($I204&lt;Inputs!B$13,Inputs!B$14,0)</f>
        <v>0</v>
      </c>
      <c r="Z205" s="36">
        <f>IF(AND($I204&gt;=Inputs!B$13,$I204&lt;Inputs!C$13),Inputs!C$14,0)</f>
        <v>0</v>
      </c>
      <c r="AA205" s="36">
        <f>IF(AND($I204&gt;=Inputs!C$13,$I204&lt;Inputs!D$13),Inputs!D$14,0)</f>
        <v>0</v>
      </c>
      <c r="AB205" s="36">
        <f>IF(AND($I204&lt;Inputs!B$13),Inputs!B$13,0)</f>
        <v>0</v>
      </c>
      <c r="AC205" s="36">
        <f>IF(AND($I204&gt;=Inputs!B$13,$I204&lt;Inputs!C$13),Inputs!C$13,0)</f>
        <v>0</v>
      </c>
      <c r="AD205" s="36">
        <f>IF(AND($I204&gt;=Inputs!C$13,$I204&lt;Inputs!D$13),Inputs!D$13,0)</f>
        <v>0</v>
      </c>
      <c r="AE205" s="36">
        <f t="shared" si="255"/>
        <v>0</v>
      </c>
      <c r="AF205" s="36">
        <f t="shared" si="256"/>
        <v>0</v>
      </c>
      <c r="AG205" s="36">
        <f t="shared" si="257"/>
        <v>0</v>
      </c>
      <c r="AH205" s="36">
        <f t="shared" si="258"/>
        <v>0</v>
      </c>
      <c r="AI205" s="36" t="str">
        <f t="shared" si="243"/>
        <v>No</v>
      </c>
      <c r="AJ205" s="36">
        <f t="shared" si="259"/>
        <v>0</v>
      </c>
      <c r="AK205" s="36">
        <f t="shared" si="260"/>
        <v>0</v>
      </c>
      <c r="AL205" s="36">
        <f t="shared" si="261"/>
        <v>0</v>
      </c>
      <c r="AM205" s="36">
        <f t="shared" si="262"/>
        <v>0</v>
      </c>
      <c r="AN205" s="36">
        <f t="shared" si="263"/>
        <v>0</v>
      </c>
      <c r="AO205" s="36">
        <f t="shared" si="264"/>
        <v>0</v>
      </c>
      <c r="AP205" s="36">
        <f t="shared" si="265"/>
        <v>0</v>
      </c>
      <c r="AQ205" s="36">
        <f t="shared" si="252"/>
        <v>200</v>
      </c>
      <c r="AR205" s="36">
        <f>IF(AND($AQ205&gt;=Inputs!B$13,$AQ205&lt;Inputs!C$13),Inputs!C$14,0)</f>
        <v>0</v>
      </c>
      <c r="AS205" s="36">
        <f>IF(AND($AQ205&gt;=Inputs!C$13,$AQ205&lt;Inputs!D$13),Inputs!D$14,0)</f>
        <v>0</v>
      </c>
      <c r="AT205" s="36">
        <f>IF(AND($AQ205&gt;=Inputs!B$13,$AQ205&lt;Inputs!C$13),Inputs!C$13,0)</f>
        <v>0</v>
      </c>
      <c r="AU205" s="36">
        <f>IF(AND($AQ205&gt;=Inputs!C$13,$AQ205&lt;Inputs!D$13),Inputs!D$13,0)</f>
        <v>0</v>
      </c>
      <c r="AV205" s="36">
        <f t="shared" si="266"/>
        <v>0</v>
      </c>
      <c r="AW205" s="36">
        <f>IFERROR((AU205-#REF!)/AS205,0)</f>
        <v>0</v>
      </c>
      <c r="AX205" s="36">
        <f t="shared" si="267"/>
        <v>0</v>
      </c>
      <c r="AY205" s="36" t="str">
        <f t="shared" si="244"/>
        <v>No</v>
      </c>
      <c r="AZ205" s="36">
        <f t="shared" si="268"/>
        <v>0</v>
      </c>
      <c r="BA205" s="36">
        <f t="shared" si="269"/>
        <v>0</v>
      </c>
      <c r="BB205" s="36">
        <f t="shared" si="270"/>
        <v>0</v>
      </c>
      <c r="BC205" s="36">
        <f t="shared" si="271"/>
        <v>0</v>
      </c>
      <c r="BD205" s="36">
        <f t="shared" si="272"/>
        <v>0</v>
      </c>
      <c r="BE205" s="37">
        <f t="shared" si="273"/>
        <v>0</v>
      </c>
      <c r="BF205" s="43">
        <f>IF($I204&lt;=Inputs!B$13,Inputs!B$14,0)</f>
        <v>0</v>
      </c>
      <c r="BG205" s="43">
        <f>IF(AND($I204&gt;Inputs!B$13,$I204&lt;=Inputs!C$13),Inputs!C$14,0)</f>
        <v>0.2</v>
      </c>
      <c r="BH205" s="43">
        <f>IF(AND($I204&gt;Inputs!C$13,$I204&lt;=Inputs!D$13),Inputs!D$14,0)</f>
        <v>0</v>
      </c>
      <c r="BI205" s="43">
        <f>IF(AND($I204&lt;Inputs!B$13),0,0)</f>
        <v>0</v>
      </c>
      <c r="BJ205" s="43">
        <f>IF(AND($I204&gt;=Inputs!B$13,$I204&lt;Inputs!C$13),Inputs!B$13,0)</f>
        <v>0</v>
      </c>
      <c r="BK205" s="43">
        <f>IF(AND($I204&gt;=Inputs!C$13,$I204&lt;Inputs!D$13),Inputs!C$13,0)</f>
        <v>0</v>
      </c>
      <c r="BL205" s="43">
        <f t="shared" si="274"/>
        <v>0</v>
      </c>
      <c r="BM205" s="43">
        <f t="shared" si="275"/>
        <v>1000</v>
      </c>
      <c r="BN205" s="43">
        <f t="shared" si="276"/>
        <v>0</v>
      </c>
      <c r="BO205" s="43">
        <f t="shared" si="277"/>
        <v>1000</v>
      </c>
      <c r="BP205" s="43" t="str">
        <f t="shared" si="245"/>
        <v>No</v>
      </c>
      <c r="BQ205" s="43">
        <f t="shared" si="278"/>
        <v>0</v>
      </c>
      <c r="BR205" s="43">
        <f t="shared" si="279"/>
        <v>5</v>
      </c>
      <c r="BS205" s="43">
        <f t="shared" si="280"/>
        <v>0</v>
      </c>
      <c r="BT205" s="43">
        <f t="shared" si="281"/>
        <v>0</v>
      </c>
      <c r="BU205" s="43">
        <f t="shared" si="282"/>
        <v>-1</v>
      </c>
      <c r="BV205" s="43">
        <f t="shared" si="283"/>
        <v>0</v>
      </c>
      <c r="BW205" s="43">
        <f t="shared" si="284"/>
        <v>-1</v>
      </c>
      <c r="BX205" s="43">
        <f t="shared" si="253"/>
        <v>199</v>
      </c>
      <c r="BY205" s="43">
        <f>IF(AND($BX205&gt;Inputs!B$13,$BX205&lt;=Inputs!C$13),Inputs!C$14,0)</f>
        <v>0.2</v>
      </c>
      <c r="BZ205" s="43">
        <f>IF(AND($BX205&gt;Inputs!C$13,$BX205&lt;=Inputs!D$13),Inputs!D$14,0)</f>
        <v>0</v>
      </c>
      <c r="CA205" s="43">
        <f>IF(AND($BX205&gt;Inputs!B$13,$BX205&lt;=Inputs!C$13),Inputs!B$13,0)</f>
        <v>185</v>
      </c>
      <c r="CB205" s="43">
        <f>IF(AND($BX205&gt;Inputs!C$13,$BX205&lt;=Inputs!D$13),Inputs!C$13,0)</f>
        <v>0</v>
      </c>
      <c r="CC205" s="43">
        <f t="shared" si="285"/>
        <v>70</v>
      </c>
      <c r="CD205" s="43">
        <f t="shared" si="286"/>
        <v>0</v>
      </c>
      <c r="CE205" s="43">
        <f t="shared" si="287"/>
        <v>70</v>
      </c>
      <c r="CF205" s="43" t="str">
        <f t="shared" si="246"/>
        <v>No</v>
      </c>
      <c r="CG205" s="43">
        <f t="shared" si="288"/>
        <v>0</v>
      </c>
      <c r="CH205" s="43">
        <f t="shared" si="289"/>
        <v>0</v>
      </c>
      <c r="CI205" s="43">
        <f t="shared" si="290"/>
        <v>0</v>
      </c>
      <c r="CJ205" s="43">
        <f t="shared" si="291"/>
        <v>0</v>
      </c>
      <c r="CK205" s="43">
        <f t="shared" si="292"/>
        <v>0</v>
      </c>
      <c r="CL205" s="44">
        <f t="shared" si="293"/>
        <v>-1</v>
      </c>
      <c r="CM205" s="9">
        <f>IF(AND($F205&gt;=Inputs!B$3,$F205&lt;Inputs!C$3),FORECAST($F205,Inputs!B$4:C$4,Inputs!B$3:C$3),9999)</f>
        <v>9999</v>
      </c>
      <c r="CN205" s="9">
        <f>IF(AND($F205&gt;=Inputs!C$3,$F205&lt;Inputs!D$3),FORECAST($F205,Inputs!C$4:D$4,Inputs!C$3:D$3),9999)</f>
        <v>9999</v>
      </c>
      <c r="CO205" s="9">
        <f>IF(AND($F205&gt;=Inputs!D$3,$F205&lt;Inputs!E$3),FORECAST($F205,Inputs!D$4:E$4,Inputs!D$3:E$3),9999)</f>
        <v>9999</v>
      </c>
      <c r="CP205" s="9">
        <f>IF(AND($F205&gt;=Inputs!E$3,$F205&lt;Inputs!F$3),FORECAST($F205,Inputs!E$4:F$4,Inputs!E$3:F$3),9999)</f>
        <v>9999</v>
      </c>
      <c r="CQ205" s="9">
        <f>IF(AND($F205&gt;=Inputs!F$3,$F205&lt;Inputs!G$3),FORECAST($F205,Inputs!F$4:G$4,Inputs!F$3:G$3),9999)</f>
        <v>9999</v>
      </c>
      <c r="CR205" s="9">
        <f>IF(AND($F205&gt;=Inputs!G$3,$F205&lt;Inputs!H$3),FORECAST($F205,Inputs!G$4:H$4,Inputs!G$3:H$3),9999)</f>
        <v>9999</v>
      </c>
      <c r="CS205" s="9">
        <f>IF(AND($F205&gt;=Inputs!H$3,$F205&lt;Inputs!I$3),FORECAST($F205,Inputs!H$4:I$4,Inputs!H$3:I$3),9999)</f>
        <v>9999</v>
      </c>
      <c r="CT205" s="9">
        <f>IF(AND($F205&gt;=Inputs!I$3,$F205&lt;Inputs!J$3),FORECAST($F205,Inputs!I$4:J$4,Inputs!I$3:J$3),9999)</f>
        <v>9999</v>
      </c>
      <c r="CU205" s="9">
        <f>IF(AND($F205&gt;=Inputs!J$3,$F205&lt;Inputs!K$3),FORECAST($F205,Inputs!J$4:K$4,Inputs!J$3:K$3),9999)</f>
        <v>9999</v>
      </c>
      <c r="CV205" s="9">
        <f>IF(AND($F205&gt;=Inputs!K$3,$F205&lt;Inputs!L$3),FORECAST($F205,Inputs!K$4:L$4,Inputs!K$3:L$3),9999)</f>
        <v>9999</v>
      </c>
      <c r="CW205" s="9">
        <f>IF(AND($G205&gt;=Inputs!B$3,$G205&lt;Inputs!C$3),FORECAST($G205,Inputs!B$4:C$4,Inputs!B$3:C$3),-9999)</f>
        <v>-9999</v>
      </c>
      <c r="CX205" s="9">
        <f>IF(AND($G205&gt;=Inputs!C$3,$G205&lt;Inputs!D$3),FORECAST($G205,Inputs!C$4:D$4,Inputs!C$3:D$3),-9999)</f>
        <v>-9999</v>
      </c>
      <c r="CY205" s="9">
        <f>IF(AND($G205&gt;=Inputs!D$3,$G205&lt;Inputs!E$3),FORECAST($G205,Inputs!D$4:E$4,Inputs!D$3:E$3),-9999)</f>
        <v>-9999</v>
      </c>
      <c r="CZ205" s="9">
        <f>IF(AND($G205&gt;=Inputs!E$3,$G205&lt;Inputs!F$3),FORECAST($G205,Inputs!E$4:F$4,Inputs!E$3:F$3),-9999)</f>
        <v>-9999</v>
      </c>
      <c r="DA205" s="9">
        <f>IF(AND($G205&gt;=Inputs!F$3,$G205&lt;Inputs!G$3),FORECAST($G205,Inputs!F$4:G$4,Inputs!F$3:G$3),-9999)</f>
        <v>-9999</v>
      </c>
      <c r="DB205" s="9">
        <f>IF(AND($G205&gt;=Inputs!G$3,$G205&lt;Inputs!H$3),FORECAST($G205,Inputs!G$4:H$4,Inputs!G$3:H$3),-9999)</f>
        <v>25.2</v>
      </c>
      <c r="DC205" s="9">
        <f>IF(AND($G205&gt;=Inputs!H$3,$G205&lt;Inputs!I$3),FORECAST($G205,Inputs!H$4:I$4,Inputs!H$3:I$3),-9999)</f>
        <v>-9999</v>
      </c>
      <c r="DD205" s="9">
        <f>IF(AND($G205&gt;=Inputs!I$3,$G205&lt;Inputs!J$3),FORECAST($G205,Inputs!I$4:J$4,Inputs!I$3:J$3),-9999)</f>
        <v>-9999</v>
      </c>
      <c r="DE205" s="9">
        <f>IF(AND($G205&gt;=Inputs!J$3,$G205&lt;Inputs!K$3),FORECAST($G205,Inputs!J$4:K$4,Inputs!J$3:K$3),-9999)</f>
        <v>-9999</v>
      </c>
      <c r="DF205" s="9">
        <f>IF(AND($G205&gt;=Inputs!K$3,$G205&lt;Inputs!L$3),FORECAST($G205,Inputs!K$4:L$4,Inputs!K$3:L$3),-9999)</f>
        <v>-9999</v>
      </c>
    </row>
    <row r="206" spans="1:110" x14ac:dyDescent="0.25">
      <c r="A206" s="2">
        <f t="shared" si="294"/>
        <v>45474.704861110455</v>
      </c>
      <c r="B206" s="3" t="str">
        <f>IF(ROUND(A206,6)&lt;ROUND(Inputs!$B$7,6),"Pre t0",IF(ROUND(A206,6)=ROUND(Inputs!$B$7,6),"t0",IF(AND(A206&gt;Inputs!$B$7,A206&lt;Inputs!$B$8),"TRLD","Post t0")))</f>
        <v>TRLD</v>
      </c>
      <c r="C206" s="17">
        <v>76.58</v>
      </c>
      <c r="D206" s="19">
        <v>187.01374999999999</v>
      </c>
      <c r="E206" s="19"/>
      <c r="F206" s="19">
        <v>200</v>
      </c>
      <c r="G206" s="19">
        <v>130</v>
      </c>
      <c r="H206" s="7">
        <f t="shared" si="254"/>
        <v>200</v>
      </c>
      <c r="I206" s="7">
        <f>IF(B206="Pre t0",0,IF(B206="t0",MAX(MIN(TRLD!N206,E206),G206),IF(B206="TRLD",I205+J206,IF(B206="Post t0",MAX(I205+M206,G206)))))</f>
        <v>200</v>
      </c>
      <c r="J206" s="7">
        <f t="shared" si="247"/>
        <v>0</v>
      </c>
      <c r="K206" s="7">
        <f t="shared" si="250"/>
        <v>0</v>
      </c>
      <c r="L206" s="7">
        <f t="shared" si="248"/>
        <v>0</v>
      </c>
      <c r="M206" s="8">
        <f t="shared" si="249"/>
        <v>-1</v>
      </c>
      <c r="N206" s="31">
        <f t="shared" si="251"/>
        <v>200</v>
      </c>
      <c r="O206" s="31">
        <f>IF(AND($C206&gt;=Inputs!B$4,$C206&lt;Inputs!C$4),FORECAST($C206,Inputs!B$3:C$3,Inputs!B$4:C$4),0)</f>
        <v>0</v>
      </c>
      <c r="P206" s="31">
        <f>IF(AND($C206&gt;=Inputs!C$4,$C206&lt;Inputs!D$4),FORECAST($C206,Inputs!C$3:D$3,Inputs!C$4:D$4),0)</f>
        <v>0</v>
      </c>
      <c r="Q206" s="31">
        <f>IF(AND($C206&gt;=Inputs!D$4,$C206&lt;Inputs!E$4),FORECAST($C206,Inputs!D$3:E$3,Inputs!D$4:E$4),0)</f>
        <v>0</v>
      </c>
      <c r="R206" s="31">
        <f>IF(AND($C206&gt;=Inputs!E$4,$C206&lt;Inputs!F$4),FORECAST($C206,Inputs!E$3:F$3,Inputs!E$4:F$4),0)</f>
        <v>0</v>
      </c>
      <c r="S206" s="31">
        <f>IF(AND($C206&gt;=Inputs!F$4,$C206&lt;Inputs!G$4),FORECAST($C206,Inputs!F$3:G$3,Inputs!F$4:G$4),0)</f>
        <v>0</v>
      </c>
      <c r="T206" s="31">
        <f>IF(AND($C206&gt;=Inputs!G$4,$C206&lt;Inputs!H$4),FORECAST($C206,Inputs!G$3:H$3,Inputs!G$4:H$4),0)</f>
        <v>0</v>
      </c>
      <c r="U206" s="31">
        <f>IF(AND($C206&gt;=Inputs!H$4,$C206&lt;Inputs!I$4),FORECAST($C206,Inputs!H$3:I$3,Inputs!H$4:I$4),0)</f>
        <v>0</v>
      </c>
      <c r="V206" s="31">
        <f>IF(AND($C206&gt;=Inputs!I$4,$C206&lt;Inputs!J$4),FORECAST($C206,Inputs!I$3:J$3,Inputs!I$4:J$4),0)</f>
        <v>0</v>
      </c>
      <c r="W206" s="31">
        <f>IF(AND($C206&gt;=Inputs!J$4,$C206&lt;Inputs!K$4),FORECAST($C206,Inputs!J$3:K$3,Inputs!J$4:K$4),0)</f>
        <v>0</v>
      </c>
      <c r="X206" s="31">
        <f>IF(AND($C206&gt;=Inputs!K$4,Inputs!K$4&lt;&gt;""),F206,0)</f>
        <v>200</v>
      </c>
      <c r="Y206" s="36">
        <f>IF($I205&lt;Inputs!B$13,Inputs!B$14,0)</f>
        <v>0</v>
      </c>
      <c r="Z206" s="36">
        <f>IF(AND($I205&gt;=Inputs!B$13,$I205&lt;Inputs!C$13),Inputs!C$14,0)</f>
        <v>0</v>
      </c>
      <c r="AA206" s="36">
        <f>IF(AND($I205&gt;=Inputs!C$13,$I205&lt;Inputs!D$13),Inputs!D$14,0)</f>
        <v>0</v>
      </c>
      <c r="AB206" s="36">
        <f>IF(AND($I205&lt;Inputs!B$13),Inputs!B$13,0)</f>
        <v>0</v>
      </c>
      <c r="AC206" s="36">
        <f>IF(AND($I205&gt;=Inputs!B$13,$I205&lt;Inputs!C$13),Inputs!C$13,0)</f>
        <v>0</v>
      </c>
      <c r="AD206" s="36">
        <f>IF(AND($I205&gt;=Inputs!C$13,$I205&lt;Inputs!D$13),Inputs!D$13,0)</f>
        <v>0</v>
      </c>
      <c r="AE206" s="36">
        <f t="shared" si="255"/>
        <v>0</v>
      </c>
      <c r="AF206" s="36">
        <f t="shared" si="256"/>
        <v>0</v>
      </c>
      <c r="AG206" s="36">
        <f t="shared" si="257"/>
        <v>0</v>
      </c>
      <c r="AH206" s="36">
        <f t="shared" si="258"/>
        <v>0</v>
      </c>
      <c r="AI206" s="36" t="str">
        <f t="shared" si="243"/>
        <v>No</v>
      </c>
      <c r="AJ206" s="36">
        <f t="shared" si="259"/>
        <v>0</v>
      </c>
      <c r="AK206" s="36">
        <f t="shared" si="260"/>
        <v>0</v>
      </c>
      <c r="AL206" s="36">
        <f t="shared" si="261"/>
        <v>0</v>
      </c>
      <c r="AM206" s="36">
        <f t="shared" si="262"/>
        <v>0</v>
      </c>
      <c r="AN206" s="36">
        <f t="shared" si="263"/>
        <v>0</v>
      </c>
      <c r="AO206" s="36">
        <f t="shared" si="264"/>
        <v>0</v>
      </c>
      <c r="AP206" s="36">
        <f t="shared" si="265"/>
        <v>0</v>
      </c>
      <c r="AQ206" s="36">
        <f t="shared" si="252"/>
        <v>200</v>
      </c>
      <c r="AR206" s="36">
        <f>IF(AND($AQ206&gt;=Inputs!B$13,$AQ206&lt;Inputs!C$13),Inputs!C$14,0)</f>
        <v>0</v>
      </c>
      <c r="AS206" s="36">
        <f>IF(AND($AQ206&gt;=Inputs!C$13,$AQ206&lt;Inputs!D$13),Inputs!D$14,0)</f>
        <v>0</v>
      </c>
      <c r="AT206" s="36">
        <f>IF(AND($AQ206&gt;=Inputs!B$13,$AQ206&lt;Inputs!C$13),Inputs!C$13,0)</f>
        <v>0</v>
      </c>
      <c r="AU206" s="36">
        <f>IF(AND($AQ206&gt;=Inputs!C$13,$AQ206&lt;Inputs!D$13),Inputs!D$13,0)</f>
        <v>0</v>
      </c>
      <c r="AV206" s="36">
        <f t="shared" si="266"/>
        <v>0</v>
      </c>
      <c r="AW206" s="36">
        <f>IFERROR((AU206-#REF!)/AS206,0)</f>
        <v>0</v>
      </c>
      <c r="AX206" s="36">
        <f t="shared" si="267"/>
        <v>0</v>
      </c>
      <c r="AY206" s="36" t="str">
        <f t="shared" si="244"/>
        <v>No</v>
      </c>
      <c r="AZ206" s="36">
        <f t="shared" si="268"/>
        <v>0</v>
      </c>
      <c r="BA206" s="36">
        <f t="shared" si="269"/>
        <v>0</v>
      </c>
      <c r="BB206" s="36">
        <f t="shared" si="270"/>
        <v>0</v>
      </c>
      <c r="BC206" s="36">
        <f t="shared" si="271"/>
        <v>0</v>
      </c>
      <c r="BD206" s="36">
        <f t="shared" si="272"/>
        <v>0</v>
      </c>
      <c r="BE206" s="37">
        <f t="shared" si="273"/>
        <v>0</v>
      </c>
      <c r="BF206" s="43">
        <f>IF($I205&lt;=Inputs!B$13,Inputs!B$14,0)</f>
        <v>0</v>
      </c>
      <c r="BG206" s="43">
        <f>IF(AND($I205&gt;Inputs!B$13,$I205&lt;=Inputs!C$13),Inputs!C$14,0)</f>
        <v>0.2</v>
      </c>
      <c r="BH206" s="43">
        <f>IF(AND($I205&gt;Inputs!C$13,$I205&lt;=Inputs!D$13),Inputs!D$14,0)</f>
        <v>0</v>
      </c>
      <c r="BI206" s="43">
        <f>IF(AND($I205&lt;Inputs!B$13),0,0)</f>
        <v>0</v>
      </c>
      <c r="BJ206" s="43">
        <f>IF(AND($I205&gt;=Inputs!B$13,$I205&lt;Inputs!C$13),Inputs!B$13,0)</f>
        <v>0</v>
      </c>
      <c r="BK206" s="43">
        <f>IF(AND($I205&gt;=Inputs!C$13,$I205&lt;Inputs!D$13),Inputs!C$13,0)</f>
        <v>0</v>
      </c>
      <c r="BL206" s="43">
        <f t="shared" si="274"/>
        <v>0</v>
      </c>
      <c r="BM206" s="43">
        <f t="shared" si="275"/>
        <v>1000</v>
      </c>
      <c r="BN206" s="43">
        <f t="shared" si="276"/>
        <v>0</v>
      </c>
      <c r="BO206" s="43">
        <f t="shared" si="277"/>
        <v>1000</v>
      </c>
      <c r="BP206" s="43" t="str">
        <f t="shared" si="245"/>
        <v>No</v>
      </c>
      <c r="BQ206" s="43">
        <f t="shared" si="278"/>
        <v>0</v>
      </c>
      <c r="BR206" s="43">
        <f t="shared" si="279"/>
        <v>5</v>
      </c>
      <c r="BS206" s="43">
        <f t="shared" si="280"/>
        <v>0</v>
      </c>
      <c r="BT206" s="43">
        <f t="shared" si="281"/>
        <v>0</v>
      </c>
      <c r="BU206" s="43">
        <f t="shared" si="282"/>
        <v>-1</v>
      </c>
      <c r="BV206" s="43">
        <f t="shared" si="283"/>
        <v>0</v>
      </c>
      <c r="BW206" s="43">
        <f t="shared" si="284"/>
        <v>-1</v>
      </c>
      <c r="BX206" s="43">
        <f t="shared" si="253"/>
        <v>199</v>
      </c>
      <c r="BY206" s="43">
        <f>IF(AND($BX206&gt;Inputs!B$13,$BX206&lt;=Inputs!C$13),Inputs!C$14,0)</f>
        <v>0.2</v>
      </c>
      <c r="BZ206" s="43">
        <f>IF(AND($BX206&gt;Inputs!C$13,$BX206&lt;=Inputs!D$13),Inputs!D$14,0)</f>
        <v>0</v>
      </c>
      <c r="CA206" s="43">
        <f>IF(AND($BX206&gt;Inputs!B$13,$BX206&lt;=Inputs!C$13),Inputs!B$13,0)</f>
        <v>185</v>
      </c>
      <c r="CB206" s="43">
        <f>IF(AND($BX206&gt;Inputs!C$13,$BX206&lt;=Inputs!D$13),Inputs!C$13,0)</f>
        <v>0</v>
      </c>
      <c r="CC206" s="43">
        <f t="shared" si="285"/>
        <v>70</v>
      </c>
      <c r="CD206" s="43">
        <f t="shared" si="286"/>
        <v>0</v>
      </c>
      <c r="CE206" s="43">
        <f t="shared" si="287"/>
        <v>70</v>
      </c>
      <c r="CF206" s="43" t="str">
        <f t="shared" si="246"/>
        <v>No</v>
      </c>
      <c r="CG206" s="43">
        <f t="shared" si="288"/>
        <v>0</v>
      </c>
      <c r="CH206" s="43">
        <f t="shared" si="289"/>
        <v>0</v>
      </c>
      <c r="CI206" s="43">
        <f t="shared" si="290"/>
        <v>0</v>
      </c>
      <c r="CJ206" s="43">
        <f t="shared" si="291"/>
        <v>0</v>
      </c>
      <c r="CK206" s="43">
        <f t="shared" si="292"/>
        <v>0</v>
      </c>
      <c r="CL206" s="44">
        <f t="shared" si="293"/>
        <v>-1</v>
      </c>
      <c r="CM206" s="9">
        <f>IF(AND($F206&gt;=Inputs!B$3,$F206&lt;Inputs!C$3),FORECAST($F206,Inputs!B$4:C$4,Inputs!B$3:C$3),9999)</f>
        <v>9999</v>
      </c>
      <c r="CN206" s="9">
        <f>IF(AND($F206&gt;=Inputs!C$3,$F206&lt;Inputs!D$3),FORECAST($F206,Inputs!C$4:D$4,Inputs!C$3:D$3),9999)</f>
        <v>9999</v>
      </c>
      <c r="CO206" s="9">
        <f>IF(AND($F206&gt;=Inputs!D$3,$F206&lt;Inputs!E$3),FORECAST($F206,Inputs!D$4:E$4,Inputs!D$3:E$3),9999)</f>
        <v>9999</v>
      </c>
      <c r="CP206" s="9">
        <f>IF(AND($F206&gt;=Inputs!E$3,$F206&lt;Inputs!F$3),FORECAST($F206,Inputs!E$4:F$4,Inputs!E$3:F$3),9999)</f>
        <v>9999</v>
      </c>
      <c r="CQ206" s="9">
        <f>IF(AND($F206&gt;=Inputs!F$3,$F206&lt;Inputs!G$3),FORECAST($F206,Inputs!F$4:G$4,Inputs!F$3:G$3),9999)</f>
        <v>9999</v>
      </c>
      <c r="CR206" s="9">
        <f>IF(AND($F206&gt;=Inputs!G$3,$F206&lt;Inputs!H$3),FORECAST($F206,Inputs!G$4:H$4,Inputs!G$3:H$3),9999)</f>
        <v>9999</v>
      </c>
      <c r="CS206" s="9">
        <f>IF(AND($F206&gt;=Inputs!H$3,$F206&lt;Inputs!I$3),FORECAST($F206,Inputs!H$4:I$4,Inputs!H$3:I$3),9999)</f>
        <v>9999</v>
      </c>
      <c r="CT206" s="9">
        <f>IF(AND($F206&gt;=Inputs!I$3,$F206&lt;Inputs!J$3),FORECAST($F206,Inputs!I$4:J$4,Inputs!I$3:J$3),9999)</f>
        <v>9999</v>
      </c>
      <c r="CU206" s="9">
        <f>IF(AND($F206&gt;=Inputs!J$3,$F206&lt;Inputs!K$3),FORECAST($F206,Inputs!J$4:K$4,Inputs!J$3:K$3),9999)</f>
        <v>9999</v>
      </c>
      <c r="CV206" s="9">
        <f>IF(AND($F206&gt;=Inputs!K$3,$F206&lt;Inputs!L$3),FORECAST($F206,Inputs!K$4:L$4,Inputs!K$3:L$3),9999)</f>
        <v>9999</v>
      </c>
      <c r="CW206" s="9">
        <f>IF(AND($G206&gt;=Inputs!B$3,$G206&lt;Inputs!C$3),FORECAST($G206,Inputs!B$4:C$4,Inputs!B$3:C$3),-9999)</f>
        <v>-9999</v>
      </c>
      <c r="CX206" s="9">
        <f>IF(AND($G206&gt;=Inputs!C$3,$G206&lt;Inputs!D$3),FORECAST($G206,Inputs!C$4:D$4,Inputs!C$3:D$3),-9999)</f>
        <v>-9999</v>
      </c>
      <c r="CY206" s="9">
        <f>IF(AND($G206&gt;=Inputs!D$3,$G206&lt;Inputs!E$3),FORECAST($G206,Inputs!D$4:E$4,Inputs!D$3:E$3),-9999)</f>
        <v>-9999</v>
      </c>
      <c r="CZ206" s="9">
        <f>IF(AND($G206&gt;=Inputs!E$3,$G206&lt;Inputs!F$3),FORECAST($G206,Inputs!E$4:F$4,Inputs!E$3:F$3),-9999)</f>
        <v>-9999</v>
      </c>
      <c r="DA206" s="9">
        <f>IF(AND($G206&gt;=Inputs!F$3,$G206&lt;Inputs!G$3),FORECAST($G206,Inputs!F$4:G$4,Inputs!F$3:G$3),-9999)</f>
        <v>-9999</v>
      </c>
      <c r="DB206" s="9">
        <f>IF(AND($G206&gt;=Inputs!G$3,$G206&lt;Inputs!H$3),FORECAST($G206,Inputs!G$4:H$4,Inputs!G$3:H$3),-9999)</f>
        <v>25.2</v>
      </c>
      <c r="DC206" s="9">
        <f>IF(AND($G206&gt;=Inputs!H$3,$G206&lt;Inputs!I$3),FORECAST($G206,Inputs!H$4:I$4,Inputs!H$3:I$3),-9999)</f>
        <v>-9999</v>
      </c>
      <c r="DD206" s="9">
        <f>IF(AND($G206&gt;=Inputs!I$3,$G206&lt;Inputs!J$3),FORECAST($G206,Inputs!I$4:J$4,Inputs!I$3:J$3),-9999)</f>
        <v>-9999</v>
      </c>
      <c r="DE206" s="9">
        <f>IF(AND($G206&gt;=Inputs!J$3,$G206&lt;Inputs!K$3),FORECAST($G206,Inputs!J$4:K$4,Inputs!J$3:K$3),-9999)</f>
        <v>-9999</v>
      </c>
      <c r="DF206" s="9">
        <f>IF(AND($G206&gt;=Inputs!K$3,$G206&lt;Inputs!L$3),FORECAST($G206,Inputs!K$4:L$4,Inputs!K$3:L$3),-9999)</f>
        <v>-9999</v>
      </c>
    </row>
    <row r="207" spans="1:110" x14ac:dyDescent="0.25">
      <c r="A207" s="2">
        <f t="shared" si="294"/>
        <v>45474.708333332674</v>
      </c>
      <c r="B207" s="3" t="str">
        <f>IF(ROUND(A207,6)&lt;ROUND(Inputs!$B$7,6),"Pre t0",IF(ROUND(A207,6)=ROUND(Inputs!$B$7,6),"t0",IF(AND(A207&gt;Inputs!$B$7,A207&lt;Inputs!$B$8),"TRLD","Post t0")))</f>
        <v>TRLD</v>
      </c>
      <c r="C207" s="17">
        <v>44.28</v>
      </c>
      <c r="D207" s="19">
        <v>186.78899999999999</v>
      </c>
      <c r="E207" s="19"/>
      <c r="F207" s="19">
        <v>200</v>
      </c>
      <c r="G207" s="19">
        <v>130</v>
      </c>
      <c r="H207" s="7">
        <f t="shared" si="254"/>
        <v>200</v>
      </c>
      <c r="I207" s="7">
        <f>IF(B207="Pre t0",0,IF(B207="t0",MAX(MIN(TRLD!N207,E207),G207),IF(B207="TRLD",I206+J207,IF(B207="Post t0",MAX(I206+M207,G207)))))</f>
        <v>200</v>
      </c>
      <c r="J207" s="7">
        <f t="shared" si="247"/>
        <v>0</v>
      </c>
      <c r="K207" s="7">
        <f t="shared" si="250"/>
        <v>0</v>
      </c>
      <c r="L207" s="7">
        <f t="shared" si="248"/>
        <v>0</v>
      </c>
      <c r="M207" s="8">
        <f t="shared" si="249"/>
        <v>-1</v>
      </c>
      <c r="N207" s="31">
        <f t="shared" si="251"/>
        <v>200</v>
      </c>
      <c r="O207" s="31">
        <f>IF(AND($C207&gt;=Inputs!B$4,$C207&lt;Inputs!C$4),FORECAST($C207,Inputs!B$3:C$3,Inputs!B$4:C$4),0)</f>
        <v>0</v>
      </c>
      <c r="P207" s="31">
        <f>IF(AND($C207&gt;=Inputs!C$4,$C207&lt;Inputs!D$4),FORECAST($C207,Inputs!C$3:D$3,Inputs!C$4:D$4),0)</f>
        <v>0</v>
      </c>
      <c r="Q207" s="31">
        <f>IF(AND($C207&gt;=Inputs!D$4,$C207&lt;Inputs!E$4),FORECAST($C207,Inputs!D$3:E$3,Inputs!D$4:E$4),0)</f>
        <v>0</v>
      </c>
      <c r="R207" s="31">
        <f>IF(AND($C207&gt;=Inputs!E$4,$C207&lt;Inputs!F$4),FORECAST($C207,Inputs!E$3:F$3,Inputs!E$4:F$4),0)</f>
        <v>0</v>
      </c>
      <c r="S207" s="31">
        <f>IF(AND($C207&gt;=Inputs!F$4,$C207&lt;Inputs!G$4),FORECAST($C207,Inputs!F$3:G$3,Inputs!F$4:G$4),0)</f>
        <v>0</v>
      </c>
      <c r="T207" s="31">
        <f>IF(AND($C207&gt;=Inputs!G$4,$C207&lt;Inputs!H$4),FORECAST($C207,Inputs!G$3:H$3,Inputs!G$4:H$4),0)</f>
        <v>0</v>
      </c>
      <c r="U207" s="31">
        <f>IF(AND($C207&gt;=Inputs!H$4,$C207&lt;Inputs!I$4),FORECAST($C207,Inputs!H$3:I$3,Inputs!H$4:I$4),0)</f>
        <v>0</v>
      </c>
      <c r="V207" s="31">
        <f>IF(AND($C207&gt;=Inputs!I$4,$C207&lt;Inputs!J$4),FORECAST($C207,Inputs!I$3:J$3,Inputs!I$4:J$4),0)</f>
        <v>0</v>
      </c>
      <c r="W207" s="31">
        <f>IF(AND($C207&gt;=Inputs!J$4,$C207&lt;Inputs!K$4),FORECAST($C207,Inputs!J$3:K$3,Inputs!J$4:K$4),0)</f>
        <v>0</v>
      </c>
      <c r="X207" s="31">
        <f>IF(AND($C207&gt;=Inputs!K$4,Inputs!K$4&lt;&gt;""),F207,0)</f>
        <v>200</v>
      </c>
      <c r="Y207" s="36">
        <f>IF($I206&lt;Inputs!B$13,Inputs!B$14,0)</f>
        <v>0</v>
      </c>
      <c r="Z207" s="36">
        <f>IF(AND($I206&gt;=Inputs!B$13,$I206&lt;Inputs!C$13),Inputs!C$14,0)</f>
        <v>0</v>
      </c>
      <c r="AA207" s="36">
        <f>IF(AND($I206&gt;=Inputs!C$13,$I206&lt;Inputs!D$13),Inputs!D$14,0)</f>
        <v>0</v>
      </c>
      <c r="AB207" s="36">
        <f>IF(AND($I206&lt;Inputs!B$13),Inputs!B$13,0)</f>
        <v>0</v>
      </c>
      <c r="AC207" s="36">
        <f>IF(AND($I206&gt;=Inputs!B$13,$I206&lt;Inputs!C$13),Inputs!C$13,0)</f>
        <v>0</v>
      </c>
      <c r="AD207" s="36">
        <f>IF(AND($I206&gt;=Inputs!C$13,$I206&lt;Inputs!D$13),Inputs!D$13,0)</f>
        <v>0</v>
      </c>
      <c r="AE207" s="36">
        <f t="shared" si="255"/>
        <v>0</v>
      </c>
      <c r="AF207" s="36">
        <f t="shared" si="256"/>
        <v>0</v>
      </c>
      <c r="AG207" s="36">
        <f t="shared" si="257"/>
        <v>0</v>
      </c>
      <c r="AH207" s="36">
        <f t="shared" si="258"/>
        <v>0</v>
      </c>
      <c r="AI207" s="36" t="str">
        <f t="shared" si="243"/>
        <v>No</v>
      </c>
      <c r="AJ207" s="36">
        <f t="shared" si="259"/>
        <v>0</v>
      </c>
      <c r="AK207" s="36">
        <f t="shared" si="260"/>
        <v>0</v>
      </c>
      <c r="AL207" s="36">
        <f t="shared" si="261"/>
        <v>0</v>
      </c>
      <c r="AM207" s="36">
        <f t="shared" si="262"/>
        <v>0</v>
      </c>
      <c r="AN207" s="36">
        <f t="shared" si="263"/>
        <v>0</v>
      </c>
      <c r="AO207" s="36">
        <f t="shared" si="264"/>
        <v>0</v>
      </c>
      <c r="AP207" s="36">
        <f t="shared" si="265"/>
        <v>0</v>
      </c>
      <c r="AQ207" s="36">
        <f t="shared" si="252"/>
        <v>200</v>
      </c>
      <c r="AR207" s="36">
        <f>IF(AND($AQ207&gt;=Inputs!B$13,$AQ207&lt;Inputs!C$13),Inputs!C$14,0)</f>
        <v>0</v>
      </c>
      <c r="AS207" s="36">
        <f>IF(AND($AQ207&gt;=Inputs!C$13,$AQ207&lt;Inputs!D$13),Inputs!D$14,0)</f>
        <v>0</v>
      </c>
      <c r="AT207" s="36">
        <f>IF(AND($AQ207&gt;=Inputs!B$13,$AQ207&lt;Inputs!C$13),Inputs!C$13,0)</f>
        <v>0</v>
      </c>
      <c r="AU207" s="36">
        <f>IF(AND($AQ207&gt;=Inputs!C$13,$AQ207&lt;Inputs!D$13),Inputs!D$13,0)</f>
        <v>0</v>
      </c>
      <c r="AV207" s="36">
        <f t="shared" si="266"/>
        <v>0</v>
      </c>
      <c r="AW207" s="36">
        <f>IFERROR((AU207-#REF!)/AS207,0)</f>
        <v>0</v>
      </c>
      <c r="AX207" s="36">
        <f t="shared" si="267"/>
        <v>0</v>
      </c>
      <c r="AY207" s="36" t="str">
        <f t="shared" si="244"/>
        <v>No</v>
      </c>
      <c r="AZ207" s="36">
        <f t="shared" si="268"/>
        <v>0</v>
      </c>
      <c r="BA207" s="36">
        <f t="shared" si="269"/>
        <v>0</v>
      </c>
      <c r="BB207" s="36">
        <f t="shared" si="270"/>
        <v>0</v>
      </c>
      <c r="BC207" s="36">
        <f t="shared" si="271"/>
        <v>0</v>
      </c>
      <c r="BD207" s="36">
        <f t="shared" si="272"/>
        <v>0</v>
      </c>
      <c r="BE207" s="37">
        <f t="shared" si="273"/>
        <v>0</v>
      </c>
      <c r="BF207" s="43">
        <f>IF($I206&lt;=Inputs!B$13,Inputs!B$14,0)</f>
        <v>0</v>
      </c>
      <c r="BG207" s="43">
        <f>IF(AND($I206&gt;Inputs!B$13,$I206&lt;=Inputs!C$13),Inputs!C$14,0)</f>
        <v>0.2</v>
      </c>
      <c r="BH207" s="43">
        <f>IF(AND($I206&gt;Inputs!C$13,$I206&lt;=Inputs!D$13),Inputs!D$14,0)</f>
        <v>0</v>
      </c>
      <c r="BI207" s="43">
        <f>IF(AND($I206&lt;Inputs!B$13),0,0)</f>
        <v>0</v>
      </c>
      <c r="BJ207" s="43">
        <f>IF(AND($I206&gt;=Inputs!B$13,$I206&lt;Inputs!C$13),Inputs!B$13,0)</f>
        <v>0</v>
      </c>
      <c r="BK207" s="43">
        <f>IF(AND($I206&gt;=Inputs!C$13,$I206&lt;Inputs!D$13),Inputs!C$13,0)</f>
        <v>0</v>
      </c>
      <c r="BL207" s="43">
        <f t="shared" si="274"/>
        <v>0</v>
      </c>
      <c r="BM207" s="43">
        <f t="shared" si="275"/>
        <v>1000</v>
      </c>
      <c r="BN207" s="43">
        <f t="shared" si="276"/>
        <v>0</v>
      </c>
      <c r="BO207" s="43">
        <f t="shared" si="277"/>
        <v>1000</v>
      </c>
      <c r="BP207" s="43" t="str">
        <f t="shared" si="245"/>
        <v>No</v>
      </c>
      <c r="BQ207" s="43">
        <f t="shared" si="278"/>
        <v>0</v>
      </c>
      <c r="BR207" s="43">
        <f t="shared" si="279"/>
        <v>5</v>
      </c>
      <c r="BS207" s="43">
        <f t="shared" si="280"/>
        <v>0</v>
      </c>
      <c r="BT207" s="43">
        <f t="shared" si="281"/>
        <v>0</v>
      </c>
      <c r="BU207" s="43">
        <f t="shared" si="282"/>
        <v>-1</v>
      </c>
      <c r="BV207" s="43">
        <f t="shared" si="283"/>
        <v>0</v>
      </c>
      <c r="BW207" s="43">
        <f t="shared" si="284"/>
        <v>-1</v>
      </c>
      <c r="BX207" s="43">
        <f t="shared" si="253"/>
        <v>199</v>
      </c>
      <c r="BY207" s="43">
        <f>IF(AND($BX207&gt;Inputs!B$13,$BX207&lt;=Inputs!C$13),Inputs!C$14,0)</f>
        <v>0.2</v>
      </c>
      <c r="BZ207" s="43">
        <f>IF(AND($BX207&gt;Inputs!C$13,$BX207&lt;=Inputs!D$13),Inputs!D$14,0)</f>
        <v>0</v>
      </c>
      <c r="CA207" s="43">
        <f>IF(AND($BX207&gt;Inputs!B$13,$BX207&lt;=Inputs!C$13),Inputs!B$13,0)</f>
        <v>185</v>
      </c>
      <c r="CB207" s="43">
        <f>IF(AND($BX207&gt;Inputs!C$13,$BX207&lt;=Inputs!D$13),Inputs!C$13,0)</f>
        <v>0</v>
      </c>
      <c r="CC207" s="43">
        <f t="shared" si="285"/>
        <v>70</v>
      </c>
      <c r="CD207" s="43">
        <f t="shared" si="286"/>
        <v>0</v>
      </c>
      <c r="CE207" s="43">
        <f t="shared" si="287"/>
        <v>70</v>
      </c>
      <c r="CF207" s="43" t="str">
        <f t="shared" si="246"/>
        <v>No</v>
      </c>
      <c r="CG207" s="43">
        <f t="shared" si="288"/>
        <v>0</v>
      </c>
      <c r="CH207" s="43">
        <f t="shared" si="289"/>
        <v>0</v>
      </c>
      <c r="CI207" s="43">
        <f t="shared" si="290"/>
        <v>0</v>
      </c>
      <c r="CJ207" s="43">
        <f t="shared" si="291"/>
        <v>0</v>
      </c>
      <c r="CK207" s="43">
        <f t="shared" si="292"/>
        <v>0</v>
      </c>
      <c r="CL207" s="44">
        <f t="shared" si="293"/>
        <v>-1</v>
      </c>
      <c r="CM207" s="9">
        <f>IF(AND($F207&gt;=Inputs!B$3,$F207&lt;Inputs!C$3),FORECAST($F207,Inputs!B$4:C$4,Inputs!B$3:C$3),9999)</f>
        <v>9999</v>
      </c>
      <c r="CN207" s="9">
        <f>IF(AND($F207&gt;=Inputs!C$3,$F207&lt;Inputs!D$3),FORECAST($F207,Inputs!C$4:D$4,Inputs!C$3:D$3),9999)</f>
        <v>9999</v>
      </c>
      <c r="CO207" s="9">
        <f>IF(AND($F207&gt;=Inputs!D$3,$F207&lt;Inputs!E$3),FORECAST($F207,Inputs!D$4:E$4,Inputs!D$3:E$3),9999)</f>
        <v>9999</v>
      </c>
      <c r="CP207" s="9">
        <f>IF(AND($F207&gt;=Inputs!E$3,$F207&lt;Inputs!F$3),FORECAST($F207,Inputs!E$4:F$4,Inputs!E$3:F$3),9999)</f>
        <v>9999</v>
      </c>
      <c r="CQ207" s="9">
        <f>IF(AND($F207&gt;=Inputs!F$3,$F207&lt;Inputs!G$3),FORECAST($F207,Inputs!F$4:G$4,Inputs!F$3:G$3),9999)</f>
        <v>9999</v>
      </c>
      <c r="CR207" s="9">
        <f>IF(AND($F207&gt;=Inputs!G$3,$F207&lt;Inputs!H$3),FORECAST($F207,Inputs!G$4:H$4,Inputs!G$3:H$3),9999)</f>
        <v>9999</v>
      </c>
      <c r="CS207" s="9">
        <f>IF(AND($F207&gt;=Inputs!H$3,$F207&lt;Inputs!I$3),FORECAST($F207,Inputs!H$4:I$4,Inputs!H$3:I$3),9999)</f>
        <v>9999</v>
      </c>
      <c r="CT207" s="9">
        <f>IF(AND($F207&gt;=Inputs!I$3,$F207&lt;Inputs!J$3),FORECAST($F207,Inputs!I$4:J$4,Inputs!I$3:J$3),9999)</f>
        <v>9999</v>
      </c>
      <c r="CU207" s="9">
        <f>IF(AND($F207&gt;=Inputs!J$3,$F207&lt;Inputs!K$3),FORECAST($F207,Inputs!J$4:K$4,Inputs!J$3:K$3),9999)</f>
        <v>9999</v>
      </c>
      <c r="CV207" s="9">
        <f>IF(AND($F207&gt;=Inputs!K$3,$F207&lt;Inputs!L$3),FORECAST($F207,Inputs!K$4:L$4,Inputs!K$3:L$3),9999)</f>
        <v>9999</v>
      </c>
      <c r="CW207" s="9">
        <f>IF(AND($G207&gt;=Inputs!B$3,$G207&lt;Inputs!C$3),FORECAST($G207,Inputs!B$4:C$4,Inputs!B$3:C$3),-9999)</f>
        <v>-9999</v>
      </c>
      <c r="CX207" s="9">
        <f>IF(AND($G207&gt;=Inputs!C$3,$G207&lt;Inputs!D$3),FORECAST($G207,Inputs!C$4:D$4,Inputs!C$3:D$3),-9999)</f>
        <v>-9999</v>
      </c>
      <c r="CY207" s="9">
        <f>IF(AND($G207&gt;=Inputs!D$3,$G207&lt;Inputs!E$3),FORECAST($G207,Inputs!D$4:E$4,Inputs!D$3:E$3),-9999)</f>
        <v>-9999</v>
      </c>
      <c r="CZ207" s="9">
        <f>IF(AND($G207&gt;=Inputs!E$3,$G207&lt;Inputs!F$3),FORECAST($G207,Inputs!E$4:F$4,Inputs!E$3:F$3),-9999)</f>
        <v>-9999</v>
      </c>
      <c r="DA207" s="9">
        <f>IF(AND($G207&gt;=Inputs!F$3,$G207&lt;Inputs!G$3),FORECAST($G207,Inputs!F$4:G$4,Inputs!F$3:G$3),-9999)</f>
        <v>-9999</v>
      </c>
      <c r="DB207" s="9">
        <f>IF(AND($G207&gt;=Inputs!G$3,$G207&lt;Inputs!H$3),FORECAST($G207,Inputs!G$4:H$4,Inputs!G$3:H$3),-9999)</f>
        <v>25.2</v>
      </c>
      <c r="DC207" s="9">
        <f>IF(AND($G207&gt;=Inputs!H$3,$G207&lt;Inputs!I$3),FORECAST($G207,Inputs!H$4:I$4,Inputs!H$3:I$3),-9999)</f>
        <v>-9999</v>
      </c>
      <c r="DD207" s="9">
        <f>IF(AND($G207&gt;=Inputs!I$3,$G207&lt;Inputs!J$3),FORECAST($G207,Inputs!I$4:J$4,Inputs!I$3:J$3),-9999)</f>
        <v>-9999</v>
      </c>
      <c r="DE207" s="9">
        <f>IF(AND($G207&gt;=Inputs!J$3,$G207&lt;Inputs!K$3),FORECAST($G207,Inputs!J$4:K$4,Inputs!J$3:K$3),-9999)</f>
        <v>-9999</v>
      </c>
      <c r="DF207" s="9">
        <f>IF(AND($G207&gt;=Inputs!K$3,$G207&lt;Inputs!L$3),FORECAST($G207,Inputs!K$4:L$4,Inputs!K$3:L$3),-9999)</f>
        <v>-9999</v>
      </c>
    </row>
    <row r="208" spans="1:110" x14ac:dyDescent="0.25">
      <c r="A208" s="2">
        <f t="shared" si="294"/>
        <v>45474.711805554893</v>
      </c>
      <c r="B208" s="3" t="str">
        <f>IF(ROUND(A208,6)&lt;ROUND(Inputs!$B$7,6),"Pre t0",IF(ROUND(A208,6)=ROUND(Inputs!$B$7,6),"t0",IF(AND(A208&gt;Inputs!$B$7,A208&lt;Inputs!$B$8),"TRLD","Post t0")))</f>
        <v>TRLD</v>
      </c>
      <c r="C208" s="17">
        <v>51.1</v>
      </c>
      <c r="D208" s="19">
        <v>186.53525000000002</v>
      </c>
      <c r="E208" s="19"/>
      <c r="F208" s="19">
        <v>200</v>
      </c>
      <c r="G208" s="19">
        <v>130</v>
      </c>
      <c r="H208" s="7">
        <f t="shared" si="254"/>
        <v>200</v>
      </c>
      <c r="I208" s="7">
        <f>IF(B208="Pre t0",0,IF(B208="t0",MAX(MIN(TRLD!N208,E208),G208),IF(B208="TRLD",I207+J208,IF(B208="Post t0",MAX(I207+M208,G208)))))</f>
        <v>200</v>
      </c>
      <c r="J208" s="7">
        <f t="shared" si="247"/>
        <v>0</v>
      </c>
      <c r="K208" s="7">
        <f t="shared" si="250"/>
        <v>0</v>
      </c>
      <c r="L208" s="7">
        <f t="shared" si="248"/>
        <v>0</v>
      </c>
      <c r="M208" s="8">
        <f t="shared" si="249"/>
        <v>-1</v>
      </c>
      <c r="N208" s="31">
        <f t="shared" si="251"/>
        <v>200</v>
      </c>
      <c r="O208" s="31">
        <f>IF(AND($C208&gt;=Inputs!B$4,$C208&lt;Inputs!C$4),FORECAST($C208,Inputs!B$3:C$3,Inputs!B$4:C$4),0)</f>
        <v>0</v>
      </c>
      <c r="P208" s="31">
        <f>IF(AND($C208&gt;=Inputs!C$4,$C208&lt;Inputs!D$4),FORECAST($C208,Inputs!C$3:D$3,Inputs!C$4:D$4),0)</f>
        <v>0</v>
      </c>
      <c r="Q208" s="31">
        <f>IF(AND($C208&gt;=Inputs!D$4,$C208&lt;Inputs!E$4),FORECAST($C208,Inputs!D$3:E$3,Inputs!D$4:E$4),0)</f>
        <v>0</v>
      </c>
      <c r="R208" s="31">
        <f>IF(AND($C208&gt;=Inputs!E$4,$C208&lt;Inputs!F$4),FORECAST($C208,Inputs!E$3:F$3,Inputs!E$4:F$4),0)</f>
        <v>0</v>
      </c>
      <c r="S208" s="31">
        <f>IF(AND($C208&gt;=Inputs!F$4,$C208&lt;Inputs!G$4),FORECAST($C208,Inputs!F$3:G$3,Inputs!F$4:G$4),0)</f>
        <v>0</v>
      </c>
      <c r="T208" s="31">
        <f>IF(AND($C208&gt;=Inputs!G$4,$C208&lt;Inputs!H$4),FORECAST($C208,Inputs!G$3:H$3,Inputs!G$4:H$4),0)</f>
        <v>0</v>
      </c>
      <c r="U208" s="31">
        <f>IF(AND($C208&gt;=Inputs!H$4,$C208&lt;Inputs!I$4),FORECAST($C208,Inputs!H$3:I$3,Inputs!H$4:I$4),0)</f>
        <v>0</v>
      </c>
      <c r="V208" s="31">
        <f>IF(AND($C208&gt;=Inputs!I$4,$C208&lt;Inputs!J$4),FORECAST($C208,Inputs!I$3:J$3,Inputs!I$4:J$4),0)</f>
        <v>0</v>
      </c>
      <c r="W208" s="31">
        <f>IF(AND($C208&gt;=Inputs!J$4,$C208&lt;Inputs!K$4),FORECAST($C208,Inputs!J$3:K$3,Inputs!J$4:K$4),0)</f>
        <v>0</v>
      </c>
      <c r="X208" s="31">
        <f>IF(AND($C208&gt;=Inputs!K$4,Inputs!K$4&lt;&gt;""),F208,0)</f>
        <v>200</v>
      </c>
      <c r="Y208" s="36">
        <f>IF($I207&lt;Inputs!B$13,Inputs!B$14,0)</f>
        <v>0</v>
      </c>
      <c r="Z208" s="36">
        <f>IF(AND($I207&gt;=Inputs!B$13,$I207&lt;Inputs!C$13),Inputs!C$14,0)</f>
        <v>0</v>
      </c>
      <c r="AA208" s="36">
        <f>IF(AND($I207&gt;=Inputs!C$13,$I207&lt;Inputs!D$13),Inputs!D$14,0)</f>
        <v>0</v>
      </c>
      <c r="AB208" s="36">
        <f>IF(AND($I207&lt;Inputs!B$13),Inputs!B$13,0)</f>
        <v>0</v>
      </c>
      <c r="AC208" s="36">
        <f>IF(AND($I207&gt;=Inputs!B$13,$I207&lt;Inputs!C$13),Inputs!C$13,0)</f>
        <v>0</v>
      </c>
      <c r="AD208" s="36">
        <f>IF(AND($I207&gt;=Inputs!C$13,$I207&lt;Inputs!D$13),Inputs!D$13,0)</f>
        <v>0</v>
      </c>
      <c r="AE208" s="36">
        <f t="shared" si="255"/>
        <v>0</v>
      </c>
      <c r="AF208" s="36">
        <f t="shared" si="256"/>
        <v>0</v>
      </c>
      <c r="AG208" s="36">
        <f t="shared" si="257"/>
        <v>0</v>
      </c>
      <c r="AH208" s="36">
        <f t="shared" si="258"/>
        <v>0</v>
      </c>
      <c r="AI208" s="36" t="str">
        <f t="shared" si="243"/>
        <v>No</v>
      </c>
      <c r="AJ208" s="36">
        <f t="shared" si="259"/>
        <v>0</v>
      </c>
      <c r="AK208" s="36">
        <f t="shared" si="260"/>
        <v>0</v>
      </c>
      <c r="AL208" s="36">
        <f t="shared" si="261"/>
        <v>0</v>
      </c>
      <c r="AM208" s="36">
        <f t="shared" si="262"/>
        <v>0</v>
      </c>
      <c r="AN208" s="36">
        <f t="shared" si="263"/>
        <v>0</v>
      </c>
      <c r="AO208" s="36">
        <f t="shared" si="264"/>
        <v>0</v>
      </c>
      <c r="AP208" s="36">
        <f t="shared" si="265"/>
        <v>0</v>
      </c>
      <c r="AQ208" s="36">
        <f t="shared" si="252"/>
        <v>200</v>
      </c>
      <c r="AR208" s="36">
        <f>IF(AND($AQ208&gt;=Inputs!B$13,$AQ208&lt;Inputs!C$13),Inputs!C$14,0)</f>
        <v>0</v>
      </c>
      <c r="AS208" s="36">
        <f>IF(AND($AQ208&gt;=Inputs!C$13,$AQ208&lt;Inputs!D$13),Inputs!D$14,0)</f>
        <v>0</v>
      </c>
      <c r="AT208" s="36">
        <f>IF(AND($AQ208&gt;=Inputs!B$13,$AQ208&lt;Inputs!C$13),Inputs!C$13,0)</f>
        <v>0</v>
      </c>
      <c r="AU208" s="36">
        <f>IF(AND($AQ208&gt;=Inputs!C$13,$AQ208&lt;Inputs!D$13),Inputs!D$13,0)</f>
        <v>0</v>
      </c>
      <c r="AV208" s="36">
        <f t="shared" si="266"/>
        <v>0</v>
      </c>
      <c r="AW208" s="36">
        <f>IFERROR((AU208-#REF!)/AS208,0)</f>
        <v>0</v>
      </c>
      <c r="AX208" s="36">
        <f t="shared" si="267"/>
        <v>0</v>
      </c>
      <c r="AY208" s="36" t="str">
        <f t="shared" si="244"/>
        <v>No</v>
      </c>
      <c r="AZ208" s="36">
        <f t="shared" si="268"/>
        <v>0</v>
      </c>
      <c r="BA208" s="36">
        <f t="shared" si="269"/>
        <v>0</v>
      </c>
      <c r="BB208" s="36">
        <f t="shared" si="270"/>
        <v>0</v>
      </c>
      <c r="BC208" s="36">
        <f t="shared" si="271"/>
        <v>0</v>
      </c>
      <c r="BD208" s="36">
        <f t="shared" si="272"/>
        <v>0</v>
      </c>
      <c r="BE208" s="37">
        <f t="shared" si="273"/>
        <v>0</v>
      </c>
      <c r="BF208" s="43">
        <f>IF($I207&lt;=Inputs!B$13,Inputs!B$14,0)</f>
        <v>0</v>
      </c>
      <c r="BG208" s="43">
        <f>IF(AND($I207&gt;Inputs!B$13,$I207&lt;=Inputs!C$13),Inputs!C$14,0)</f>
        <v>0.2</v>
      </c>
      <c r="BH208" s="43">
        <f>IF(AND($I207&gt;Inputs!C$13,$I207&lt;=Inputs!D$13),Inputs!D$14,0)</f>
        <v>0</v>
      </c>
      <c r="BI208" s="43">
        <f>IF(AND($I207&lt;Inputs!B$13),0,0)</f>
        <v>0</v>
      </c>
      <c r="BJ208" s="43">
        <f>IF(AND($I207&gt;=Inputs!B$13,$I207&lt;Inputs!C$13),Inputs!B$13,0)</f>
        <v>0</v>
      </c>
      <c r="BK208" s="43">
        <f>IF(AND($I207&gt;=Inputs!C$13,$I207&lt;Inputs!D$13),Inputs!C$13,0)</f>
        <v>0</v>
      </c>
      <c r="BL208" s="43">
        <f t="shared" si="274"/>
        <v>0</v>
      </c>
      <c r="BM208" s="43">
        <f t="shared" si="275"/>
        <v>1000</v>
      </c>
      <c r="BN208" s="43">
        <f t="shared" si="276"/>
        <v>0</v>
      </c>
      <c r="BO208" s="43">
        <f t="shared" si="277"/>
        <v>1000</v>
      </c>
      <c r="BP208" s="43" t="str">
        <f t="shared" si="245"/>
        <v>No</v>
      </c>
      <c r="BQ208" s="43">
        <f t="shared" si="278"/>
        <v>0</v>
      </c>
      <c r="BR208" s="43">
        <f t="shared" si="279"/>
        <v>5</v>
      </c>
      <c r="BS208" s="43">
        <f t="shared" si="280"/>
        <v>0</v>
      </c>
      <c r="BT208" s="43">
        <f t="shared" si="281"/>
        <v>0</v>
      </c>
      <c r="BU208" s="43">
        <f t="shared" si="282"/>
        <v>-1</v>
      </c>
      <c r="BV208" s="43">
        <f t="shared" si="283"/>
        <v>0</v>
      </c>
      <c r="BW208" s="43">
        <f t="shared" si="284"/>
        <v>-1</v>
      </c>
      <c r="BX208" s="43">
        <f t="shared" si="253"/>
        <v>199</v>
      </c>
      <c r="BY208" s="43">
        <f>IF(AND($BX208&gt;Inputs!B$13,$BX208&lt;=Inputs!C$13),Inputs!C$14,0)</f>
        <v>0.2</v>
      </c>
      <c r="BZ208" s="43">
        <f>IF(AND($BX208&gt;Inputs!C$13,$BX208&lt;=Inputs!D$13),Inputs!D$14,0)</f>
        <v>0</v>
      </c>
      <c r="CA208" s="43">
        <f>IF(AND($BX208&gt;Inputs!B$13,$BX208&lt;=Inputs!C$13),Inputs!B$13,0)</f>
        <v>185</v>
      </c>
      <c r="CB208" s="43">
        <f>IF(AND($BX208&gt;Inputs!C$13,$BX208&lt;=Inputs!D$13),Inputs!C$13,0)</f>
        <v>0</v>
      </c>
      <c r="CC208" s="43">
        <f t="shared" si="285"/>
        <v>70</v>
      </c>
      <c r="CD208" s="43">
        <f t="shared" si="286"/>
        <v>0</v>
      </c>
      <c r="CE208" s="43">
        <f t="shared" si="287"/>
        <v>70</v>
      </c>
      <c r="CF208" s="43" t="str">
        <f t="shared" si="246"/>
        <v>No</v>
      </c>
      <c r="CG208" s="43">
        <f t="shared" si="288"/>
        <v>0</v>
      </c>
      <c r="CH208" s="43">
        <f t="shared" si="289"/>
        <v>0</v>
      </c>
      <c r="CI208" s="43">
        <f t="shared" si="290"/>
        <v>0</v>
      </c>
      <c r="CJ208" s="43">
        <f t="shared" si="291"/>
        <v>0</v>
      </c>
      <c r="CK208" s="43">
        <f t="shared" si="292"/>
        <v>0</v>
      </c>
      <c r="CL208" s="44">
        <f t="shared" si="293"/>
        <v>-1</v>
      </c>
      <c r="CM208" s="9">
        <f>IF(AND($F208&gt;=Inputs!B$3,$F208&lt;Inputs!C$3),FORECAST($F208,Inputs!B$4:C$4,Inputs!B$3:C$3),9999)</f>
        <v>9999</v>
      </c>
      <c r="CN208" s="9">
        <f>IF(AND($F208&gt;=Inputs!C$3,$F208&lt;Inputs!D$3),FORECAST($F208,Inputs!C$4:D$4,Inputs!C$3:D$3),9999)</f>
        <v>9999</v>
      </c>
      <c r="CO208" s="9">
        <f>IF(AND($F208&gt;=Inputs!D$3,$F208&lt;Inputs!E$3),FORECAST($F208,Inputs!D$4:E$4,Inputs!D$3:E$3),9999)</f>
        <v>9999</v>
      </c>
      <c r="CP208" s="9">
        <f>IF(AND($F208&gt;=Inputs!E$3,$F208&lt;Inputs!F$3),FORECAST($F208,Inputs!E$4:F$4,Inputs!E$3:F$3),9999)</f>
        <v>9999</v>
      </c>
      <c r="CQ208" s="9">
        <f>IF(AND($F208&gt;=Inputs!F$3,$F208&lt;Inputs!G$3),FORECAST($F208,Inputs!F$4:G$4,Inputs!F$3:G$3),9999)</f>
        <v>9999</v>
      </c>
      <c r="CR208" s="9">
        <f>IF(AND($F208&gt;=Inputs!G$3,$F208&lt;Inputs!H$3),FORECAST($F208,Inputs!G$4:H$4,Inputs!G$3:H$3),9999)</f>
        <v>9999</v>
      </c>
      <c r="CS208" s="9">
        <f>IF(AND($F208&gt;=Inputs!H$3,$F208&lt;Inputs!I$3),FORECAST($F208,Inputs!H$4:I$4,Inputs!H$3:I$3),9999)</f>
        <v>9999</v>
      </c>
      <c r="CT208" s="9">
        <f>IF(AND($F208&gt;=Inputs!I$3,$F208&lt;Inputs!J$3),FORECAST($F208,Inputs!I$4:J$4,Inputs!I$3:J$3),9999)</f>
        <v>9999</v>
      </c>
      <c r="CU208" s="9">
        <f>IF(AND($F208&gt;=Inputs!J$3,$F208&lt;Inputs!K$3),FORECAST($F208,Inputs!J$4:K$4,Inputs!J$3:K$3),9999)</f>
        <v>9999</v>
      </c>
      <c r="CV208" s="9">
        <f>IF(AND($F208&gt;=Inputs!K$3,$F208&lt;Inputs!L$3),FORECAST($F208,Inputs!K$4:L$4,Inputs!K$3:L$3),9999)</f>
        <v>9999</v>
      </c>
      <c r="CW208" s="9">
        <f>IF(AND($G208&gt;=Inputs!B$3,$G208&lt;Inputs!C$3),FORECAST($G208,Inputs!B$4:C$4,Inputs!B$3:C$3),-9999)</f>
        <v>-9999</v>
      </c>
      <c r="CX208" s="9">
        <f>IF(AND($G208&gt;=Inputs!C$3,$G208&lt;Inputs!D$3),FORECAST($G208,Inputs!C$4:D$4,Inputs!C$3:D$3),-9999)</f>
        <v>-9999</v>
      </c>
      <c r="CY208" s="9">
        <f>IF(AND($G208&gt;=Inputs!D$3,$G208&lt;Inputs!E$3),FORECAST($G208,Inputs!D$4:E$4,Inputs!D$3:E$3),-9999)</f>
        <v>-9999</v>
      </c>
      <c r="CZ208" s="9">
        <f>IF(AND($G208&gt;=Inputs!E$3,$G208&lt;Inputs!F$3),FORECAST($G208,Inputs!E$4:F$4,Inputs!E$3:F$3),-9999)</f>
        <v>-9999</v>
      </c>
      <c r="DA208" s="9">
        <f>IF(AND($G208&gt;=Inputs!F$3,$G208&lt;Inputs!G$3),FORECAST($G208,Inputs!F$4:G$4,Inputs!F$3:G$3),-9999)</f>
        <v>-9999</v>
      </c>
      <c r="DB208" s="9">
        <f>IF(AND($G208&gt;=Inputs!G$3,$G208&lt;Inputs!H$3),FORECAST($G208,Inputs!G$4:H$4,Inputs!G$3:H$3),-9999)</f>
        <v>25.2</v>
      </c>
      <c r="DC208" s="9">
        <f>IF(AND($G208&gt;=Inputs!H$3,$G208&lt;Inputs!I$3),FORECAST($G208,Inputs!H$4:I$4,Inputs!H$3:I$3),-9999)</f>
        <v>-9999</v>
      </c>
      <c r="DD208" s="9">
        <f>IF(AND($G208&gt;=Inputs!I$3,$G208&lt;Inputs!J$3),FORECAST($G208,Inputs!I$4:J$4,Inputs!I$3:J$3),-9999)</f>
        <v>-9999</v>
      </c>
      <c r="DE208" s="9">
        <f>IF(AND($G208&gt;=Inputs!J$3,$G208&lt;Inputs!K$3),FORECAST($G208,Inputs!J$4:K$4,Inputs!J$3:K$3),-9999)</f>
        <v>-9999</v>
      </c>
      <c r="DF208" s="9">
        <f>IF(AND($G208&gt;=Inputs!K$3,$G208&lt;Inputs!L$3),FORECAST($G208,Inputs!K$4:L$4,Inputs!K$3:L$3),-9999)</f>
        <v>-9999</v>
      </c>
    </row>
    <row r="209" spans="1:110" x14ac:dyDescent="0.25">
      <c r="A209" s="2">
        <f t="shared" si="294"/>
        <v>45474.715277777112</v>
      </c>
      <c r="B209" s="3" t="str">
        <f>IF(ROUND(A209,6)&lt;ROUND(Inputs!$B$7,6),"Pre t0",IF(ROUND(A209,6)=ROUND(Inputs!$B$7,6),"t0",IF(AND(A209&gt;Inputs!$B$7,A209&lt;Inputs!$B$8),"TRLD","Post t0")))</f>
        <v>TRLD</v>
      </c>
      <c r="C209" s="17">
        <v>51.46</v>
      </c>
      <c r="D209" s="19">
        <v>186.71939999999998</v>
      </c>
      <c r="E209" s="19"/>
      <c r="F209" s="19">
        <v>200</v>
      </c>
      <c r="G209" s="19">
        <v>130</v>
      </c>
      <c r="H209" s="7">
        <f t="shared" si="254"/>
        <v>200</v>
      </c>
      <c r="I209" s="7">
        <f>IF(B209="Pre t0",0,IF(B209="t0",MAX(MIN(TRLD!N209,E209),G209),IF(B209="TRLD",I208+J209,IF(B209="Post t0",MAX(I208+M209,G209)))))</f>
        <v>200</v>
      </c>
      <c r="J209" s="7">
        <f t="shared" si="247"/>
        <v>0</v>
      </c>
      <c r="K209" s="7">
        <f t="shared" si="250"/>
        <v>0</v>
      </c>
      <c r="L209" s="7">
        <f t="shared" si="248"/>
        <v>0</v>
      </c>
      <c r="M209" s="8">
        <f t="shared" si="249"/>
        <v>-1</v>
      </c>
      <c r="N209" s="31">
        <f t="shared" si="251"/>
        <v>200</v>
      </c>
      <c r="O209" s="31">
        <f>IF(AND($C209&gt;=Inputs!B$4,$C209&lt;Inputs!C$4),FORECAST($C209,Inputs!B$3:C$3,Inputs!B$4:C$4),0)</f>
        <v>0</v>
      </c>
      <c r="P209" s="31">
        <f>IF(AND($C209&gt;=Inputs!C$4,$C209&lt;Inputs!D$4),FORECAST($C209,Inputs!C$3:D$3,Inputs!C$4:D$4),0)</f>
        <v>0</v>
      </c>
      <c r="Q209" s="31">
        <f>IF(AND($C209&gt;=Inputs!D$4,$C209&lt;Inputs!E$4),FORECAST($C209,Inputs!D$3:E$3,Inputs!D$4:E$4),0)</f>
        <v>0</v>
      </c>
      <c r="R209" s="31">
        <f>IF(AND($C209&gt;=Inputs!E$4,$C209&lt;Inputs!F$4),FORECAST($C209,Inputs!E$3:F$3,Inputs!E$4:F$4),0)</f>
        <v>0</v>
      </c>
      <c r="S209" s="31">
        <f>IF(AND($C209&gt;=Inputs!F$4,$C209&lt;Inputs!G$4),FORECAST($C209,Inputs!F$3:G$3,Inputs!F$4:G$4),0)</f>
        <v>0</v>
      </c>
      <c r="T209" s="31">
        <f>IF(AND($C209&gt;=Inputs!G$4,$C209&lt;Inputs!H$4),FORECAST($C209,Inputs!G$3:H$3,Inputs!G$4:H$4),0)</f>
        <v>0</v>
      </c>
      <c r="U209" s="31">
        <f>IF(AND($C209&gt;=Inputs!H$4,$C209&lt;Inputs!I$4),FORECAST($C209,Inputs!H$3:I$3,Inputs!H$4:I$4),0)</f>
        <v>0</v>
      </c>
      <c r="V209" s="31">
        <f>IF(AND($C209&gt;=Inputs!I$4,$C209&lt;Inputs!J$4),FORECAST($C209,Inputs!I$3:J$3,Inputs!I$4:J$4),0)</f>
        <v>0</v>
      </c>
      <c r="W209" s="31">
        <f>IF(AND($C209&gt;=Inputs!J$4,$C209&lt;Inputs!K$4),FORECAST($C209,Inputs!J$3:K$3,Inputs!J$4:K$4),0)</f>
        <v>0</v>
      </c>
      <c r="X209" s="31">
        <f>IF(AND($C209&gt;=Inputs!K$4,Inputs!K$4&lt;&gt;""),F209,0)</f>
        <v>200</v>
      </c>
      <c r="Y209" s="36">
        <f>IF($I208&lt;Inputs!B$13,Inputs!B$14,0)</f>
        <v>0</v>
      </c>
      <c r="Z209" s="36">
        <f>IF(AND($I208&gt;=Inputs!B$13,$I208&lt;Inputs!C$13),Inputs!C$14,0)</f>
        <v>0</v>
      </c>
      <c r="AA209" s="36">
        <f>IF(AND($I208&gt;=Inputs!C$13,$I208&lt;Inputs!D$13),Inputs!D$14,0)</f>
        <v>0</v>
      </c>
      <c r="AB209" s="36">
        <f>IF(AND($I208&lt;Inputs!B$13),Inputs!B$13,0)</f>
        <v>0</v>
      </c>
      <c r="AC209" s="36">
        <f>IF(AND($I208&gt;=Inputs!B$13,$I208&lt;Inputs!C$13),Inputs!C$13,0)</f>
        <v>0</v>
      </c>
      <c r="AD209" s="36">
        <f>IF(AND($I208&gt;=Inputs!C$13,$I208&lt;Inputs!D$13),Inputs!D$13,0)</f>
        <v>0</v>
      </c>
      <c r="AE209" s="36">
        <f t="shared" si="255"/>
        <v>0</v>
      </c>
      <c r="AF209" s="36">
        <f t="shared" si="256"/>
        <v>0</v>
      </c>
      <c r="AG209" s="36">
        <f t="shared" si="257"/>
        <v>0</v>
      </c>
      <c r="AH209" s="36">
        <f t="shared" si="258"/>
        <v>0</v>
      </c>
      <c r="AI209" s="36" t="str">
        <f t="shared" si="243"/>
        <v>No</v>
      </c>
      <c r="AJ209" s="36">
        <f t="shared" si="259"/>
        <v>0</v>
      </c>
      <c r="AK209" s="36">
        <f t="shared" si="260"/>
        <v>0</v>
      </c>
      <c r="AL209" s="36">
        <f t="shared" si="261"/>
        <v>0</v>
      </c>
      <c r="AM209" s="36">
        <f t="shared" si="262"/>
        <v>0</v>
      </c>
      <c r="AN209" s="36">
        <f t="shared" si="263"/>
        <v>0</v>
      </c>
      <c r="AO209" s="36">
        <f t="shared" si="264"/>
        <v>0</v>
      </c>
      <c r="AP209" s="36">
        <f t="shared" si="265"/>
        <v>0</v>
      </c>
      <c r="AQ209" s="36">
        <f t="shared" si="252"/>
        <v>200</v>
      </c>
      <c r="AR209" s="36">
        <f>IF(AND($AQ209&gt;=Inputs!B$13,$AQ209&lt;Inputs!C$13),Inputs!C$14,0)</f>
        <v>0</v>
      </c>
      <c r="AS209" s="36">
        <f>IF(AND($AQ209&gt;=Inputs!C$13,$AQ209&lt;Inputs!D$13),Inputs!D$14,0)</f>
        <v>0</v>
      </c>
      <c r="AT209" s="36">
        <f>IF(AND($AQ209&gt;=Inputs!B$13,$AQ209&lt;Inputs!C$13),Inputs!C$13,0)</f>
        <v>0</v>
      </c>
      <c r="AU209" s="36">
        <f>IF(AND($AQ209&gt;=Inputs!C$13,$AQ209&lt;Inputs!D$13),Inputs!D$13,0)</f>
        <v>0</v>
      </c>
      <c r="AV209" s="36">
        <f t="shared" si="266"/>
        <v>0</v>
      </c>
      <c r="AW209" s="36">
        <f>IFERROR((AU209-#REF!)/AS209,0)</f>
        <v>0</v>
      </c>
      <c r="AX209" s="36">
        <f t="shared" si="267"/>
        <v>0</v>
      </c>
      <c r="AY209" s="36" t="str">
        <f t="shared" si="244"/>
        <v>No</v>
      </c>
      <c r="AZ209" s="36">
        <f t="shared" si="268"/>
        <v>0</v>
      </c>
      <c r="BA209" s="36">
        <f t="shared" si="269"/>
        <v>0</v>
      </c>
      <c r="BB209" s="36">
        <f t="shared" si="270"/>
        <v>0</v>
      </c>
      <c r="BC209" s="36">
        <f t="shared" si="271"/>
        <v>0</v>
      </c>
      <c r="BD209" s="36">
        <f t="shared" si="272"/>
        <v>0</v>
      </c>
      <c r="BE209" s="37">
        <f t="shared" si="273"/>
        <v>0</v>
      </c>
      <c r="BF209" s="43">
        <f>IF($I208&lt;=Inputs!B$13,Inputs!B$14,0)</f>
        <v>0</v>
      </c>
      <c r="BG209" s="43">
        <f>IF(AND($I208&gt;Inputs!B$13,$I208&lt;=Inputs!C$13),Inputs!C$14,0)</f>
        <v>0.2</v>
      </c>
      <c r="BH209" s="43">
        <f>IF(AND($I208&gt;Inputs!C$13,$I208&lt;=Inputs!D$13),Inputs!D$14,0)</f>
        <v>0</v>
      </c>
      <c r="BI209" s="43">
        <f>IF(AND($I208&lt;Inputs!B$13),0,0)</f>
        <v>0</v>
      </c>
      <c r="BJ209" s="43">
        <f>IF(AND($I208&gt;=Inputs!B$13,$I208&lt;Inputs!C$13),Inputs!B$13,0)</f>
        <v>0</v>
      </c>
      <c r="BK209" s="43">
        <f>IF(AND($I208&gt;=Inputs!C$13,$I208&lt;Inputs!D$13),Inputs!C$13,0)</f>
        <v>0</v>
      </c>
      <c r="BL209" s="43">
        <f t="shared" si="274"/>
        <v>0</v>
      </c>
      <c r="BM209" s="43">
        <f t="shared" si="275"/>
        <v>1000</v>
      </c>
      <c r="BN209" s="43">
        <f t="shared" si="276"/>
        <v>0</v>
      </c>
      <c r="BO209" s="43">
        <f t="shared" si="277"/>
        <v>1000</v>
      </c>
      <c r="BP209" s="43" t="str">
        <f t="shared" si="245"/>
        <v>No</v>
      </c>
      <c r="BQ209" s="43">
        <f t="shared" si="278"/>
        <v>0</v>
      </c>
      <c r="BR209" s="43">
        <f t="shared" si="279"/>
        <v>5</v>
      </c>
      <c r="BS209" s="43">
        <f t="shared" si="280"/>
        <v>0</v>
      </c>
      <c r="BT209" s="43">
        <f t="shared" si="281"/>
        <v>0</v>
      </c>
      <c r="BU209" s="43">
        <f t="shared" si="282"/>
        <v>-1</v>
      </c>
      <c r="BV209" s="43">
        <f t="shared" si="283"/>
        <v>0</v>
      </c>
      <c r="BW209" s="43">
        <f t="shared" si="284"/>
        <v>-1</v>
      </c>
      <c r="BX209" s="43">
        <f t="shared" si="253"/>
        <v>199</v>
      </c>
      <c r="BY209" s="43">
        <f>IF(AND($BX209&gt;Inputs!B$13,$BX209&lt;=Inputs!C$13),Inputs!C$14,0)</f>
        <v>0.2</v>
      </c>
      <c r="BZ209" s="43">
        <f>IF(AND($BX209&gt;Inputs!C$13,$BX209&lt;=Inputs!D$13),Inputs!D$14,0)</f>
        <v>0</v>
      </c>
      <c r="CA209" s="43">
        <f>IF(AND($BX209&gt;Inputs!B$13,$BX209&lt;=Inputs!C$13),Inputs!B$13,0)</f>
        <v>185</v>
      </c>
      <c r="CB209" s="43">
        <f>IF(AND($BX209&gt;Inputs!C$13,$BX209&lt;=Inputs!D$13),Inputs!C$13,0)</f>
        <v>0</v>
      </c>
      <c r="CC209" s="43">
        <f t="shared" si="285"/>
        <v>70</v>
      </c>
      <c r="CD209" s="43">
        <f t="shared" si="286"/>
        <v>0</v>
      </c>
      <c r="CE209" s="43">
        <f t="shared" si="287"/>
        <v>70</v>
      </c>
      <c r="CF209" s="43" t="str">
        <f t="shared" si="246"/>
        <v>No</v>
      </c>
      <c r="CG209" s="43">
        <f t="shared" si="288"/>
        <v>0</v>
      </c>
      <c r="CH209" s="43">
        <f t="shared" si="289"/>
        <v>0</v>
      </c>
      <c r="CI209" s="43">
        <f t="shared" si="290"/>
        <v>0</v>
      </c>
      <c r="CJ209" s="43">
        <f t="shared" si="291"/>
        <v>0</v>
      </c>
      <c r="CK209" s="43">
        <f t="shared" si="292"/>
        <v>0</v>
      </c>
      <c r="CL209" s="44">
        <f t="shared" si="293"/>
        <v>-1</v>
      </c>
      <c r="CM209" s="9">
        <f>IF(AND($F209&gt;=Inputs!B$3,$F209&lt;Inputs!C$3),FORECAST($F209,Inputs!B$4:C$4,Inputs!B$3:C$3),9999)</f>
        <v>9999</v>
      </c>
      <c r="CN209" s="9">
        <f>IF(AND($F209&gt;=Inputs!C$3,$F209&lt;Inputs!D$3),FORECAST($F209,Inputs!C$4:D$4,Inputs!C$3:D$3),9999)</f>
        <v>9999</v>
      </c>
      <c r="CO209" s="9">
        <f>IF(AND($F209&gt;=Inputs!D$3,$F209&lt;Inputs!E$3),FORECAST($F209,Inputs!D$4:E$4,Inputs!D$3:E$3),9999)</f>
        <v>9999</v>
      </c>
      <c r="CP209" s="9">
        <f>IF(AND($F209&gt;=Inputs!E$3,$F209&lt;Inputs!F$3),FORECAST($F209,Inputs!E$4:F$4,Inputs!E$3:F$3),9999)</f>
        <v>9999</v>
      </c>
      <c r="CQ209" s="9">
        <f>IF(AND($F209&gt;=Inputs!F$3,$F209&lt;Inputs!G$3),FORECAST($F209,Inputs!F$4:G$4,Inputs!F$3:G$3),9999)</f>
        <v>9999</v>
      </c>
      <c r="CR209" s="9">
        <f>IF(AND($F209&gt;=Inputs!G$3,$F209&lt;Inputs!H$3),FORECAST($F209,Inputs!G$4:H$4,Inputs!G$3:H$3),9999)</f>
        <v>9999</v>
      </c>
      <c r="CS209" s="9">
        <f>IF(AND($F209&gt;=Inputs!H$3,$F209&lt;Inputs!I$3),FORECAST($F209,Inputs!H$4:I$4,Inputs!H$3:I$3),9999)</f>
        <v>9999</v>
      </c>
      <c r="CT209" s="9">
        <f>IF(AND($F209&gt;=Inputs!I$3,$F209&lt;Inputs!J$3),FORECAST($F209,Inputs!I$4:J$4,Inputs!I$3:J$3),9999)</f>
        <v>9999</v>
      </c>
      <c r="CU209" s="9">
        <f>IF(AND($F209&gt;=Inputs!J$3,$F209&lt;Inputs!K$3),FORECAST($F209,Inputs!J$4:K$4,Inputs!J$3:K$3),9999)</f>
        <v>9999</v>
      </c>
      <c r="CV209" s="9">
        <f>IF(AND($F209&gt;=Inputs!K$3,$F209&lt;Inputs!L$3),FORECAST($F209,Inputs!K$4:L$4,Inputs!K$3:L$3),9999)</f>
        <v>9999</v>
      </c>
      <c r="CW209" s="9">
        <f>IF(AND($G209&gt;=Inputs!B$3,$G209&lt;Inputs!C$3),FORECAST($G209,Inputs!B$4:C$4,Inputs!B$3:C$3),-9999)</f>
        <v>-9999</v>
      </c>
      <c r="CX209" s="9">
        <f>IF(AND($G209&gt;=Inputs!C$3,$G209&lt;Inputs!D$3),FORECAST($G209,Inputs!C$4:D$4,Inputs!C$3:D$3),-9999)</f>
        <v>-9999</v>
      </c>
      <c r="CY209" s="9">
        <f>IF(AND($G209&gt;=Inputs!D$3,$G209&lt;Inputs!E$3),FORECAST($G209,Inputs!D$4:E$4,Inputs!D$3:E$3),-9999)</f>
        <v>-9999</v>
      </c>
      <c r="CZ209" s="9">
        <f>IF(AND($G209&gt;=Inputs!E$3,$G209&lt;Inputs!F$3),FORECAST($G209,Inputs!E$4:F$4,Inputs!E$3:F$3),-9999)</f>
        <v>-9999</v>
      </c>
      <c r="DA209" s="9">
        <f>IF(AND($G209&gt;=Inputs!F$3,$G209&lt;Inputs!G$3),FORECAST($G209,Inputs!F$4:G$4,Inputs!F$3:G$3),-9999)</f>
        <v>-9999</v>
      </c>
      <c r="DB209" s="9">
        <f>IF(AND($G209&gt;=Inputs!G$3,$G209&lt;Inputs!H$3),FORECAST($G209,Inputs!G$4:H$4,Inputs!G$3:H$3),-9999)</f>
        <v>25.2</v>
      </c>
      <c r="DC209" s="9">
        <f>IF(AND($G209&gt;=Inputs!H$3,$G209&lt;Inputs!I$3),FORECAST($G209,Inputs!H$4:I$4,Inputs!H$3:I$3),-9999)</f>
        <v>-9999</v>
      </c>
      <c r="DD209" s="9">
        <f>IF(AND($G209&gt;=Inputs!I$3,$G209&lt;Inputs!J$3),FORECAST($G209,Inputs!I$4:J$4,Inputs!I$3:J$3),-9999)</f>
        <v>-9999</v>
      </c>
      <c r="DE209" s="9">
        <f>IF(AND($G209&gt;=Inputs!J$3,$G209&lt;Inputs!K$3),FORECAST($G209,Inputs!J$4:K$4,Inputs!J$3:K$3),-9999)</f>
        <v>-9999</v>
      </c>
      <c r="DF209" s="9">
        <f>IF(AND($G209&gt;=Inputs!K$3,$G209&lt;Inputs!L$3),FORECAST($G209,Inputs!K$4:L$4,Inputs!K$3:L$3),-9999)</f>
        <v>-9999</v>
      </c>
    </row>
    <row r="210" spans="1:110" x14ac:dyDescent="0.25">
      <c r="A210" s="2">
        <f t="shared" si="294"/>
        <v>45474.718749999331</v>
      </c>
      <c r="B210" s="3" t="str">
        <f>IF(ROUND(A210,6)&lt;ROUND(Inputs!$B$7,6),"Pre t0",IF(ROUND(A210,6)=ROUND(Inputs!$B$7,6),"t0",IF(AND(A210&gt;Inputs!$B$7,A210&lt;Inputs!$B$8),"TRLD","Post t0")))</f>
        <v>TRLD</v>
      </c>
      <c r="C210" s="17">
        <v>58.18</v>
      </c>
      <c r="D210" s="19">
        <v>186.99924999999999</v>
      </c>
      <c r="E210" s="19"/>
      <c r="F210" s="19">
        <v>200</v>
      </c>
      <c r="G210" s="19">
        <v>130</v>
      </c>
      <c r="H210" s="7">
        <f t="shared" si="254"/>
        <v>199.5</v>
      </c>
      <c r="I210" s="7">
        <f>IF(B210="Pre t0",0,IF(B210="t0",MAX(MIN(TRLD!N210,E210),G210),IF(B210="TRLD",I209+J210,IF(B210="Post t0",MAX(I209+M210,G210)))))</f>
        <v>200</v>
      </c>
      <c r="J210" s="7">
        <f t="shared" si="247"/>
        <v>0</v>
      </c>
      <c r="K210" s="7">
        <f t="shared" si="250"/>
        <v>0</v>
      </c>
      <c r="L210" s="7">
        <f t="shared" si="248"/>
        <v>0</v>
      </c>
      <c r="M210" s="8">
        <f t="shared" si="249"/>
        <v>-1</v>
      </c>
      <c r="N210" s="31">
        <f t="shared" si="251"/>
        <v>200</v>
      </c>
      <c r="O210" s="31">
        <f>IF(AND($C210&gt;=Inputs!B$4,$C210&lt;Inputs!C$4),FORECAST($C210,Inputs!B$3:C$3,Inputs!B$4:C$4),0)</f>
        <v>0</v>
      </c>
      <c r="P210" s="31">
        <f>IF(AND($C210&gt;=Inputs!C$4,$C210&lt;Inputs!D$4),FORECAST($C210,Inputs!C$3:D$3,Inputs!C$4:D$4),0)</f>
        <v>0</v>
      </c>
      <c r="Q210" s="31">
        <f>IF(AND($C210&gt;=Inputs!D$4,$C210&lt;Inputs!E$4),FORECAST($C210,Inputs!D$3:E$3,Inputs!D$4:E$4),0)</f>
        <v>0</v>
      </c>
      <c r="R210" s="31">
        <f>IF(AND($C210&gt;=Inputs!E$4,$C210&lt;Inputs!F$4),FORECAST($C210,Inputs!E$3:F$3,Inputs!E$4:F$4),0)</f>
        <v>0</v>
      </c>
      <c r="S210" s="31">
        <f>IF(AND($C210&gt;=Inputs!F$4,$C210&lt;Inputs!G$4),FORECAST($C210,Inputs!F$3:G$3,Inputs!F$4:G$4),0)</f>
        <v>0</v>
      </c>
      <c r="T210" s="31">
        <f>IF(AND($C210&gt;=Inputs!G$4,$C210&lt;Inputs!H$4),FORECAST($C210,Inputs!G$3:H$3,Inputs!G$4:H$4),0)</f>
        <v>0</v>
      </c>
      <c r="U210" s="31">
        <f>IF(AND($C210&gt;=Inputs!H$4,$C210&lt;Inputs!I$4),FORECAST($C210,Inputs!H$3:I$3,Inputs!H$4:I$4),0)</f>
        <v>0</v>
      </c>
      <c r="V210" s="31">
        <f>IF(AND($C210&gt;=Inputs!I$4,$C210&lt;Inputs!J$4),FORECAST($C210,Inputs!I$3:J$3,Inputs!I$4:J$4),0)</f>
        <v>0</v>
      </c>
      <c r="W210" s="31">
        <f>IF(AND($C210&gt;=Inputs!J$4,$C210&lt;Inputs!K$4),FORECAST($C210,Inputs!J$3:K$3,Inputs!J$4:K$4),0)</f>
        <v>0</v>
      </c>
      <c r="X210" s="31">
        <f>IF(AND($C210&gt;=Inputs!K$4,Inputs!K$4&lt;&gt;""),F210,0)</f>
        <v>200</v>
      </c>
      <c r="Y210" s="36">
        <f>IF($I209&lt;Inputs!B$13,Inputs!B$14,0)</f>
        <v>0</v>
      </c>
      <c r="Z210" s="36">
        <f>IF(AND($I209&gt;=Inputs!B$13,$I209&lt;Inputs!C$13),Inputs!C$14,0)</f>
        <v>0</v>
      </c>
      <c r="AA210" s="36">
        <f>IF(AND($I209&gt;=Inputs!C$13,$I209&lt;Inputs!D$13),Inputs!D$14,0)</f>
        <v>0</v>
      </c>
      <c r="AB210" s="36">
        <f>IF(AND($I209&lt;Inputs!B$13),Inputs!B$13,0)</f>
        <v>0</v>
      </c>
      <c r="AC210" s="36">
        <f>IF(AND($I209&gt;=Inputs!B$13,$I209&lt;Inputs!C$13),Inputs!C$13,0)</f>
        <v>0</v>
      </c>
      <c r="AD210" s="36">
        <f>IF(AND($I209&gt;=Inputs!C$13,$I209&lt;Inputs!D$13),Inputs!D$13,0)</f>
        <v>0</v>
      </c>
      <c r="AE210" s="36">
        <f t="shared" si="255"/>
        <v>0</v>
      </c>
      <c r="AF210" s="36">
        <f t="shared" si="256"/>
        <v>0</v>
      </c>
      <c r="AG210" s="36">
        <f t="shared" si="257"/>
        <v>0</v>
      </c>
      <c r="AH210" s="36">
        <f t="shared" si="258"/>
        <v>0</v>
      </c>
      <c r="AI210" s="36" t="str">
        <f t="shared" si="243"/>
        <v>No</v>
      </c>
      <c r="AJ210" s="36">
        <f t="shared" si="259"/>
        <v>0</v>
      </c>
      <c r="AK210" s="36">
        <f t="shared" si="260"/>
        <v>0</v>
      </c>
      <c r="AL210" s="36">
        <f t="shared" si="261"/>
        <v>0</v>
      </c>
      <c r="AM210" s="36">
        <f t="shared" si="262"/>
        <v>0</v>
      </c>
      <c r="AN210" s="36">
        <f t="shared" si="263"/>
        <v>0</v>
      </c>
      <c r="AO210" s="36">
        <f t="shared" si="264"/>
        <v>0</v>
      </c>
      <c r="AP210" s="36">
        <f t="shared" si="265"/>
        <v>0</v>
      </c>
      <c r="AQ210" s="36">
        <f t="shared" si="252"/>
        <v>200</v>
      </c>
      <c r="AR210" s="36">
        <f>IF(AND($AQ210&gt;=Inputs!B$13,$AQ210&lt;Inputs!C$13),Inputs!C$14,0)</f>
        <v>0</v>
      </c>
      <c r="AS210" s="36">
        <f>IF(AND($AQ210&gt;=Inputs!C$13,$AQ210&lt;Inputs!D$13),Inputs!D$14,0)</f>
        <v>0</v>
      </c>
      <c r="AT210" s="36">
        <f>IF(AND($AQ210&gt;=Inputs!B$13,$AQ210&lt;Inputs!C$13),Inputs!C$13,0)</f>
        <v>0</v>
      </c>
      <c r="AU210" s="36">
        <f>IF(AND($AQ210&gt;=Inputs!C$13,$AQ210&lt;Inputs!D$13),Inputs!D$13,0)</f>
        <v>0</v>
      </c>
      <c r="AV210" s="36">
        <f t="shared" si="266"/>
        <v>0</v>
      </c>
      <c r="AW210" s="36">
        <f>IFERROR((AU210-#REF!)/AS210,0)</f>
        <v>0</v>
      </c>
      <c r="AX210" s="36">
        <f t="shared" si="267"/>
        <v>0</v>
      </c>
      <c r="AY210" s="36" t="str">
        <f t="shared" si="244"/>
        <v>No</v>
      </c>
      <c r="AZ210" s="36">
        <f t="shared" si="268"/>
        <v>0</v>
      </c>
      <c r="BA210" s="36">
        <f t="shared" si="269"/>
        <v>0</v>
      </c>
      <c r="BB210" s="36">
        <f t="shared" si="270"/>
        <v>0</v>
      </c>
      <c r="BC210" s="36">
        <f t="shared" si="271"/>
        <v>0</v>
      </c>
      <c r="BD210" s="36">
        <f t="shared" si="272"/>
        <v>0</v>
      </c>
      <c r="BE210" s="37">
        <f t="shared" si="273"/>
        <v>0</v>
      </c>
      <c r="BF210" s="43">
        <f>IF($I209&lt;=Inputs!B$13,Inputs!B$14,0)</f>
        <v>0</v>
      </c>
      <c r="BG210" s="43">
        <f>IF(AND($I209&gt;Inputs!B$13,$I209&lt;=Inputs!C$13),Inputs!C$14,0)</f>
        <v>0.2</v>
      </c>
      <c r="BH210" s="43">
        <f>IF(AND($I209&gt;Inputs!C$13,$I209&lt;=Inputs!D$13),Inputs!D$14,0)</f>
        <v>0</v>
      </c>
      <c r="BI210" s="43">
        <f>IF(AND($I209&lt;Inputs!B$13),0,0)</f>
        <v>0</v>
      </c>
      <c r="BJ210" s="43">
        <f>IF(AND($I209&gt;=Inputs!B$13,$I209&lt;Inputs!C$13),Inputs!B$13,0)</f>
        <v>0</v>
      </c>
      <c r="BK210" s="43">
        <f>IF(AND($I209&gt;=Inputs!C$13,$I209&lt;Inputs!D$13),Inputs!C$13,0)</f>
        <v>0</v>
      </c>
      <c r="BL210" s="43">
        <f t="shared" si="274"/>
        <v>0</v>
      </c>
      <c r="BM210" s="43">
        <f t="shared" si="275"/>
        <v>1000</v>
      </c>
      <c r="BN210" s="43">
        <f t="shared" si="276"/>
        <v>0</v>
      </c>
      <c r="BO210" s="43">
        <f t="shared" si="277"/>
        <v>1000</v>
      </c>
      <c r="BP210" s="43" t="str">
        <f t="shared" si="245"/>
        <v>No</v>
      </c>
      <c r="BQ210" s="43">
        <f t="shared" si="278"/>
        <v>0</v>
      </c>
      <c r="BR210" s="43">
        <f t="shared" si="279"/>
        <v>5</v>
      </c>
      <c r="BS210" s="43">
        <f t="shared" si="280"/>
        <v>0</v>
      </c>
      <c r="BT210" s="43">
        <f t="shared" si="281"/>
        <v>0</v>
      </c>
      <c r="BU210" s="43">
        <f t="shared" si="282"/>
        <v>-1</v>
      </c>
      <c r="BV210" s="43">
        <f t="shared" si="283"/>
        <v>0</v>
      </c>
      <c r="BW210" s="43">
        <f t="shared" si="284"/>
        <v>-1</v>
      </c>
      <c r="BX210" s="43">
        <f t="shared" si="253"/>
        <v>199</v>
      </c>
      <c r="BY210" s="43">
        <f>IF(AND($BX210&gt;Inputs!B$13,$BX210&lt;=Inputs!C$13),Inputs!C$14,0)</f>
        <v>0.2</v>
      </c>
      <c r="BZ210" s="43">
        <f>IF(AND($BX210&gt;Inputs!C$13,$BX210&lt;=Inputs!D$13),Inputs!D$14,0)</f>
        <v>0</v>
      </c>
      <c r="CA210" s="43">
        <f>IF(AND($BX210&gt;Inputs!B$13,$BX210&lt;=Inputs!C$13),Inputs!B$13,0)</f>
        <v>185</v>
      </c>
      <c r="CB210" s="43">
        <f>IF(AND($BX210&gt;Inputs!C$13,$BX210&lt;=Inputs!D$13),Inputs!C$13,0)</f>
        <v>0</v>
      </c>
      <c r="CC210" s="43">
        <f t="shared" si="285"/>
        <v>70</v>
      </c>
      <c r="CD210" s="43">
        <f t="shared" si="286"/>
        <v>0</v>
      </c>
      <c r="CE210" s="43">
        <f t="shared" si="287"/>
        <v>70</v>
      </c>
      <c r="CF210" s="43" t="str">
        <f t="shared" si="246"/>
        <v>No</v>
      </c>
      <c r="CG210" s="43">
        <f t="shared" si="288"/>
        <v>0</v>
      </c>
      <c r="CH210" s="43">
        <f t="shared" si="289"/>
        <v>0</v>
      </c>
      <c r="CI210" s="43">
        <f t="shared" si="290"/>
        <v>0</v>
      </c>
      <c r="CJ210" s="43">
        <f t="shared" si="291"/>
        <v>0</v>
      </c>
      <c r="CK210" s="43">
        <f t="shared" si="292"/>
        <v>0</v>
      </c>
      <c r="CL210" s="44">
        <f t="shared" si="293"/>
        <v>-1</v>
      </c>
      <c r="CM210" s="9">
        <f>IF(AND($F210&gt;=Inputs!B$3,$F210&lt;Inputs!C$3),FORECAST($F210,Inputs!B$4:C$4,Inputs!B$3:C$3),9999)</f>
        <v>9999</v>
      </c>
      <c r="CN210" s="9">
        <f>IF(AND($F210&gt;=Inputs!C$3,$F210&lt;Inputs!D$3),FORECAST($F210,Inputs!C$4:D$4,Inputs!C$3:D$3),9999)</f>
        <v>9999</v>
      </c>
      <c r="CO210" s="9">
        <f>IF(AND($F210&gt;=Inputs!D$3,$F210&lt;Inputs!E$3),FORECAST($F210,Inputs!D$4:E$4,Inputs!D$3:E$3),9999)</f>
        <v>9999</v>
      </c>
      <c r="CP210" s="9">
        <f>IF(AND($F210&gt;=Inputs!E$3,$F210&lt;Inputs!F$3),FORECAST($F210,Inputs!E$4:F$4,Inputs!E$3:F$3),9999)</f>
        <v>9999</v>
      </c>
      <c r="CQ210" s="9">
        <f>IF(AND($F210&gt;=Inputs!F$3,$F210&lt;Inputs!G$3),FORECAST($F210,Inputs!F$4:G$4,Inputs!F$3:G$3),9999)</f>
        <v>9999</v>
      </c>
      <c r="CR210" s="9">
        <f>IF(AND($F210&gt;=Inputs!G$3,$F210&lt;Inputs!H$3),FORECAST($F210,Inputs!G$4:H$4,Inputs!G$3:H$3),9999)</f>
        <v>9999</v>
      </c>
      <c r="CS210" s="9">
        <f>IF(AND($F210&gt;=Inputs!H$3,$F210&lt;Inputs!I$3),FORECAST($F210,Inputs!H$4:I$4,Inputs!H$3:I$3),9999)</f>
        <v>9999</v>
      </c>
      <c r="CT210" s="9">
        <f>IF(AND($F210&gt;=Inputs!I$3,$F210&lt;Inputs!J$3),FORECAST($F210,Inputs!I$4:J$4,Inputs!I$3:J$3),9999)</f>
        <v>9999</v>
      </c>
      <c r="CU210" s="9">
        <f>IF(AND($F210&gt;=Inputs!J$3,$F210&lt;Inputs!K$3),FORECAST($F210,Inputs!J$4:K$4,Inputs!J$3:K$3),9999)</f>
        <v>9999</v>
      </c>
      <c r="CV210" s="9">
        <f>IF(AND($F210&gt;=Inputs!K$3,$F210&lt;Inputs!L$3),FORECAST($F210,Inputs!K$4:L$4,Inputs!K$3:L$3),9999)</f>
        <v>9999</v>
      </c>
      <c r="CW210" s="9">
        <f>IF(AND($G210&gt;=Inputs!B$3,$G210&lt;Inputs!C$3),FORECAST($G210,Inputs!B$4:C$4,Inputs!B$3:C$3),-9999)</f>
        <v>-9999</v>
      </c>
      <c r="CX210" s="9">
        <f>IF(AND($G210&gt;=Inputs!C$3,$G210&lt;Inputs!D$3),FORECAST($G210,Inputs!C$4:D$4,Inputs!C$3:D$3),-9999)</f>
        <v>-9999</v>
      </c>
      <c r="CY210" s="9">
        <f>IF(AND($G210&gt;=Inputs!D$3,$G210&lt;Inputs!E$3),FORECAST($G210,Inputs!D$4:E$4,Inputs!D$3:E$3),-9999)</f>
        <v>-9999</v>
      </c>
      <c r="CZ210" s="9">
        <f>IF(AND($G210&gt;=Inputs!E$3,$G210&lt;Inputs!F$3),FORECAST($G210,Inputs!E$4:F$4,Inputs!E$3:F$3),-9999)</f>
        <v>-9999</v>
      </c>
      <c r="DA210" s="9">
        <f>IF(AND($G210&gt;=Inputs!F$3,$G210&lt;Inputs!G$3),FORECAST($G210,Inputs!F$4:G$4,Inputs!F$3:G$3),-9999)</f>
        <v>-9999</v>
      </c>
      <c r="DB210" s="9">
        <f>IF(AND($G210&gt;=Inputs!G$3,$G210&lt;Inputs!H$3),FORECAST($G210,Inputs!G$4:H$4,Inputs!G$3:H$3),-9999)</f>
        <v>25.2</v>
      </c>
      <c r="DC210" s="9">
        <f>IF(AND($G210&gt;=Inputs!H$3,$G210&lt;Inputs!I$3),FORECAST($G210,Inputs!H$4:I$4,Inputs!H$3:I$3),-9999)</f>
        <v>-9999</v>
      </c>
      <c r="DD210" s="9">
        <f>IF(AND($G210&gt;=Inputs!I$3,$G210&lt;Inputs!J$3),FORECAST($G210,Inputs!I$4:J$4,Inputs!I$3:J$3),-9999)</f>
        <v>-9999</v>
      </c>
      <c r="DE210" s="9">
        <f>IF(AND($G210&gt;=Inputs!J$3,$G210&lt;Inputs!K$3),FORECAST($G210,Inputs!J$4:K$4,Inputs!J$3:K$3),-9999)</f>
        <v>-9999</v>
      </c>
      <c r="DF210" s="9">
        <f>IF(AND($G210&gt;=Inputs!K$3,$G210&lt;Inputs!L$3),FORECAST($G210,Inputs!K$4:L$4,Inputs!K$3:L$3),-9999)</f>
        <v>-9999</v>
      </c>
    </row>
    <row r="211" spans="1:110" x14ac:dyDescent="0.25">
      <c r="A211" s="2">
        <f t="shared" si="294"/>
        <v>45474.72222222155</v>
      </c>
      <c r="B211" s="3" t="str">
        <f>IF(ROUND(A211,6)&lt;ROUND(Inputs!$B$7,6),"Pre t0",IF(ROUND(A211,6)=ROUND(Inputs!$B$7,6),"t0",IF(AND(A211&gt;Inputs!$B$7,A211&lt;Inputs!$B$8),"TRLD","Post t0")))</f>
        <v>TRLD</v>
      </c>
      <c r="C211" s="17">
        <v>31.13</v>
      </c>
      <c r="D211" s="19">
        <v>186.99924999999999</v>
      </c>
      <c r="E211" s="19"/>
      <c r="F211" s="19">
        <v>200</v>
      </c>
      <c r="G211" s="19">
        <v>130</v>
      </c>
      <c r="H211" s="7">
        <f t="shared" si="254"/>
        <v>198.5</v>
      </c>
      <c r="I211" s="7">
        <f>IF(B211="Pre t0",0,IF(B211="t0",MAX(MIN(TRLD!N211,E211),G211),IF(B211="TRLD",I210+J211,IF(B211="Post t0",MAX(I210+M211,G211)))))</f>
        <v>199</v>
      </c>
      <c r="J211" s="7">
        <f t="shared" si="247"/>
        <v>-1</v>
      </c>
      <c r="K211" s="7">
        <f t="shared" si="250"/>
        <v>-14.981166666666638</v>
      </c>
      <c r="L211" s="7">
        <f t="shared" si="248"/>
        <v>0</v>
      </c>
      <c r="M211" s="8">
        <f t="shared" si="249"/>
        <v>-1</v>
      </c>
      <c r="N211" s="31">
        <f t="shared" si="251"/>
        <v>185.01883333333336</v>
      </c>
      <c r="O211" s="31">
        <f>IF(AND($C211&gt;=Inputs!B$4,$C211&lt;Inputs!C$4),FORECAST($C211,Inputs!B$3:C$3,Inputs!B$4:C$4),0)</f>
        <v>0</v>
      </c>
      <c r="P211" s="31">
        <f>IF(AND($C211&gt;=Inputs!C$4,$C211&lt;Inputs!D$4),FORECAST($C211,Inputs!C$3:D$3,Inputs!C$4:D$4),0)</f>
        <v>0</v>
      </c>
      <c r="Q211" s="31">
        <f>IF(AND($C211&gt;=Inputs!D$4,$C211&lt;Inputs!E$4),FORECAST($C211,Inputs!D$3:E$3,Inputs!D$4:E$4),0)</f>
        <v>0</v>
      </c>
      <c r="R211" s="31">
        <f>IF(AND($C211&gt;=Inputs!E$4,$C211&lt;Inputs!F$4),FORECAST($C211,Inputs!E$3:F$3,Inputs!E$4:F$4),0)</f>
        <v>0</v>
      </c>
      <c r="S211" s="31">
        <f>IF(AND($C211&gt;=Inputs!F$4,$C211&lt;Inputs!G$4),FORECAST($C211,Inputs!F$3:G$3,Inputs!F$4:G$4),0)</f>
        <v>0</v>
      </c>
      <c r="T211" s="31">
        <f>IF(AND($C211&gt;=Inputs!G$4,$C211&lt;Inputs!H$4),FORECAST($C211,Inputs!G$3:H$3,Inputs!G$4:H$4),0)</f>
        <v>0</v>
      </c>
      <c r="U211" s="31">
        <f>IF(AND($C211&gt;=Inputs!H$4,$C211&lt;Inputs!I$4),FORECAST($C211,Inputs!H$3:I$3,Inputs!H$4:I$4),0)</f>
        <v>0</v>
      </c>
      <c r="V211" s="31">
        <f>IF(AND($C211&gt;=Inputs!I$4,$C211&lt;Inputs!J$4),FORECAST($C211,Inputs!I$3:J$3,Inputs!I$4:J$4),0)</f>
        <v>185.01883333333336</v>
      </c>
      <c r="W211" s="31">
        <f>IF(AND($C211&gt;=Inputs!J$4,$C211&lt;Inputs!K$4),FORECAST($C211,Inputs!J$3:K$3,Inputs!J$4:K$4),0)</f>
        <v>0</v>
      </c>
      <c r="X211" s="31">
        <f>IF(AND($C211&gt;=Inputs!K$4,Inputs!K$4&lt;&gt;""),F211,0)</f>
        <v>0</v>
      </c>
      <c r="Y211" s="36">
        <f>IF($I210&lt;Inputs!B$13,Inputs!B$14,0)</f>
        <v>0</v>
      </c>
      <c r="Z211" s="36">
        <f>IF(AND($I210&gt;=Inputs!B$13,$I210&lt;Inputs!C$13),Inputs!C$14,0)</f>
        <v>0</v>
      </c>
      <c r="AA211" s="36">
        <f>IF(AND($I210&gt;=Inputs!C$13,$I210&lt;Inputs!D$13),Inputs!D$14,0)</f>
        <v>0</v>
      </c>
      <c r="AB211" s="36">
        <f>IF(AND($I210&lt;Inputs!B$13),Inputs!B$13,0)</f>
        <v>0</v>
      </c>
      <c r="AC211" s="36">
        <f>IF(AND($I210&gt;=Inputs!B$13,$I210&lt;Inputs!C$13),Inputs!C$13,0)</f>
        <v>0</v>
      </c>
      <c r="AD211" s="36">
        <f>IF(AND($I210&gt;=Inputs!C$13,$I210&lt;Inputs!D$13),Inputs!D$13,0)</f>
        <v>0</v>
      </c>
      <c r="AE211" s="36">
        <f t="shared" si="255"/>
        <v>0</v>
      </c>
      <c r="AF211" s="36">
        <f t="shared" si="256"/>
        <v>0</v>
      </c>
      <c r="AG211" s="36">
        <f t="shared" si="257"/>
        <v>0</v>
      </c>
      <c r="AH211" s="36">
        <f t="shared" si="258"/>
        <v>0</v>
      </c>
      <c r="AI211" s="36" t="str">
        <f t="shared" si="243"/>
        <v>No</v>
      </c>
      <c r="AJ211" s="36">
        <f t="shared" si="259"/>
        <v>0</v>
      </c>
      <c r="AK211" s="36">
        <f t="shared" si="260"/>
        <v>0</v>
      </c>
      <c r="AL211" s="36">
        <f t="shared" si="261"/>
        <v>0</v>
      </c>
      <c r="AM211" s="36">
        <f t="shared" si="262"/>
        <v>0</v>
      </c>
      <c r="AN211" s="36">
        <f t="shared" si="263"/>
        <v>0</v>
      </c>
      <c r="AO211" s="36">
        <f t="shared" si="264"/>
        <v>0</v>
      </c>
      <c r="AP211" s="36">
        <f t="shared" si="265"/>
        <v>0</v>
      </c>
      <c r="AQ211" s="36">
        <f t="shared" si="252"/>
        <v>200</v>
      </c>
      <c r="AR211" s="36">
        <f>IF(AND($AQ211&gt;=Inputs!B$13,$AQ211&lt;Inputs!C$13),Inputs!C$14,0)</f>
        <v>0</v>
      </c>
      <c r="AS211" s="36">
        <f>IF(AND($AQ211&gt;=Inputs!C$13,$AQ211&lt;Inputs!D$13),Inputs!D$14,0)</f>
        <v>0</v>
      </c>
      <c r="AT211" s="36">
        <f>IF(AND($AQ211&gt;=Inputs!B$13,$AQ211&lt;Inputs!C$13),Inputs!C$13,0)</f>
        <v>0</v>
      </c>
      <c r="AU211" s="36">
        <f>IF(AND($AQ211&gt;=Inputs!C$13,$AQ211&lt;Inputs!D$13),Inputs!D$13,0)</f>
        <v>0</v>
      </c>
      <c r="AV211" s="36">
        <f t="shared" si="266"/>
        <v>0</v>
      </c>
      <c r="AW211" s="36">
        <f>IFERROR((AU211-#REF!)/AS211,0)</f>
        <v>0</v>
      </c>
      <c r="AX211" s="36">
        <f t="shared" si="267"/>
        <v>0</v>
      </c>
      <c r="AY211" s="36" t="str">
        <f t="shared" si="244"/>
        <v>No</v>
      </c>
      <c r="AZ211" s="36">
        <f t="shared" si="268"/>
        <v>0</v>
      </c>
      <c r="BA211" s="36">
        <f t="shared" si="269"/>
        <v>0</v>
      </c>
      <c r="BB211" s="36">
        <f t="shared" si="270"/>
        <v>0</v>
      </c>
      <c r="BC211" s="36">
        <f t="shared" si="271"/>
        <v>0</v>
      </c>
      <c r="BD211" s="36">
        <f t="shared" si="272"/>
        <v>0</v>
      </c>
      <c r="BE211" s="37">
        <f t="shared" si="273"/>
        <v>0</v>
      </c>
      <c r="BF211" s="43">
        <f>IF($I210&lt;=Inputs!B$13,Inputs!B$14,0)</f>
        <v>0</v>
      </c>
      <c r="BG211" s="43">
        <f>IF(AND($I210&gt;Inputs!B$13,$I210&lt;=Inputs!C$13),Inputs!C$14,0)</f>
        <v>0.2</v>
      </c>
      <c r="BH211" s="43">
        <f>IF(AND($I210&gt;Inputs!C$13,$I210&lt;=Inputs!D$13),Inputs!D$14,0)</f>
        <v>0</v>
      </c>
      <c r="BI211" s="43">
        <f>IF(AND($I210&lt;Inputs!B$13),0,0)</f>
        <v>0</v>
      </c>
      <c r="BJ211" s="43">
        <f>IF(AND($I210&gt;=Inputs!B$13,$I210&lt;Inputs!C$13),Inputs!B$13,0)</f>
        <v>0</v>
      </c>
      <c r="BK211" s="43">
        <f>IF(AND($I210&gt;=Inputs!C$13,$I210&lt;Inputs!D$13),Inputs!C$13,0)</f>
        <v>0</v>
      </c>
      <c r="BL211" s="43">
        <f t="shared" si="274"/>
        <v>0</v>
      </c>
      <c r="BM211" s="43">
        <f t="shared" si="275"/>
        <v>1000</v>
      </c>
      <c r="BN211" s="43">
        <f t="shared" si="276"/>
        <v>0</v>
      </c>
      <c r="BO211" s="43">
        <f t="shared" si="277"/>
        <v>1000</v>
      </c>
      <c r="BP211" s="43" t="str">
        <f t="shared" si="245"/>
        <v>No</v>
      </c>
      <c r="BQ211" s="43">
        <f t="shared" si="278"/>
        <v>0</v>
      </c>
      <c r="BR211" s="43">
        <f t="shared" si="279"/>
        <v>5</v>
      </c>
      <c r="BS211" s="43">
        <f t="shared" si="280"/>
        <v>0</v>
      </c>
      <c r="BT211" s="43">
        <f t="shared" si="281"/>
        <v>0</v>
      </c>
      <c r="BU211" s="43">
        <f t="shared" si="282"/>
        <v>-1</v>
      </c>
      <c r="BV211" s="43">
        <f t="shared" si="283"/>
        <v>0</v>
      </c>
      <c r="BW211" s="43">
        <f t="shared" si="284"/>
        <v>-1</v>
      </c>
      <c r="BX211" s="43">
        <f t="shared" si="253"/>
        <v>199</v>
      </c>
      <c r="BY211" s="43">
        <f>IF(AND($BX211&gt;Inputs!B$13,$BX211&lt;=Inputs!C$13),Inputs!C$14,0)</f>
        <v>0.2</v>
      </c>
      <c r="BZ211" s="43">
        <f>IF(AND($BX211&gt;Inputs!C$13,$BX211&lt;=Inputs!D$13),Inputs!D$14,0)</f>
        <v>0</v>
      </c>
      <c r="CA211" s="43">
        <f>IF(AND($BX211&gt;Inputs!B$13,$BX211&lt;=Inputs!C$13),Inputs!B$13,0)</f>
        <v>185</v>
      </c>
      <c r="CB211" s="43">
        <f>IF(AND($BX211&gt;Inputs!C$13,$BX211&lt;=Inputs!D$13),Inputs!C$13,0)</f>
        <v>0</v>
      </c>
      <c r="CC211" s="43">
        <f t="shared" si="285"/>
        <v>70</v>
      </c>
      <c r="CD211" s="43">
        <f t="shared" si="286"/>
        <v>0</v>
      </c>
      <c r="CE211" s="43">
        <f t="shared" si="287"/>
        <v>70</v>
      </c>
      <c r="CF211" s="43" t="str">
        <f t="shared" si="246"/>
        <v>No</v>
      </c>
      <c r="CG211" s="43">
        <f t="shared" si="288"/>
        <v>0</v>
      </c>
      <c r="CH211" s="43">
        <f t="shared" si="289"/>
        <v>0</v>
      </c>
      <c r="CI211" s="43">
        <f t="shared" si="290"/>
        <v>0</v>
      </c>
      <c r="CJ211" s="43">
        <f t="shared" si="291"/>
        <v>0</v>
      </c>
      <c r="CK211" s="43">
        <f t="shared" si="292"/>
        <v>0</v>
      </c>
      <c r="CL211" s="44">
        <f t="shared" si="293"/>
        <v>-1</v>
      </c>
      <c r="CM211" s="9">
        <f>IF(AND($F211&gt;=Inputs!B$3,$F211&lt;Inputs!C$3),FORECAST($F211,Inputs!B$4:C$4,Inputs!B$3:C$3),9999)</f>
        <v>9999</v>
      </c>
      <c r="CN211" s="9">
        <f>IF(AND($F211&gt;=Inputs!C$3,$F211&lt;Inputs!D$3),FORECAST($F211,Inputs!C$4:D$4,Inputs!C$3:D$3),9999)</f>
        <v>9999</v>
      </c>
      <c r="CO211" s="9">
        <f>IF(AND($F211&gt;=Inputs!D$3,$F211&lt;Inputs!E$3),FORECAST($F211,Inputs!D$4:E$4,Inputs!D$3:E$3),9999)</f>
        <v>9999</v>
      </c>
      <c r="CP211" s="9">
        <f>IF(AND($F211&gt;=Inputs!E$3,$F211&lt;Inputs!F$3),FORECAST($F211,Inputs!E$4:F$4,Inputs!E$3:F$3),9999)</f>
        <v>9999</v>
      </c>
      <c r="CQ211" s="9">
        <f>IF(AND($F211&gt;=Inputs!F$3,$F211&lt;Inputs!G$3),FORECAST($F211,Inputs!F$4:G$4,Inputs!F$3:G$3),9999)</f>
        <v>9999</v>
      </c>
      <c r="CR211" s="9">
        <f>IF(AND($F211&gt;=Inputs!G$3,$F211&lt;Inputs!H$3),FORECAST($F211,Inputs!G$4:H$4,Inputs!G$3:H$3),9999)</f>
        <v>9999</v>
      </c>
      <c r="CS211" s="9">
        <f>IF(AND($F211&gt;=Inputs!H$3,$F211&lt;Inputs!I$3),FORECAST($F211,Inputs!H$4:I$4,Inputs!H$3:I$3),9999)</f>
        <v>9999</v>
      </c>
      <c r="CT211" s="9">
        <f>IF(AND($F211&gt;=Inputs!I$3,$F211&lt;Inputs!J$3),FORECAST($F211,Inputs!I$4:J$4,Inputs!I$3:J$3),9999)</f>
        <v>9999</v>
      </c>
      <c r="CU211" s="9">
        <f>IF(AND($F211&gt;=Inputs!J$3,$F211&lt;Inputs!K$3),FORECAST($F211,Inputs!J$4:K$4,Inputs!J$3:K$3),9999)</f>
        <v>9999</v>
      </c>
      <c r="CV211" s="9">
        <f>IF(AND($F211&gt;=Inputs!K$3,$F211&lt;Inputs!L$3),FORECAST($F211,Inputs!K$4:L$4,Inputs!K$3:L$3),9999)</f>
        <v>9999</v>
      </c>
      <c r="CW211" s="9">
        <f>IF(AND($G211&gt;=Inputs!B$3,$G211&lt;Inputs!C$3),FORECAST($G211,Inputs!B$4:C$4,Inputs!B$3:C$3),-9999)</f>
        <v>-9999</v>
      </c>
      <c r="CX211" s="9">
        <f>IF(AND($G211&gt;=Inputs!C$3,$G211&lt;Inputs!D$3),FORECAST($G211,Inputs!C$4:D$4,Inputs!C$3:D$3),-9999)</f>
        <v>-9999</v>
      </c>
      <c r="CY211" s="9">
        <f>IF(AND($G211&gt;=Inputs!D$3,$G211&lt;Inputs!E$3),FORECAST($G211,Inputs!D$4:E$4,Inputs!D$3:E$3),-9999)</f>
        <v>-9999</v>
      </c>
      <c r="CZ211" s="9">
        <f>IF(AND($G211&gt;=Inputs!E$3,$G211&lt;Inputs!F$3),FORECAST($G211,Inputs!E$4:F$4,Inputs!E$3:F$3),-9999)</f>
        <v>-9999</v>
      </c>
      <c r="DA211" s="9">
        <f>IF(AND($G211&gt;=Inputs!F$3,$G211&lt;Inputs!G$3),FORECAST($G211,Inputs!F$4:G$4,Inputs!F$3:G$3),-9999)</f>
        <v>-9999</v>
      </c>
      <c r="DB211" s="9">
        <f>IF(AND($G211&gt;=Inputs!G$3,$G211&lt;Inputs!H$3),FORECAST($G211,Inputs!G$4:H$4,Inputs!G$3:H$3),-9999)</f>
        <v>25.2</v>
      </c>
      <c r="DC211" s="9">
        <f>IF(AND($G211&gt;=Inputs!H$3,$G211&lt;Inputs!I$3),FORECAST($G211,Inputs!H$4:I$4,Inputs!H$3:I$3),-9999)</f>
        <v>-9999</v>
      </c>
      <c r="DD211" s="9">
        <f>IF(AND($G211&gt;=Inputs!I$3,$G211&lt;Inputs!J$3),FORECAST($G211,Inputs!I$4:J$4,Inputs!I$3:J$3),-9999)</f>
        <v>-9999</v>
      </c>
      <c r="DE211" s="9">
        <f>IF(AND($G211&gt;=Inputs!J$3,$G211&lt;Inputs!K$3),FORECAST($G211,Inputs!J$4:K$4,Inputs!J$3:K$3),-9999)</f>
        <v>-9999</v>
      </c>
      <c r="DF211" s="9">
        <f>IF(AND($G211&gt;=Inputs!K$3,$G211&lt;Inputs!L$3),FORECAST($G211,Inputs!K$4:L$4,Inputs!K$3:L$3),-9999)</f>
        <v>-9999</v>
      </c>
    </row>
    <row r="212" spans="1:110" x14ac:dyDescent="0.25">
      <c r="A212" s="2">
        <f t="shared" si="294"/>
        <v>45474.725694443769</v>
      </c>
      <c r="B212" s="3" t="str">
        <f>IF(ROUND(A212,6)&lt;ROUND(Inputs!$B$7,6),"Pre t0",IF(ROUND(A212,6)=ROUND(Inputs!$B$7,6),"t0",IF(AND(A212&gt;Inputs!$B$7,A212&lt;Inputs!$B$8),"TRLD","Post t0")))</f>
        <v>TRLD</v>
      </c>
      <c r="C212" s="17">
        <v>35.520000000000003</v>
      </c>
      <c r="D212" s="19">
        <v>194.85245</v>
      </c>
      <c r="E212" s="19"/>
      <c r="F212" s="19">
        <v>200</v>
      </c>
      <c r="G212" s="19">
        <v>130</v>
      </c>
      <c r="H212" s="7">
        <f t="shared" si="254"/>
        <v>197.5</v>
      </c>
      <c r="I212" s="7">
        <f>IF(B212="Pre t0",0,IF(B212="t0",MAX(MIN(TRLD!N212,E212),G212),IF(B212="TRLD",I211+J212,IF(B212="Post t0",MAX(I211+M212,G212)))))</f>
        <v>198</v>
      </c>
      <c r="J212" s="7">
        <f t="shared" si="247"/>
        <v>-1</v>
      </c>
      <c r="K212" s="7">
        <f t="shared" si="250"/>
        <v>-13.907999999999987</v>
      </c>
      <c r="L212" s="7">
        <f t="shared" si="248"/>
        <v>1</v>
      </c>
      <c r="M212" s="8">
        <f t="shared" si="249"/>
        <v>-1</v>
      </c>
      <c r="N212" s="31">
        <f t="shared" si="251"/>
        <v>185.09200000000001</v>
      </c>
      <c r="O212" s="31">
        <f>IF(AND($C212&gt;=Inputs!B$4,$C212&lt;Inputs!C$4),FORECAST($C212,Inputs!B$3:C$3,Inputs!B$4:C$4),0)</f>
        <v>0</v>
      </c>
      <c r="P212" s="31">
        <f>IF(AND($C212&gt;=Inputs!C$4,$C212&lt;Inputs!D$4),FORECAST($C212,Inputs!C$3:D$3,Inputs!C$4:D$4),0)</f>
        <v>0</v>
      </c>
      <c r="Q212" s="31">
        <f>IF(AND($C212&gt;=Inputs!D$4,$C212&lt;Inputs!E$4),FORECAST($C212,Inputs!D$3:E$3,Inputs!D$4:E$4),0)</f>
        <v>0</v>
      </c>
      <c r="R212" s="31">
        <f>IF(AND($C212&gt;=Inputs!E$4,$C212&lt;Inputs!F$4),FORECAST($C212,Inputs!E$3:F$3,Inputs!E$4:F$4),0)</f>
        <v>0</v>
      </c>
      <c r="S212" s="31">
        <f>IF(AND($C212&gt;=Inputs!F$4,$C212&lt;Inputs!G$4),FORECAST($C212,Inputs!F$3:G$3,Inputs!F$4:G$4),0)</f>
        <v>0</v>
      </c>
      <c r="T212" s="31">
        <f>IF(AND($C212&gt;=Inputs!G$4,$C212&lt;Inputs!H$4),FORECAST($C212,Inputs!G$3:H$3,Inputs!G$4:H$4),0)</f>
        <v>0</v>
      </c>
      <c r="U212" s="31">
        <f>IF(AND($C212&gt;=Inputs!H$4,$C212&lt;Inputs!I$4),FORECAST($C212,Inputs!H$3:I$3,Inputs!H$4:I$4),0)</f>
        <v>0</v>
      </c>
      <c r="V212" s="31">
        <f>IF(AND($C212&gt;=Inputs!I$4,$C212&lt;Inputs!J$4),FORECAST($C212,Inputs!I$3:J$3,Inputs!I$4:J$4),0)</f>
        <v>185.09200000000001</v>
      </c>
      <c r="W212" s="31">
        <f>IF(AND($C212&gt;=Inputs!J$4,$C212&lt;Inputs!K$4),FORECAST($C212,Inputs!J$3:K$3,Inputs!J$4:K$4),0)</f>
        <v>0</v>
      </c>
      <c r="X212" s="31">
        <f>IF(AND($C212&gt;=Inputs!K$4,Inputs!K$4&lt;&gt;""),F212,0)</f>
        <v>0</v>
      </c>
      <c r="Y212" s="36">
        <f>IF($I211&lt;Inputs!B$13,Inputs!B$14,0)</f>
        <v>0</v>
      </c>
      <c r="Z212" s="36">
        <f>IF(AND($I211&gt;=Inputs!B$13,$I211&lt;Inputs!C$13),Inputs!C$14,0)</f>
        <v>0.2</v>
      </c>
      <c r="AA212" s="36">
        <f>IF(AND($I211&gt;=Inputs!C$13,$I211&lt;Inputs!D$13),Inputs!D$14,0)</f>
        <v>0</v>
      </c>
      <c r="AB212" s="36">
        <f>IF(AND($I211&lt;Inputs!B$13),Inputs!B$13,0)</f>
        <v>0</v>
      </c>
      <c r="AC212" s="36">
        <f>IF(AND($I211&gt;=Inputs!B$13,$I211&lt;Inputs!C$13),Inputs!C$13,0)</f>
        <v>200</v>
      </c>
      <c r="AD212" s="36">
        <f>IF(AND($I211&gt;=Inputs!C$13,$I211&lt;Inputs!D$13),Inputs!D$13,0)</f>
        <v>0</v>
      </c>
      <c r="AE212" s="36">
        <f t="shared" si="255"/>
        <v>0</v>
      </c>
      <c r="AF212" s="36">
        <f t="shared" si="256"/>
        <v>5</v>
      </c>
      <c r="AG212" s="36">
        <f t="shared" si="257"/>
        <v>0</v>
      </c>
      <c r="AH212" s="36">
        <f t="shared" si="258"/>
        <v>5</v>
      </c>
      <c r="AI212" s="36" t="str">
        <f t="shared" si="243"/>
        <v>Yes</v>
      </c>
      <c r="AJ212" s="36">
        <f t="shared" si="259"/>
        <v>0</v>
      </c>
      <c r="AK212" s="36">
        <f t="shared" si="260"/>
        <v>5</v>
      </c>
      <c r="AL212" s="36">
        <f t="shared" si="261"/>
        <v>0</v>
      </c>
      <c r="AM212" s="36">
        <f t="shared" si="262"/>
        <v>0</v>
      </c>
      <c r="AN212" s="36">
        <f t="shared" si="263"/>
        <v>1</v>
      </c>
      <c r="AO212" s="36">
        <f t="shared" si="264"/>
        <v>0</v>
      </c>
      <c r="AP212" s="36">
        <f t="shared" si="265"/>
        <v>1</v>
      </c>
      <c r="AQ212" s="36">
        <f t="shared" si="252"/>
        <v>200</v>
      </c>
      <c r="AR212" s="36">
        <f>IF(AND($AQ212&gt;=Inputs!B$13,$AQ212&lt;Inputs!C$13),Inputs!C$14,0)</f>
        <v>0</v>
      </c>
      <c r="AS212" s="36">
        <f>IF(AND($AQ212&gt;=Inputs!C$13,$AQ212&lt;Inputs!D$13),Inputs!D$14,0)</f>
        <v>0</v>
      </c>
      <c r="AT212" s="36">
        <f>IF(AND($AQ212&gt;=Inputs!B$13,$AQ212&lt;Inputs!C$13),Inputs!C$13,0)</f>
        <v>0</v>
      </c>
      <c r="AU212" s="36">
        <f>IF(AND($AQ212&gt;=Inputs!C$13,$AQ212&lt;Inputs!D$13),Inputs!D$13,0)</f>
        <v>0</v>
      </c>
      <c r="AV212" s="36">
        <f t="shared" si="266"/>
        <v>0</v>
      </c>
      <c r="AW212" s="36">
        <f>IFERROR((AU212-#REF!)/AS212,0)</f>
        <v>0</v>
      </c>
      <c r="AX212" s="36">
        <f t="shared" si="267"/>
        <v>0</v>
      </c>
      <c r="AY212" s="36" t="str">
        <f t="shared" si="244"/>
        <v>No</v>
      </c>
      <c r="AZ212" s="36">
        <f t="shared" si="268"/>
        <v>0</v>
      </c>
      <c r="BA212" s="36">
        <f t="shared" si="269"/>
        <v>0</v>
      </c>
      <c r="BB212" s="36">
        <f t="shared" si="270"/>
        <v>0</v>
      </c>
      <c r="BC212" s="36">
        <f t="shared" si="271"/>
        <v>0</v>
      </c>
      <c r="BD212" s="36">
        <f t="shared" si="272"/>
        <v>0</v>
      </c>
      <c r="BE212" s="37">
        <f t="shared" si="273"/>
        <v>1</v>
      </c>
      <c r="BF212" s="43">
        <f>IF($I211&lt;=Inputs!B$13,Inputs!B$14,0)</f>
        <v>0</v>
      </c>
      <c r="BG212" s="43">
        <f>IF(AND($I211&gt;Inputs!B$13,$I211&lt;=Inputs!C$13),Inputs!C$14,0)</f>
        <v>0.2</v>
      </c>
      <c r="BH212" s="43">
        <f>IF(AND($I211&gt;Inputs!C$13,$I211&lt;=Inputs!D$13),Inputs!D$14,0)</f>
        <v>0</v>
      </c>
      <c r="BI212" s="43">
        <f>IF(AND($I211&lt;Inputs!B$13),0,0)</f>
        <v>0</v>
      </c>
      <c r="BJ212" s="43">
        <f>IF(AND($I211&gt;=Inputs!B$13,$I211&lt;Inputs!C$13),Inputs!B$13,0)</f>
        <v>185</v>
      </c>
      <c r="BK212" s="43">
        <f>IF(AND($I211&gt;=Inputs!C$13,$I211&lt;Inputs!D$13),Inputs!C$13,0)</f>
        <v>0</v>
      </c>
      <c r="BL212" s="43">
        <f t="shared" si="274"/>
        <v>0</v>
      </c>
      <c r="BM212" s="43">
        <f t="shared" si="275"/>
        <v>70</v>
      </c>
      <c r="BN212" s="43">
        <f t="shared" si="276"/>
        <v>0</v>
      </c>
      <c r="BO212" s="43">
        <f t="shared" si="277"/>
        <v>70</v>
      </c>
      <c r="BP212" s="43" t="str">
        <f t="shared" si="245"/>
        <v>No</v>
      </c>
      <c r="BQ212" s="43">
        <f t="shared" si="278"/>
        <v>0</v>
      </c>
      <c r="BR212" s="43">
        <f t="shared" si="279"/>
        <v>5</v>
      </c>
      <c r="BS212" s="43">
        <f t="shared" si="280"/>
        <v>0</v>
      </c>
      <c r="BT212" s="43">
        <f t="shared" si="281"/>
        <v>0</v>
      </c>
      <c r="BU212" s="43">
        <f t="shared" si="282"/>
        <v>-1</v>
      </c>
      <c r="BV212" s="43">
        <f t="shared" si="283"/>
        <v>0</v>
      </c>
      <c r="BW212" s="43">
        <f t="shared" si="284"/>
        <v>-1</v>
      </c>
      <c r="BX212" s="43">
        <f t="shared" si="253"/>
        <v>198</v>
      </c>
      <c r="BY212" s="43">
        <f>IF(AND($BX212&gt;Inputs!B$13,$BX212&lt;=Inputs!C$13),Inputs!C$14,0)</f>
        <v>0.2</v>
      </c>
      <c r="BZ212" s="43">
        <f>IF(AND($BX212&gt;Inputs!C$13,$BX212&lt;=Inputs!D$13),Inputs!D$14,0)</f>
        <v>0</v>
      </c>
      <c r="CA212" s="43">
        <f>IF(AND($BX212&gt;Inputs!B$13,$BX212&lt;=Inputs!C$13),Inputs!B$13,0)</f>
        <v>185</v>
      </c>
      <c r="CB212" s="43">
        <f>IF(AND($BX212&gt;Inputs!C$13,$BX212&lt;=Inputs!D$13),Inputs!C$13,0)</f>
        <v>0</v>
      </c>
      <c r="CC212" s="43">
        <f t="shared" si="285"/>
        <v>65</v>
      </c>
      <c r="CD212" s="43">
        <f t="shared" si="286"/>
        <v>0</v>
      </c>
      <c r="CE212" s="43">
        <f t="shared" si="287"/>
        <v>65</v>
      </c>
      <c r="CF212" s="43" t="str">
        <f t="shared" si="246"/>
        <v>No</v>
      </c>
      <c r="CG212" s="43">
        <f t="shared" si="288"/>
        <v>0</v>
      </c>
      <c r="CH212" s="43">
        <f t="shared" si="289"/>
        <v>0</v>
      </c>
      <c r="CI212" s="43">
        <f t="shared" si="290"/>
        <v>0</v>
      </c>
      <c r="CJ212" s="43">
        <f t="shared" si="291"/>
        <v>0</v>
      </c>
      <c r="CK212" s="43">
        <f t="shared" si="292"/>
        <v>0</v>
      </c>
      <c r="CL212" s="44">
        <f t="shared" si="293"/>
        <v>-1</v>
      </c>
      <c r="CM212" s="9">
        <f>IF(AND($F212&gt;=Inputs!B$3,$F212&lt;Inputs!C$3),FORECAST($F212,Inputs!B$4:C$4,Inputs!B$3:C$3),9999)</f>
        <v>9999</v>
      </c>
      <c r="CN212" s="9">
        <f>IF(AND($F212&gt;=Inputs!C$3,$F212&lt;Inputs!D$3),FORECAST($F212,Inputs!C$4:D$4,Inputs!C$3:D$3),9999)</f>
        <v>9999</v>
      </c>
      <c r="CO212" s="9">
        <f>IF(AND($F212&gt;=Inputs!D$3,$F212&lt;Inputs!E$3),FORECAST($F212,Inputs!D$4:E$4,Inputs!D$3:E$3),9999)</f>
        <v>9999</v>
      </c>
      <c r="CP212" s="9">
        <f>IF(AND($F212&gt;=Inputs!E$3,$F212&lt;Inputs!F$3),FORECAST($F212,Inputs!E$4:F$4,Inputs!E$3:F$3),9999)</f>
        <v>9999</v>
      </c>
      <c r="CQ212" s="9">
        <f>IF(AND($F212&gt;=Inputs!F$3,$F212&lt;Inputs!G$3),FORECAST($F212,Inputs!F$4:G$4,Inputs!F$3:G$3),9999)</f>
        <v>9999</v>
      </c>
      <c r="CR212" s="9">
        <f>IF(AND($F212&gt;=Inputs!G$3,$F212&lt;Inputs!H$3),FORECAST($F212,Inputs!G$4:H$4,Inputs!G$3:H$3),9999)</f>
        <v>9999</v>
      </c>
      <c r="CS212" s="9">
        <f>IF(AND($F212&gt;=Inputs!H$3,$F212&lt;Inputs!I$3),FORECAST($F212,Inputs!H$4:I$4,Inputs!H$3:I$3),9999)</f>
        <v>9999</v>
      </c>
      <c r="CT212" s="9">
        <f>IF(AND($F212&gt;=Inputs!I$3,$F212&lt;Inputs!J$3),FORECAST($F212,Inputs!I$4:J$4,Inputs!I$3:J$3),9999)</f>
        <v>9999</v>
      </c>
      <c r="CU212" s="9">
        <f>IF(AND($F212&gt;=Inputs!J$3,$F212&lt;Inputs!K$3),FORECAST($F212,Inputs!J$4:K$4,Inputs!J$3:K$3),9999)</f>
        <v>9999</v>
      </c>
      <c r="CV212" s="9">
        <f>IF(AND($F212&gt;=Inputs!K$3,$F212&lt;Inputs!L$3),FORECAST($F212,Inputs!K$4:L$4,Inputs!K$3:L$3),9999)</f>
        <v>9999</v>
      </c>
      <c r="CW212" s="9">
        <f>IF(AND($G212&gt;=Inputs!B$3,$G212&lt;Inputs!C$3),FORECAST($G212,Inputs!B$4:C$4,Inputs!B$3:C$3),-9999)</f>
        <v>-9999</v>
      </c>
      <c r="CX212" s="9">
        <f>IF(AND($G212&gt;=Inputs!C$3,$G212&lt;Inputs!D$3),FORECAST($G212,Inputs!C$4:D$4,Inputs!C$3:D$3),-9999)</f>
        <v>-9999</v>
      </c>
      <c r="CY212" s="9">
        <f>IF(AND($G212&gt;=Inputs!D$3,$G212&lt;Inputs!E$3),FORECAST($G212,Inputs!D$4:E$4,Inputs!D$3:E$3),-9999)</f>
        <v>-9999</v>
      </c>
      <c r="CZ212" s="9">
        <f>IF(AND($G212&gt;=Inputs!E$3,$G212&lt;Inputs!F$3),FORECAST($G212,Inputs!E$4:F$4,Inputs!E$3:F$3),-9999)</f>
        <v>-9999</v>
      </c>
      <c r="DA212" s="9">
        <f>IF(AND($G212&gt;=Inputs!F$3,$G212&lt;Inputs!G$3),FORECAST($G212,Inputs!F$4:G$4,Inputs!F$3:G$3),-9999)</f>
        <v>-9999</v>
      </c>
      <c r="DB212" s="9">
        <f>IF(AND($G212&gt;=Inputs!G$3,$G212&lt;Inputs!H$3),FORECAST($G212,Inputs!G$4:H$4,Inputs!G$3:H$3),-9999)</f>
        <v>25.2</v>
      </c>
      <c r="DC212" s="9">
        <f>IF(AND($G212&gt;=Inputs!H$3,$G212&lt;Inputs!I$3),FORECAST($G212,Inputs!H$4:I$4,Inputs!H$3:I$3),-9999)</f>
        <v>-9999</v>
      </c>
      <c r="DD212" s="9">
        <f>IF(AND($G212&gt;=Inputs!I$3,$G212&lt;Inputs!J$3),FORECAST($G212,Inputs!I$4:J$4,Inputs!I$3:J$3),-9999)</f>
        <v>-9999</v>
      </c>
      <c r="DE212" s="9">
        <f>IF(AND($G212&gt;=Inputs!J$3,$G212&lt;Inputs!K$3),FORECAST($G212,Inputs!J$4:K$4,Inputs!J$3:K$3),-9999)</f>
        <v>-9999</v>
      </c>
      <c r="DF212" s="9">
        <f>IF(AND($G212&gt;=Inputs!K$3,$G212&lt;Inputs!L$3),FORECAST($G212,Inputs!K$4:L$4,Inputs!K$3:L$3),-9999)</f>
        <v>-9999</v>
      </c>
    </row>
    <row r="213" spans="1:110" x14ac:dyDescent="0.25">
      <c r="A213" s="2">
        <f t="shared" si="294"/>
        <v>45474.729166665988</v>
      </c>
      <c r="B213" s="3" t="str">
        <f>IF(ROUND(A213,6)&lt;ROUND(Inputs!$B$7,6),"Pre t0",IF(ROUND(A213,6)=ROUND(Inputs!$B$7,6),"t0",IF(AND(A213&gt;Inputs!$B$7,A213&lt;Inputs!$B$8),"TRLD","Post t0")))</f>
        <v>TRLD</v>
      </c>
      <c r="C213" s="17">
        <v>26.43</v>
      </c>
      <c r="D213" s="19">
        <v>196.12989999999999</v>
      </c>
      <c r="E213" s="19"/>
      <c r="F213" s="19">
        <v>200</v>
      </c>
      <c r="G213" s="19">
        <v>130</v>
      </c>
      <c r="H213" s="7">
        <f t="shared" si="254"/>
        <v>196.5</v>
      </c>
      <c r="I213" s="7">
        <f>IF(B213="Pre t0",0,IF(B213="t0",MAX(MIN(TRLD!N213,E213),G213),IF(B213="TRLD",I212+J213,IF(B213="Post t0",MAX(I212+M213,G213)))))</f>
        <v>197</v>
      </c>
      <c r="J213" s="7">
        <f t="shared" si="247"/>
        <v>-1</v>
      </c>
      <c r="K213" s="7">
        <f t="shared" si="250"/>
        <v>-62.875</v>
      </c>
      <c r="L213" s="7">
        <f t="shared" si="248"/>
        <v>1</v>
      </c>
      <c r="M213" s="8">
        <f t="shared" si="249"/>
        <v>-1</v>
      </c>
      <c r="N213" s="31">
        <f t="shared" si="251"/>
        <v>135.125</v>
      </c>
      <c r="O213" s="31">
        <f>IF(AND($C213&gt;=Inputs!B$4,$C213&lt;Inputs!C$4),FORECAST($C213,Inputs!B$3:C$3,Inputs!B$4:C$4),0)</f>
        <v>0</v>
      </c>
      <c r="P213" s="31">
        <f>IF(AND($C213&gt;=Inputs!C$4,$C213&lt;Inputs!D$4),FORECAST($C213,Inputs!C$3:D$3,Inputs!C$4:D$4),0)</f>
        <v>0</v>
      </c>
      <c r="Q213" s="31">
        <f>IF(AND($C213&gt;=Inputs!D$4,$C213&lt;Inputs!E$4),FORECAST($C213,Inputs!D$3:E$3,Inputs!D$4:E$4),0)</f>
        <v>0</v>
      </c>
      <c r="R213" s="31">
        <f>IF(AND($C213&gt;=Inputs!E$4,$C213&lt;Inputs!F$4),FORECAST($C213,Inputs!E$3:F$3,Inputs!E$4:F$4),0)</f>
        <v>0</v>
      </c>
      <c r="S213" s="31">
        <f>IF(AND($C213&gt;=Inputs!F$4,$C213&lt;Inputs!G$4),FORECAST($C213,Inputs!F$3:G$3,Inputs!F$4:G$4),0)</f>
        <v>0</v>
      </c>
      <c r="T213" s="31">
        <f>IF(AND($C213&gt;=Inputs!G$4,$C213&lt;Inputs!H$4),FORECAST($C213,Inputs!G$3:H$3,Inputs!G$4:H$4),0)</f>
        <v>135.125</v>
      </c>
      <c r="U213" s="31">
        <f>IF(AND($C213&gt;=Inputs!H$4,$C213&lt;Inputs!I$4),FORECAST($C213,Inputs!H$3:I$3,Inputs!H$4:I$4),0)</f>
        <v>0</v>
      </c>
      <c r="V213" s="31">
        <f>IF(AND($C213&gt;=Inputs!I$4,$C213&lt;Inputs!J$4),FORECAST($C213,Inputs!I$3:J$3,Inputs!I$4:J$4),0)</f>
        <v>0</v>
      </c>
      <c r="W213" s="31">
        <f>IF(AND($C213&gt;=Inputs!J$4,$C213&lt;Inputs!K$4),FORECAST($C213,Inputs!J$3:K$3,Inputs!J$4:K$4),0)</f>
        <v>0</v>
      </c>
      <c r="X213" s="31">
        <f>IF(AND($C213&gt;=Inputs!K$4,Inputs!K$4&lt;&gt;""),F213,0)</f>
        <v>0</v>
      </c>
      <c r="Y213" s="36">
        <f>IF($I212&lt;Inputs!B$13,Inputs!B$14,0)</f>
        <v>0</v>
      </c>
      <c r="Z213" s="36">
        <f>IF(AND($I212&gt;=Inputs!B$13,$I212&lt;Inputs!C$13),Inputs!C$14,0)</f>
        <v>0.2</v>
      </c>
      <c r="AA213" s="36">
        <f>IF(AND($I212&gt;=Inputs!C$13,$I212&lt;Inputs!D$13),Inputs!D$14,0)</f>
        <v>0</v>
      </c>
      <c r="AB213" s="36">
        <f>IF(AND($I212&lt;Inputs!B$13),Inputs!B$13,0)</f>
        <v>0</v>
      </c>
      <c r="AC213" s="36">
        <f>IF(AND($I212&gt;=Inputs!B$13,$I212&lt;Inputs!C$13),Inputs!C$13,0)</f>
        <v>200</v>
      </c>
      <c r="AD213" s="36">
        <f>IF(AND($I212&gt;=Inputs!C$13,$I212&lt;Inputs!D$13),Inputs!D$13,0)</f>
        <v>0</v>
      </c>
      <c r="AE213" s="36">
        <f t="shared" si="255"/>
        <v>0</v>
      </c>
      <c r="AF213" s="36">
        <f t="shared" si="256"/>
        <v>10</v>
      </c>
      <c r="AG213" s="36">
        <f t="shared" si="257"/>
        <v>0</v>
      </c>
      <c r="AH213" s="36">
        <f t="shared" si="258"/>
        <v>10</v>
      </c>
      <c r="AI213" s="36" t="str">
        <f t="shared" si="243"/>
        <v>No</v>
      </c>
      <c r="AJ213" s="36">
        <f t="shared" si="259"/>
        <v>0</v>
      </c>
      <c r="AK213" s="36">
        <f t="shared" si="260"/>
        <v>5</v>
      </c>
      <c r="AL213" s="36">
        <f t="shared" si="261"/>
        <v>0</v>
      </c>
      <c r="AM213" s="36">
        <f t="shared" si="262"/>
        <v>0</v>
      </c>
      <c r="AN213" s="36">
        <f t="shared" si="263"/>
        <v>1</v>
      </c>
      <c r="AO213" s="36">
        <f t="shared" si="264"/>
        <v>0</v>
      </c>
      <c r="AP213" s="36">
        <f t="shared" si="265"/>
        <v>1</v>
      </c>
      <c r="AQ213" s="36">
        <f t="shared" si="252"/>
        <v>199</v>
      </c>
      <c r="AR213" s="36">
        <f>IF(AND($AQ213&gt;=Inputs!B$13,$AQ213&lt;Inputs!C$13),Inputs!C$14,0)</f>
        <v>0.2</v>
      </c>
      <c r="AS213" s="36">
        <f>IF(AND($AQ213&gt;=Inputs!C$13,$AQ213&lt;Inputs!D$13),Inputs!D$14,0)</f>
        <v>0</v>
      </c>
      <c r="AT213" s="36">
        <f>IF(AND($AQ213&gt;=Inputs!B$13,$AQ213&lt;Inputs!C$13),Inputs!C$13,0)</f>
        <v>200</v>
      </c>
      <c r="AU213" s="36">
        <f>IF(AND($AQ213&gt;=Inputs!C$13,$AQ213&lt;Inputs!D$13),Inputs!D$13,0)</f>
        <v>0</v>
      </c>
      <c r="AV213" s="36">
        <f t="shared" si="266"/>
        <v>5</v>
      </c>
      <c r="AW213" s="36">
        <f>IFERROR((AU213-#REF!)/AS213,0)</f>
        <v>0</v>
      </c>
      <c r="AX213" s="36">
        <f t="shared" si="267"/>
        <v>5</v>
      </c>
      <c r="AY213" s="36" t="str">
        <f t="shared" si="244"/>
        <v>Yes</v>
      </c>
      <c r="AZ213" s="36">
        <f t="shared" si="268"/>
        <v>0</v>
      </c>
      <c r="BA213" s="36">
        <f t="shared" si="269"/>
        <v>0</v>
      </c>
      <c r="BB213" s="36">
        <f t="shared" si="270"/>
        <v>0</v>
      </c>
      <c r="BC213" s="36">
        <f t="shared" si="271"/>
        <v>0</v>
      </c>
      <c r="BD213" s="36">
        <f t="shared" si="272"/>
        <v>0</v>
      </c>
      <c r="BE213" s="37">
        <f t="shared" si="273"/>
        <v>1</v>
      </c>
      <c r="BF213" s="43">
        <f>IF($I212&lt;=Inputs!B$13,Inputs!B$14,0)</f>
        <v>0</v>
      </c>
      <c r="BG213" s="43">
        <f>IF(AND($I212&gt;Inputs!B$13,$I212&lt;=Inputs!C$13),Inputs!C$14,0)</f>
        <v>0.2</v>
      </c>
      <c r="BH213" s="43">
        <f>IF(AND($I212&gt;Inputs!C$13,$I212&lt;=Inputs!D$13),Inputs!D$14,0)</f>
        <v>0</v>
      </c>
      <c r="BI213" s="43">
        <f>IF(AND($I212&lt;Inputs!B$13),0,0)</f>
        <v>0</v>
      </c>
      <c r="BJ213" s="43">
        <f>IF(AND($I212&gt;=Inputs!B$13,$I212&lt;Inputs!C$13),Inputs!B$13,0)</f>
        <v>185</v>
      </c>
      <c r="BK213" s="43">
        <f>IF(AND($I212&gt;=Inputs!C$13,$I212&lt;Inputs!D$13),Inputs!C$13,0)</f>
        <v>0</v>
      </c>
      <c r="BL213" s="43">
        <f t="shared" si="274"/>
        <v>0</v>
      </c>
      <c r="BM213" s="43">
        <f t="shared" si="275"/>
        <v>65</v>
      </c>
      <c r="BN213" s="43">
        <f t="shared" si="276"/>
        <v>0</v>
      </c>
      <c r="BO213" s="43">
        <f t="shared" si="277"/>
        <v>65</v>
      </c>
      <c r="BP213" s="43" t="str">
        <f t="shared" si="245"/>
        <v>No</v>
      </c>
      <c r="BQ213" s="43">
        <f t="shared" si="278"/>
        <v>0</v>
      </c>
      <c r="BR213" s="43">
        <f t="shared" si="279"/>
        <v>5</v>
      </c>
      <c r="BS213" s="43">
        <f t="shared" si="280"/>
        <v>0</v>
      </c>
      <c r="BT213" s="43">
        <f t="shared" si="281"/>
        <v>0</v>
      </c>
      <c r="BU213" s="43">
        <f t="shared" si="282"/>
        <v>-1</v>
      </c>
      <c r="BV213" s="43">
        <f t="shared" si="283"/>
        <v>0</v>
      </c>
      <c r="BW213" s="43">
        <f t="shared" si="284"/>
        <v>-1</v>
      </c>
      <c r="BX213" s="43">
        <f t="shared" si="253"/>
        <v>197</v>
      </c>
      <c r="BY213" s="43">
        <f>IF(AND($BX213&gt;Inputs!B$13,$BX213&lt;=Inputs!C$13),Inputs!C$14,0)</f>
        <v>0.2</v>
      </c>
      <c r="BZ213" s="43">
        <f>IF(AND($BX213&gt;Inputs!C$13,$BX213&lt;=Inputs!D$13),Inputs!D$14,0)</f>
        <v>0</v>
      </c>
      <c r="CA213" s="43">
        <f>IF(AND($BX213&gt;Inputs!B$13,$BX213&lt;=Inputs!C$13),Inputs!B$13,0)</f>
        <v>185</v>
      </c>
      <c r="CB213" s="43">
        <f>IF(AND($BX213&gt;Inputs!C$13,$BX213&lt;=Inputs!D$13),Inputs!C$13,0)</f>
        <v>0</v>
      </c>
      <c r="CC213" s="43">
        <f t="shared" si="285"/>
        <v>60</v>
      </c>
      <c r="CD213" s="43">
        <f t="shared" si="286"/>
        <v>0</v>
      </c>
      <c r="CE213" s="43">
        <f t="shared" si="287"/>
        <v>60</v>
      </c>
      <c r="CF213" s="43" t="str">
        <f t="shared" si="246"/>
        <v>No</v>
      </c>
      <c r="CG213" s="43">
        <f t="shared" si="288"/>
        <v>0</v>
      </c>
      <c r="CH213" s="43">
        <f t="shared" si="289"/>
        <v>0</v>
      </c>
      <c r="CI213" s="43">
        <f t="shared" si="290"/>
        <v>0</v>
      </c>
      <c r="CJ213" s="43">
        <f t="shared" si="291"/>
        <v>0</v>
      </c>
      <c r="CK213" s="43">
        <f t="shared" si="292"/>
        <v>0</v>
      </c>
      <c r="CL213" s="44">
        <f t="shared" si="293"/>
        <v>-1</v>
      </c>
      <c r="CM213" s="9">
        <f>IF(AND($F213&gt;=Inputs!B$3,$F213&lt;Inputs!C$3),FORECAST($F213,Inputs!B$4:C$4,Inputs!B$3:C$3),9999)</f>
        <v>9999</v>
      </c>
      <c r="CN213" s="9">
        <f>IF(AND($F213&gt;=Inputs!C$3,$F213&lt;Inputs!D$3),FORECAST($F213,Inputs!C$4:D$4,Inputs!C$3:D$3),9999)</f>
        <v>9999</v>
      </c>
      <c r="CO213" s="9">
        <f>IF(AND($F213&gt;=Inputs!D$3,$F213&lt;Inputs!E$3),FORECAST($F213,Inputs!D$4:E$4,Inputs!D$3:E$3),9999)</f>
        <v>9999</v>
      </c>
      <c r="CP213" s="9">
        <f>IF(AND($F213&gt;=Inputs!E$3,$F213&lt;Inputs!F$3),FORECAST($F213,Inputs!E$4:F$4,Inputs!E$3:F$3),9999)</f>
        <v>9999</v>
      </c>
      <c r="CQ213" s="9">
        <f>IF(AND($F213&gt;=Inputs!F$3,$F213&lt;Inputs!G$3),FORECAST($F213,Inputs!F$4:G$4,Inputs!F$3:G$3),9999)</f>
        <v>9999</v>
      </c>
      <c r="CR213" s="9">
        <f>IF(AND($F213&gt;=Inputs!G$3,$F213&lt;Inputs!H$3),FORECAST($F213,Inputs!G$4:H$4,Inputs!G$3:H$3),9999)</f>
        <v>9999</v>
      </c>
      <c r="CS213" s="9">
        <f>IF(AND($F213&gt;=Inputs!H$3,$F213&lt;Inputs!I$3),FORECAST($F213,Inputs!H$4:I$4,Inputs!H$3:I$3),9999)</f>
        <v>9999</v>
      </c>
      <c r="CT213" s="9">
        <f>IF(AND($F213&gt;=Inputs!I$3,$F213&lt;Inputs!J$3),FORECAST($F213,Inputs!I$4:J$4,Inputs!I$3:J$3),9999)</f>
        <v>9999</v>
      </c>
      <c r="CU213" s="9">
        <f>IF(AND($F213&gt;=Inputs!J$3,$F213&lt;Inputs!K$3),FORECAST($F213,Inputs!J$4:K$4,Inputs!J$3:K$3),9999)</f>
        <v>9999</v>
      </c>
      <c r="CV213" s="9">
        <f>IF(AND($F213&gt;=Inputs!K$3,$F213&lt;Inputs!L$3),FORECAST($F213,Inputs!K$4:L$4,Inputs!K$3:L$3),9999)</f>
        <v>9999</v>
      </c>
      <c r="CW213" s="9">
        <f>IF(AND($G213&gt;=Inputs!B$3,$G213&lt;Inputs!C$3),FORECAST($G213,Inputs!B$4:C$4,Inputs!B$3:C$3),-9999)</f>
        <v>-9999</v>
      </c>
      <c r="CX213" s="9">
        <f>IF(AND($G213&gt;=Inputs!C$3,$G213&lt;Inputs!D$3),FORECAST($G213,Inputs!C$4:D$4,Inputs!C$3:D$3),-9999)</f>
        <v>-9999</v>
      </c>
      <c r="CY213" s="9">
        <f>IF(AND($G213&gt;=Inputs!D$3,$G213&lt;Inputs!E$3),FORECAST($G213,Inputs!D$4:E$4,Inputs!D$3:E$3),-9999)</f>
        <v>-9999</v>
      </c>
      <c r="CZ213" s="9">
        <f>IF(AND($G213&gt;=Inputs!E$3,$G213&lt;Inputs!F$3),FORECAST($G213,Inputs!E$4:F$4,Inputs!E$3:F$3),-9999)</f>
        <v>-9999</v>
      </c>
      <c r="DA213" s="9">
        <f>IF(AND($G213&gt;=Inputs!F$3,$G213&lt;Inputs!G$3),FORECAST($G213,Inputs!F$4:G$4,Inputs!F$3:G$3),-9999)</f>
        <v>-9999</v>
      </c>
      <c r="DB213" s="9">
        <f>IF(AND($G213&gt;=Inputs!G$3,$G213&lt;Inputs!H$3),FORECAST($G213,Inputs!G$4:H$4,Inputs!G$3:H$3),-9999)</f>
        <v>25.2</v>
      </c>
      <c r="DC213" s="9">
        <f>IF(AND($G213&gt;=Inputs!H$3,$G213&lt;Inputs!I$3),FORECAST($G213,Inputs!H$4:I$4,Inputs!H$3:I$3),-9999)</f>
        <v>-9999</v>
      </c>
      <c r="DD213" s="9">
        <f>IF(AND($G213&gt;=Inputs!I$3,$G213&lt;Inputs!J$3),FORECAST($G213,Inputs!I$4:J$4,Inputs!I$3:J$3),-9999)</f>
        <v>-9999</v>
      </c>
      <c r="DE213" s="9">
        <f>IF(AND($G213&gt;=Inputs!J$3,$G213&lt;Inputs!K$3),FORECAST($G213,Inputs!J$4:K$4,Inputs!J$3:K$3),-9999)</f>
        <v>-9999</v>
      </c>
      <c r="DF213" s="9">
        <f>IF(AND($G213&gt;=Inputs!K$3,$G213&lt;Inputs!L$3),FORECAST($G213,Inputs!K$4:L$4,Inputs!K$3:L$3),-9999)</f>
        <v>-9999</v>
      </c>
    </row>
    <row r="214" spans="1:110" x14ac:dyDescent="0.25">
      <c r="A214" s="2">
        <f t="shared" si="294"/>
        <v>45474.732638888207</v>
      </c>
      <c r="B214" s="3" t="str">
        <f>IF(ROUND(A214,6)&lt;ROUND(Inputs!$B$7,6),"Pre t0",IF(ROUND(A214,6)=ROUND(Inputs!$B$7,6),"t0",IF(AND(A214&gt;Inputs!$B$7,A214&lt;Inputs!$B$8),"TRLD","Post t0")))</f>
        <v>TRLD</v>
      </c>
      <c r="C214" s="17">
        <v>21.38</v>
      </c>
      <c r="D214" s="19">
        <v>197.85338189213834</v>
      </c>
      <c r="E214" s="19"/>
      <c r="F214" s="19">
        <v>200</v>
      </c>
      <c r="G214" s="19">
        <v>130</v>
      </c>
      <c r="H214" s="7">
        <f t="shared" si="254"/>
        <v>195.5</v>
      </c>
      <c r="I214" s="7">
        <f>IF(B214="Pre t0",0,IF(B214="t0",MAX(MIN(TRLD!N214,E214),G214),IF(B214="TRLD",I213+J214,IF(B214="Post t0",MAX(I213+M214,G214)))))</f>
        <v>196</v>
      </c>
      <c r="J214" s="7">
        <f t="shared" si="247"/>
        <v>-1</v>
      </c>
      <c r="K214" s="7">
        <f t="shared" si="250"/>
        <v>-67</v>
      </c>
      <c r="L214" s="7">
        <f t="shared" si="248"/>
        <v>1</v>
      </c>
      <c r="M214" s="8">
        <f t="shared" si="249"/>
        <v>-1</v>
      </c>
      <c r="N214" s="31">
        <f t="shared" si="251"/>
        <v>130</v>
      </c>
      <c r="O214" s="31">
        <f>IF(AND($C214&gt;=Inputs!B$4,$C214&lt;Inputs!C$4),FORECAST($C214,Inputs!B$3:C$3,Inputs!B$4:C$4),0)</f>
        <v>0</v>
      </c>
      <c r="P214" s="31">
        <f>IF(AND($C214&gt;=Inputs!C$4,$C214&lt;Inputs!D$4),FORECAST($C214,Inputs!C$3:D$3,Inputs!C$4:D$4),0)</f>
        <v>43.124999999999886</v>
      </c>
      <c r="Q214" s="31">
        <f>IF(AND($C214&gt;=Inputs!D$4,$C214&lt;Inputs!E$4),FORECAST($C214,Inputs!D$3:E$3,Inputs!D$4:E$4),0)</f>
        <v>0</v>
      </c>
      <c r="R214" s="31">
        <f>IF(AND($C214&gt;=Inputs!E$4,$C214&lt;Inputs!F$4),FORECAST($C214,Inputs!E$3:F$3,Inputs!E$4:F$4),0)</f>
        <v>0</v>
      </c>
      <c r="S214" s="31">
        <f>IF(AND($C214&gt;=Inputs!F$4,$C214&lt;Inputs!G$4),FORECAST($C214,Inputs!F$3:G$3,Inputs!F$4:G$4),0)</f>
        <v>0</v>
      </c>
      <c r="T214" s="31">
        <f>IF(AND($C214&gt;=Inputs!G$4,$C214&lt;Inputs!H$4),FORECAST($C214,Inputs!G$3:H$3,Inputs!G$4:H$4),0)</f>
        <v>0</v>
      </c>
      <c r="U214" s="31">
        <f>IF(AND($C214&gt;=Inputs!H$4,$C214&lt;Inputs!I$4),FORECAST($C214,Inputs!H$3:I$3,Inputs!H$4:I$4),0)</f>
        <v>0</v>
      </c>
      <c r="V214" s="31">
        <f>IF(AND($C214&gt;=Inputs!I$4,$C214&lt;Inputs!J$4),FORECAST($C214,Inputs!I$3:J$3,Inputs!I$4:J$4),0)</f>
        <v>0</v>
      </c>
      <c r="W214" s="31">
        <f>IF(AND($C214&gt;=Inputs!J$4,$C214&lt;Inputs!K$4),FORECAST($C214,Inputs!J$3:K$3,Inputs!J$4:K$4),0)</f>
        <v>0</v>
      </c>
      <c r="X214" s="31">
        <f>IF(AND($C214&gt;=Inputs!K$4,Inputs!K$4&lt;&gt;""),F214,0)</f>
        <v>0</v>
      </c>
      <c r="Y214" s="36">
        <f>IF($I213&lt;Inputs!B$13,Inputs!B$14,0)</f>
        <v>0</v>
      </c>
      <c r="Z214" s="36">
        <f>IF(AND($I213&gt;=Inputs!B$13,$I213&lt;Inputs!C$13),Inputs!C$14,0)</f>
        <v>0.2</v>
      </c>
      <c r="AA214" s="36">
        <f>IF(AND($I213&gt;=Inputs!C$13,$I213&lt;Inputs!D$13),Inputs!D$14,0)</f>
        <v>0</v>
      </c>
      <c r="AB214" s="36">
        <f>IF(AND($I213&lt;Inputs!B$13),Inputs!B$13,0)</f>
        <v>0</v>
      </c>
      <c r="AC214" s="36">
        <f>IF(AND($I213&gt;=Inputs!B$13,$I213&lt;Inputs!C$13),Inputs!C$13,0)</f>
        <v>200</v>
      </c>
      <c r="AD214" s="36">
        <f>IF(AND($I213&gt;=Inputs!C$13,$I213&lt;Inputs!D$13),Inputs!D$13,0)</f>
        <v>0</v>
      </c>
      <c r="AE214" s="36">
        <f t="shared" si="255"/>
        <v>0</v>
      </c>
      <c r="AF214" s="36">
        <f t="shared" si="256"/>
        <v>15</v>
      </c>
      <c r="AG214" s="36">
        <f t="shared" si="257"/>
        <v>0</v>
      </c>
      <c r="AH214" s="36">
        <f t="shared" si="258"/>
        <v>15</v>
      </c>
      <c r="AI214" s="36" t="str">
        <f t="shared" si="243"/>
        <v>No</v>
      </c>
      <c r="AJ214" s="36">
        <f t="shared" si="259"/>
        <v>0</v>
      </c>
      <c r="AK214" s="36">
        <f t="shared" si="260"/>
        <v>5</v>
      </c>
      <c r="AL214" s="36">
        <f t="shared" si="261"/>
        <v>0</v>
      </c>
      <c r="AM214" s="36">
        <f t="shared" si="262"/>
        <v>0</v>
      </c>
      <c r="AN214" s="36">
        <f t="shared" si="263"/>
        <v>1</v>
      </c>
      <c r="AO214" s="36">
        <f t="shared" si="264"/>
        <v>0</v>
      </c>
      <c r="AP214" s="36">
        <f t="shared" si="265"/>
        <v>1</v>
      </c>
      <c r="AQ214" s="36">
        <f t="shared" si="252"/>
        <v>198</v>
      </c>
      <c r="AR214" s="36">
        <f>IF(AND($AQ214&gt;=Inputs!B$13,$AQ214&lt;Inputs!C$13),Inputs!C$14,0)</f>
        <v>0.2</v>
      </c>
      <c r="AS214" s="36">
        <f>IF(AND($AQ214&gt;=Inputs!C$13,$AQ214&lt;Inputs!D$13),Inputs!D$14,0)</f>
        <v>0</v>
      </c>
      <c r="AT214" s="36">
        <f>IF(AND($AQ214&gt;=Inputs!B$13,$AQ214&lt;Inputs!C$13),Inputs!C$13,0)</f>
        <v>200</v>
      </c>
      <c r="AU214" s="36">
        <f>IF(AND($AQ214&gt;=Inputs!C$13,$AQ214&lt;Inputs!D$13),Inputs!D$13,0)</f>
        <v>0</v>
      </c>
      <c r="AV214" s="36">
        <f t="shared" si="266"/>
        <v>10</v>
      </c>
      <c r="AW214" s="36">
        <f>IFERROR((AU214-#REF!)/AS214,0)</f>
        <v>0</v>
      </c>
      <c r="AX214" s="36">
        <f t="shared" si="267"/>
        <v>10</v>
      </c>
      <c r="AY214" s="36" t="str">
        <f t="shared" si="244"/>
        <v>No</v>
      </c>
      <c r="AZ214" s="36">
        <f t="shared" si="268"/>
        <v>0</v>
      </c>
      <c r="BA214" s="36">
        <f t="shared" si="269"/>
        <v>0</v>
      </c>
      <c r="BB214" s="36">
        <f t="shared" si="270"/>
        <v>0</v>
      </c>
      <c r="BC214" s="36">
        <f t="shared" si="271"/>
        <v>0</v>
      </c>
      <c r="BD214" s="36">
        <f t="shared" si="272"/>
        <v>0</v>
      </c>
      <c r="BE214" s="37">
        <f t="shared" si="273"/>
        <v>1</v>
      </c>
      <c r="BF214" s="43">
        <f>IF($I213&lt;=Inputs!B$13,Inputs!B$14,0)</f>
        <v>0</v>
      </c>
      <c r="BG214" s="43">
        <f>IF(AND($I213&gt;Inputs!B$13,$I213&lt;=Inputs!C$13),Inputs!C$14,0)</f>
        <v>0.2</v>
      </c>
      <c r="BH214" s="43">
        <f>IF(AND($I213&gt;Inputs!C$13,$I213&lt;=Inputs!D$13),Inputs!D$14,0)</f>
        <v>0</v>
      </c>
      <c r="BI214" s="43">
        <f>IF(AND($I213&lt;Inputs!B$13),0,0)</f>
        <v>0</v>
      </c>
      <c r="BJ214" s="43">
        <f>IF(AND($I213&gt;=Inputs!B$13,$I213&lt;Inputs!C$13),Inputs!B$13,0)</f>
        <v>185</v>
      </c>
      <c r="BK214" s="43">
        <f>IF(AND($I213&gt;=Inputs!C$13,$I213&lt;Inputs!D$13),Inputs!C$13,0)</f>
        <v>0</v>
      </c>
      <c r="BL214" s="43">
        <f t="shared" si="274"/>
        <v>0</v>
      </c>
      <c r="BM214" s="43">
        <f t="shared" si="275"/>
        <v>60</v>
      </c>
      <c r="BN214" s="43">
        <f t="shared" si="276"/>
        <v>0</v>
      </c>
      <c r="BO214" s="43">
        <f t="shared" si="277"/>
        <v>60</v>
      </c>
      <c r="BP214" s="43" t="str">
        <f t="shared" si="245"/>
        <v>No</v>
      </c>
      <c r="BQ214" s="43">
        <f t="shared" si="278"/>
        <v>0</v>
      </c>
      <c r="BR214" s="43">
        <f t="shared" si="279"/>
        <v>5</v>
      </c>
      <c r="BS214" s="43">
        <f t="shared" si="280"/>
        <v>0</v>
      </c>
      <c r="BT214" s="43">
        <f t="shared" si="281"/>
        <v>0</v>
      </c>
      <c r="BU214" s="43">
        <f t="shared" si="282"/>
        <v>-1</v>
      </c>
      <c r="BV214" s="43">
        <f t="shared" si="283"/>
        <v>0</v>
      </c>
      <c r="BW214" s="43">
        <f t="shared" si="284"/>
        <v>-1</v>
      </c>
      <c r="BX214" s="43">
        <f t="shared" si="253"/>
        <v>196</v>
      </c>
      <c r="BY214" s="43">
        <f>IF(AND($BX214&gt;Inputs!B$13,$BX214&lt;=Inputs!C$13),Inputs!C$14,0)</f>
        <v>0.2</v>
      </c>
      <c r="BZ214" s="43">
        <f>IF(AND($BX214&gt;Inputs!C$13,$BX214&lt;=Inputs!D$13),Inputs!D$14,0)</f>
        <v>0</v>
      </c>
      <c r="CA214" s="43">
        <f>IF(AND($BX214&gt;Inputs!B$13,$BX214&lt;=Inputs!C$13),Inputs!B$13,0)</f>
        <v>185</v>
      </c>
      <c r="CB214" s="43">
        <f>IF(AND($BX214&gt;Inputs!C$13,$BX214&lt;=Inputs!D$13),Inputs!C$13,0)</f>
        <v>0</v>
      </c>
      <c r="CC214" s="43">
        <f t="shared" si="285"/>
        <v>55</v>
      </c>
      <c r="CD214" s="43">
        <f t="shared" si="286"/>
        <v>0</v>
      </c>
      <c r="CE214" s="43">
        <f t="shared" si="287"/>
        <v>55</v>
      </c>
      <c r="CF214" s="43" t="str">
        <f t="shared" si="246"/>
        <v>No</v>
      </c>
      <c r="CG214" s="43">
        <f t="shared" si="288"/>
        <v>0</v>
      </c>
      <c r="CH214" s="43">
        <f t="shared" si="289"/>
        <v>0</v>
      </c>
      <c r="CI214" s="43">
        <f t="shared" si="290"/>
        <v>0</v>
      </c>
      <c r="CJ214" s="43">
        <f t="shared" si="291"/>
        <v>0</v>
      </c>
      <c r="CK214" s="43">
        <f t="shared" si="292"/>
        <v>0</v>
      </c>
      <c r="CL214" s="44">
        <f t="shared" si="293"/>
        <v>-1</v>
      </c>
      <c r="CM214" s="9">
        <f>IF(AND($F214&gt;=Inputs!B$3,$F214&lt;Inputs!C$3),FORECAST($F214,Inputs!B$4:C$4,Inputs!B$3:C$3),9999)</f>
        <v>9999</v>
      </c>
      <c r="CN214" s="9">
        <f>IF(AND($F214&gt;=Inputs!C$3,$F214&lt;Inputs!D$3),FORECAST($F214,Inputs!C$4:D$4,Inputs!C$3:D$3),9999)</f>
        <v>9999</v>
      </c>
      <c r="CO214" s="9">
        <f>IF(AND($F214&gt;=Inputs!D$3,$F214&lt;Inputs!E$3),FORECAST($F214,Inputs!D$4:E$4,Inputs!D$3:E$3),9999)</f>
        <v>9999</v>
      </c>
      <c r="CP214" s="9">
        <f>IF(AND($F214&gt;=Inputs!E$3,$F214&lt;Inputs!F$3),FORECAST($F214,Inputs!E$4:F$4,Inputs!E$3:F$3),9999)</f>
        <v>9999</v>
      </c>
      <c r="CQ214" s="9">
        <f>IF(AND($F214&gt;=Inputs!F$3,$F214&lt;Inputs!G$3),FORECAST($F214,Inputs!F$4:G$4,Inputs!F$3:G$3),9999)</f>
        <v>9999</v>
      </c>
      <c r="CR214" s="9">
        <f>IF(AND($F214&gt;=Inputs!G$3,$F214&lt;Inputs!H$3),FORECAST($F214,Inputs!G$4:H$4,Inputs!G$3:H$3),9999)</f>
        <v>9999</v>
      </c>
      <c r="CS214" s="9">
        <f>IF(AND($F214&gt;=Inputs!H$3,$F214&lt;Inputs!I$3),FORECAST($F214,Inputs!H$4:I$4,Inputs!H$3:I$3),9999)</f>
        <v>9999</v>
      </c>
      <c r="CT214" s="9">
        <f>IF(AND($F214&gt;=Inputs!I$3,$F214&lt;Inputs!J$3),FORECAST($F214,Inputs!I$4:J$4,Inputs!I$3:J$3),9999)</f>
        <v>9999</v>
      </c>
      <c r="CU214" s="9">
        <f>IF(AND($F214&gt;=Inputs!J$3,$F214&lt;Inputs!K$3),FORECAST($F214,Inputs!J$4:K$4,Inputs!J$3:K$3),9999)</f>
        <v>9999</v>
      </c>
      <c r="CV214" s="9">
        <f>IF(AND($F214&gt;=Inputs!K$3,$F214&lt;Inputs!L$3),FORECAST($F214,Inputs!K$4:L$4,Inputs!K$3:L$3),9999)</f>
        <v>9999</v>
      </c>
      <c r="CW214" s="9">
        <f>IF(AND($G214&gt;=Inputs!B$3,$G214&lt;Inputs!C$3),FORECAST($G214,Inputs!B$4:C$4,Inputs!B$3:C$3),-9999)</f>
        <v>-9999</v>
      </c>
      <c r="CX214" s="9">
        <f>IF(AND($G214&gt;=Inputs!C$3,$G214&lt;Inputs!D$3),FORECAST($G214,Inputs!C$4:D$4,Inputs!C$3:D$3),-9999)</f>
        <v>-9999</v>
      </c>
      <c r="CY214" s="9">
        <f>IF(AND($G214&gt;=Inputs!D$3,$G214&lt;Inputs!E$3),FORECAST($G214,Inputs!D$4:E$4,Inputs!D$3:E$3),-9999)</f>
        <v>-9999</v>
      </c>
      <c r="CZ214" s="9">
        <f>IF(AND($G214&gt;=Inputs!E$3,$G214&lt;Inputs!F$3),FORECAST($G214,Inputs!E$4:F$4,Inputs!E$3:F$3),-9999)</f>
        <v>-9999</v>
      </c>
      <c r="DA214" s="9">
        <f>IF(AND($G214&gt;=Inputs!F$3,$G214&lt;Inputs!G$3),FORECAST($G214,Inputs!F$4:G$4,Inputs!F$3:G$3),-9999)</f>
        <v>-9999</v>
      </c>
      <c r="DB214" s="9">
        <f>IF(AND($G214&gt;=Inputs!G$3,$G214&lt;Inputs!H$3),FORECAST($G214,Inputs!G$4:H$4,Inputs!G$3:H$3),-9999)</f>
        <v>25.2</v>
      </c>
      <c r="DC214" s="9">
        <f>IF(AND($G214&gt;=Inputs!H$3,$G214&lt;Inputs!I$3),FORECAST($G214,Inputs!H$4:I$4,Inputs!H$3:I$3),-9999)</f>
        <v>-9999</v>
      </c>
      <c r="DD214" s="9">
        <f>IF(AND($G214&gt;=Inputs!I$3,$G214&lt;Inputs!J$3),FORECAST($G214,Inputs!I$4:J$4,Inputs!I$3:J$3),-9999)</f>
        <v>-9999</v>
      </c>
      <c r="DE214" s="9">
        <f>IF(AND($G214&gt;=Inputs!J$3,$G214&lt;Inputs!K$3),FORECAST($G214,Inputs!J$4:K$4,Inputs!J$3:K$3),-9999)</f>
        <v>-9999</v>
      </c>
      <c r="DF214" s="9">
        <f>IF(AND($G214&gt;=Inputs!K$3,$G214&lt;Inputs!L$3),FORECAST($G214,Inputs!K$4:L$4,Inputs!K$3:L$3),-9999)</f>
        <v>-9999</v>
      </c>
    </row>
    <row r="215" spans="1:110" x14ac:dyDescent="0.25">
      <c r="A215" s="2">
        <f t="shared" si="294"/>
        <v>45474.736111110426</v>
      </c>
      <c r="B215" s="3" t="str">
        <f>IF(ROUND(A215,6)&lt;ROUND(Inputs!$B$7,6),"Pre t0",IF(ROUND(A215,6)=ROUND(Inputs!$B$7,6),"t0",IF(AND(A215&gt;Inputs!$B$7,A215&lt;Inputs!$B$8),"TRLD","Post t0")))</f>
        <v>TRLD</v>
      </c>
      <c r="C215" s="17">
        <v>20.88</v>
      </c>
      <c r="D215" s="19">
        <v>195.66589999999999</v>
      </c>
      <c r="E215" s="19"/>
      <c r="F215" s="19">
        <v>200</v>
      </c>
      <c r="G215" s="19">
        <v>130</v>
      </c>
      <c r="H215" s="7">
        <f t="shared" si="254"/>
        <v>194.5</v>
      </c>
      <c r="I215" s="7">
        <f>IF(B215="Pre t0",0,IF(B215="t0",MAX(MIN(TRLD!N215,E215),G215),IF(B215="TRLD",I214+J215,IF(B215="Post t0",MAX(I214+M215,G215)))))</f>
        <v>195</v>
      </c>
      <c r="J215" s="7">
        <f t="shared" si="247"/>
        <v>-1</v>
      </c>
      <c r="K215" s="7">
        <f t="shared" si="250"/>
        <v>-66</v>
      </c>
      <c r="L215" s="7">
        <f t="shared" si="248"/>
        <v>1</v>
      </c>
      <c r="M215" s="8">
        <f t="shared" si="249"/>
        <v>-1</v>
      </c>
      <c r="N215" s="31">
        <f t="shared" si="251"/>
        <v>130</v>
      </c>
      <c r="O215" s="31">
        <f>IF(AND($C215&gt;=Inputs!B$4,$C215&lt;Inputs!C$4),FORECAST($C215,Inputs!B$3:C$3,Inputs!B$4:C$4),0)</f>
        <v>0</v>
      </c>
      <c r="P215" s="31">
        <f>IF(AND($C215&gt;=Inputs!C$4,$C215&lt;Inputs!D$4),FORECAST($C215,Inputs!C$3:D$3,Inputs!C$4:D$4),0)</f>
        <v>27.5</v>
      </c>
      <c r="Q215" s="31">
        <f>IF(AND($C215&gt;=Inputs!D$4,$C215&lt;Inputs!E$4),FORECAST($C215,Inputs!D$3:E$3,Inputs!D$4:E$4),0)</f>
        <v>0</v>
      </c>
      <c r="R215" s="31">
        <f>IF(AND($C215&gt;=Inputs!E$4,$C215&lt;Inputs!F$4),FORECAST($C215,Inputs!E$3:F$3,Inputs!E$4:F$4),0)</f>
        <v>0</v>
      </c>
      <c r="S215" s="31">
        <f>IF(AND($C215&gt;=Inputs!F$4,$C215&lt;Inputs!G$4),FORECAST($C215,Inputs!F$3:G$3,Inputs!F$4:G$4),0)</f>
        <v>0</v>
      </c>
      <c r="T215" s="31">
        <f>IF(AND($C215&gt;=Inputs!G$4,$C215&lt;Inputs!H$4),FORECAST($C215,Inputs!G$3:H$3,Inputs!G$4:H$4),0)</f>
        <v>0</v>
      </c>
      <c r="U215" s="31">
        <f>IF(AND($C215&gt;=Inputs!H$4,$C215&lt;Inputs!I$4),FORECAST($C215,Inputs!H$3:I$3,Inputs!H$4:I$4),0)</f>
        <v>0</v>
      </c>
      <c r="V215" s="31">
        <f>IF(AND($C215&gt;=Inputs!I$4,$C215&lt;Inputs!J$4),FORECAST($C215,Inputs!I$3:J$3,Inputs!I$4:J$4),0)</f>
        <v>0</v>
      </c>
      <c r="W215" s="31">
        <f>IF(AND($C215&gt;=Inputs!J$4,$C215&lt;Inputs!K$4),FORECAST($C215,Inputs!J$3:K$3,Inputs!J$4:K$4),0)</f>
        <v>0</v>
      </c>
      <c r="X215" s="31">
        <f>IF(AND($C215&gt;=Inputs!K$4,Inputs!K$4&lt;&gt;""),F215,0)</f>
        <v>0</v>
      </c>
      <c r="Y215" s="36">
        <f>IF($I214&lt;Inputs!B$13,Inputs!B$14,0)</f>
        <v>0</v>
      </c>
      <c r="Z215" s="36">
        <f>IF(AND($I214&gt;=Inputs!B$13,$I214&lt;Inputs!C$13),Inputs!C$14,0)</f>
        <v>0.2</v>
      </c>
      <c r="AA215" s="36">
        <f>IF(AND($I214&gt;=Inputs!C$13,$I214&lt;Inputs!D$13),Inputs!D$14,0)</f>
        <v>0</v>
      </c>
      <c r="AB215" s="36">
        <f>IF(AND($I214&lt;Inputs!B$13),Inputs!B$13,0)</f>
        <v>0</v>
      </c>
      <c r="AC215" s="36">
        <f>IF(AND($I214&gt;=Inputs!B$13,$I214&lt;Inputs!C$13),Inputs!C$13,0)</f>
        <v>200</v>
      </c>
      <c r="AD215" s="36">
        <f>IF(AND($I214&gt;=Inputs!C$13,$I214&lt;Inputs!D$13),Inputs!D$13,0)</f>
        <v>0</v>
      </c>
      <c r="AE215" s="36">
        <f t="shared" si="255"/>
        <v>0</v>
      </c>
      <c r="AF215" s="36">
        <f t="shared" si="256"/>
        <v>20</v>
      </c>
      <c r="AG215" s="36">
        <f t="shared" si="257"/>
        <v>0</v>
      </c>
      <c r="AH215" s="36">
        <f t="shared" si="258"/>
        <v>20</v>
      </c>
      <c r="AI215" s="36" t="str">
        <f t="shared" si="243"/>
        <v>No</v>
      </c>
      <c r="AJ215" s="36">
        <f t="shared" si="259"/>
        <v>0</v>
      </c>
      <c r="AK215" s="36">
        <f t="shared" si="260"/>
        <v>5</v>
      </c>
      <c r="AL215" s="36">
        <f t="shared" si="261"/>
        <v>0</v>
      </c>
      <c r="AM215" s="36">
        <f t="shared" si="262"/>
        <v>0</v>
      </c>
      <c r="AN215" s="36">
        <f t="shared" si="263"/>
        <v>1</v>
      </c>
      <c r="AO215" s="36">
        <f t="shared" si="264"/>
        <v>0</v>
      </c>
      <c r="AP215" s="36">
        <f t="shared" si="265"/>
        <v>1</v>
      </c>
      <c r="AQ215" s="36">
        <f t="shared" si="252"/>
        <v>197</v>
      </c>
      <c r="AR215" s="36">
        <f>IF(AND($AQ215&gt;=Inputs!B$13,$AQ215&lt;Inputs!C$13),Inputs!C$14,0)</f>
        <v>0.2</v>
      </c>
      <c r="AS215" s="36">
        <f>IF(AND($AQ215&gt;=Inputs!C$13,$AQ215&lt;Inputs!D$13),Inputs!D$14,0)</f>
        <v>0</v>
      </c>
      <c r="AT215" s="36">
        <f>IF(AND($AQ215&gt;=Inputs!B$13,$AQ215&lt;Inputs!C$13),Inputs!C$13,0)</f>
        <v>200</v>
      </c>
      <c r="AU215" s="36">
        <f>IF(AND($AQ215&gt;=Inputs!C$13,$AQ215&lt;Inputs!D$13),Inputs!D$13,0)</f>
        <v>0</v>
      </c>
      <c r="AV215" s="36">
        <f t="shared" si="266"/>
        <v>15</v>
      </c>
      <c r="AW215" s="36">
        <f>IFERROR((AU215-#REF!)/AS215,0)</f>
        <v>0</v>
      </c>
      <c r="AX215" s="36">
        <f t="shared" si="267"/>
        <v>15</v>
      </c>
      <c r="AY215" s="36" t="str">
        <f t="shared" si="244"/>
        <v>No</v>
      </c>
      <c r="AZ215" s="36">
        <f t="shared" si="268"/>
        <v>0</v>
      </c>
      <c r="BA215" s="36">
        <f t="shared" si="269"/>
        <v>0</v>
      </c>
      <c r="BB215" s="36">
        <f t="shared" si="270"/>
        <v>0</v>
      </c>
      <c r="BC215" s="36">
        <f t="shared" si="271"/>
        <v>0</v>
      </c>
      <c r="BD215" s="36">
        <f t="shared" si="272"/>
        <v>0</v>
      </c>
      <c r="BE215" s="37">
        <f t="shared" si="273"/>
        <v>1</v>
      </c>
      <c r="BF215" s="43">
        <f>IF($I214&lt;=Inputs!B$13,Inputs!B$14,0)</f>
        <v>0</v>
      </c>
      <c r="BG215" s="43">
        <f>IF(AND($I214&gt;Inputs!B$13,$I214&lt;=Inputs!C$13),Inputs!C$14,0)</f>
        <v>0.2</v>
      </c>
      <c r="BH215" s="43">
        <f>IF(AND($I214&gt;Inputs!C$13,$I214&lt;=Inputs!D$13),Inputs!D$14,0)</f>
        <v>0</v>
      </c>
      <c r="BI215" s="43">
        <f>IF(AND($I214&lt;Inputs!B$13),0,0)</f>
        <v>0</v>
      </c>
      <c r="BJ215" s="43">
        <f>IF(AND($I214&gt;=Inputs!B$13,$I214&lt;Inputs!C$13),Inputs!B$13,0)</f>
        <v>185</v>
      </c>
      <c r="BK215" s="43">
        <f>IF(AND($I214&gt;=Inputs!C$13,$I214&lt;Inputs!D$13),Inputs!C$13,0)</f>
        <v>0</v>
      </c>
      <c r="BL215" s="43">
        <f t="shared" si="274"/>
        <v>0</v>
      </c>
      <c r="BM215" s="43">
        <f t="shared" si="275"/>
        <v>55</v>
      </c>
      <c r="BN215" s="43">
        <f t="shared" si="276"/>
        <v>0</v>
      </c>
      <c r="BO215" s="43">
        <f t="shared" si="277"/>
        <v>55</v>
      </c>
      <c r="BP215" s="43" t="str">
        <f t="shared" si="245"/>
        <v>No</v>
      </c>
      <c r="BQ215" s="43">
        <f t="shared" si="278"/>
        <v>0</v>
      </c>
      <c r="BR215" s="43">
        <f t="shared" si="279"/>
        <v>5</v>
      </c>
      <c r="BS215" s="43">
        <f t="shared" si="280"/>
        <v>0</v>
      </c>
      <c r="BT215" s="43">
        <f t="shared" si="281"/>
        <v>0</v>
      </c>
      <c r="BU215" s="43">
        <f t="shared" si="282"/>
        <v>-1</v>
      </c>
      <c r="BV215" s="43">
        <f t="shared" si="283"/>
        <v>0</v>
      </c>
      <c r="BW215" s="43">
        <f t="shared" si="284"/>
        <v>-1</v>
      </c>
      <c r="BX215" s="43">
        <f t="shared" si="253"/>
        <v>195</v>
      </c>
      <c r="BY215" s="43">
        <f>IF(AND($BX215&gt;Inputs!B$13,$BX215&lt;=Inputs!C$13),Inputs!C$14,0)</f>
        <v>0.2</v>
      </c>
      <c r="BZ215" s="43">
        <f>IF(AND($BX215&gt;Inputs!C$13,$BX215&lt;=Inputs!D$13),Inputs!D$14,0)</f>
        <v>0</v>
      </c>
      <c r="CA215" s="43">
        <f>IF(AND($BX215&gt;Inputs!B$13,$BX215&lt;=Inputs!C$13),Inputs!B$13,0)</f>
        <v>185</v>
      </c>
      <c r="CB215" s="43">
        <f>IF(AND($BX215&gt;Inputs!C$13,$BX215&lt;=Inputs!D$13),Inputs!C$13,0)</f>
        <v>0</v>
      </c>
      <c r="CC215" s="43">
        <f t="shared" si="285"/>
        <v>50</v>
      </c>
      <c r="CD215" s="43">
        <f t="shared" si="286"/>
        <v>0</v>
      </c>
      <c r="CE215" s="43">
        <f t="shared" si="287"/>
        <v>50</v>
      </c>
      <c r="CF215" s="43" t="str">
        <f t="shared" si="246"/>
        <v>No</v>
      </c>
      <c r="CG215" s="43">
        <f t="shared" si="288"/>
        <v>0</v>
      </c>
      <c r="CH215" s="43">
        <f t="shared" si="289"/>
        <v>0</v>
      </c>
      <c r="CI215" s="43">
        <f t="shared" si="290"/>
        <v>0</v>
      </c>
      <c r="CJ215" s="43">
        <f t="shared" si="291"/>
        <v>0</v>
      </c>
      <c r="CK215" s="43">
        <f t="shared" si="292"/>
        <v>0</v>
      </c>
      <c r="CL215" s="44">
        <f t="shared" si="293"/>
        <v>-1</v>
      </c>
      <c r="CM215" s="9">
        <f>IF(AND($F215&gt;=Inputs!B$3,$F215&lt;Inputs!C$3),FORECAST($F215,Inputs!B$4:C$4,Inputs!B$3:C$3),9999)</f>
        <v>9999</v>
      </c>
      <c r="CN215" s="9">
        <f>IF(AND($F215&gt;=Inputs!C$3,$F215&lt;Inputs!D$3),FORECAST($F215,Inputs!C$4:D$4,Inputs!C$3:D$3),9999)</f>
        <v>9999</v>
      </c>
      <c r="CO215" s="9">
        <f>IF(AND($F215&gt;=Inputs!D$3,$F215&lt;Inputs!E$3),FORECAST($F215,Inputs!D$4:E$4,Inputs!D$3:E$3),9999)</f>
        <v>9999</v>
      </c>
      <c r="CP215" s="9">
        <f>IF(AND($F215&gt;=Inputs!E$3,$F215&lt;Inputs!F$3),FORECAST($F215,Inputs!E$4:F$4,Inputs!E$3:F$3),9999)</f>
        <v>9999</v>
      </c>
      <c r="CQ215" s="9">
        <f>IF(AND($F215&gt;=Inputs!F$3,$F215&lt;Inputs!G$3),FORECAST($F215,Inputs!F$4:G$4,Inputs!F$3:G$3),9999)</f>
        <v>9999</v>
      </c>
      <c r="CR215" s="9">
        <f>IF(AND($F215&gt;=Inputs!G$3,$F215&lt;Inputs!H$3),FORECAST($F215,Inputs!G$4:H$4,Inputs!G$3:H$3),9999)</f>
        <v>9999</v>
      </c>
      <c r="CS215" s="9">
        <f>IF(AND($F215&gt;=Inputs!H$3,$F215&lt;Inputs!I$3),FORECAST($F215,Inputs!H$4:I$4,Inputs!H$3:I$3),9999)</f>
        <v>9999</v>
      </c>
      <c r="CT215" s="9">
        <f>IF(AND($F215&gt;=Inputs!I$3,$F215&lt;Inputs!J$3),FORECAST($F215,Inputs!I$4:J$4,Inputs!I$3:J$3),9999)</f>
        <v>9999</v>
      </c>
      <c r="CU215" s="9">
        <f>IF(AND($F215&gt;=Inputs!J$3,$F215&lt;Inputs!K$3),FORECAST($F215,Inputs!J$4:K$4,Inputs!J$3:K$3),9999)</f>
        <v>9999</v>
      </c>
      <c r="CV215" s="9">
        <f>IF(AND($F215&gt;=Inputs!K$3,$F215&lt;Inputs!L$3),FORECAST($F215,Inputs!K$4:L$4,Inputs!K$3:L$3),9999)</f>
        <v>9999</v>
      </c>
      <c r="CW215" s="9">
        <f>IF(AND($G215&gt;=Inputs!B$3,$G215&lt;Inputs!C$3),FORECAST($G215,Inputs!B$4:C$4,Inputs!B$3:C$3),-9999)</f>
        <v>-9999</v>
      </c>
      <c r="CX215" s="9">
        <f>IF(AND($G215&gt;=Inputs!C$3,$G215&lt;Inputs!D$3),FORECAST($G215,Inputs!C$4:D$4,Inputs!C$3:D$3),-9999)</f>
        <v>-9999</v>
      </c>
      <c r="CY215" s="9">
        <f>IF(AND($G215&gt;=Inputs!D$3,$G215&lt;Inputs!E$3),FORECAST($G215,Inputs!D$4:E$4,Inputs!D$3:E$3),-9999)</f>
        <v>-9999</v>
      </c>
      <c r="CZ215" s="9">
        <f>IF(AND($G215&gt;=Inputs!E$3,$G215&lt;Inputs!F$3),FORECAST($G215,Inputs!E$4:F$4,Inputs!E$3:F$3),-9999)</f>
        <v>-9999</v>
      </c>
      <c r="DA215" s="9">
        <f>IF(AND($G215&gt;=Inputs!F$3,$G215&lt;Inputs!G$3),FORECAST($G215,Inputs!F$4:G$4,Inputs!F$3:G$3),-9999)</f>
        <v>-9999</v>
      </c>
      <c r="DB215" s="9">
        <f>IF(AND($G215&gt;=Inputs!G$3,$G215&lt;Inputs!H$3),FORECAST($G215,Inputs!G$4:H$4,Inputs!G$3:H$3),-9999)</f>
        <v>25.2</v>
      </c>
      <c r="DC215" s="9">
        <f>IF(AND($G215&gt;=Inputs!H$3,$G215&lt;Inputs!I$3),FORECAST($G215,Inputs!H$4:I$4,Inputs!H$3:I$3),-9999)</f>
        <v>-9999</v>
      </c>
      <c r="DD215" s="9">
        <f>IF(AND($G215&gt;=Inputs!I$3,$G215&lt;Inputs!J$3),FORECAST($G215,Inputs!I$4:J$4,Inputs!I$3:J$3),-9999)</f>
        <v>-9999</v>
      </c>
      <c r="DE215" s="9">
        <f>IF(AND($G215&gt;=Inputs!J$3,$G215&lt;Inputs!K$3),FORECAST($G215,Inputs!J$4:K$4,Inputs!J$3:K$3),-9999)</f>
        <v>-9999</v>
      </c>
      <c r="DF215" s="9">
        <f>IF(AND($G215&gt;=Inputs!K$3,$G215&lt;Inputs!L$3),FORECAST($G215,Inputs!K$4:L$4,Inputs!K$3:L$3),-9999)</f>
        <v>-9999</v>
      </c>
    </row>
    <row r="216" spans="1:110" x14ac:dyDescent="0.25">
      <c r="A216" s="2">
        <f t="shared" si="294"/>
        <v>45474.739583332645</v>
      </c>
      <c r="B216" s="3" t="str">
        <f>IF(ROUND(A216,6)&lt;ROUND(Inputs!$B$7,6),"Pre t0",IF(ROUND(A216,6)=ROUND(Inputs!$B$7,6),"t0",IF(AND(A216&gt;Inputs!$B$7,A216&lt;Inputs!$B$8),"TRLD","Post t0")))</f>
        <v>TRLD</v>
      </c>
      <c r="C216" s="17">
        <v>19.22</v>
      </c>
      <c r="D216" s="19">
        <v>195.83554999999998</v>
      </c>
      <c r="E216" s="19"/>
      <c r="F216" s="19">
        <v>200</v>
      </c>
      <c r="G216" s="19">
        <v>130</v>
      </c>
      <c r="H216" s="7">
        <f t="shared" si="254"/>
        <v>193.5</v>
      </c>
      <c r="I216" s="7">
        <f>IF(B216="Pre t0",0,IF(B216="t0",MAX(MIN(TRLD!N216,E216),G216),IF(B216="TRLD",I215+J216,IF(B216="Post t0",MAX(I215+M216,G216)))))</f>
        <v>194</v>
      </c>
      <c r="J216" s="7">
        <f t="shared" si="247"/>
        <v>-1</v>
      </c>
      <c r="K216" s="7">
        <f t="shared" si="250"/>
        <v>-65</v>
      </c>
      <c r="L216" s="7">
        <f t="shared" si="248"/>
        <v>1</v>
      </c>
      <c r="M216" s="8">
        <f t="shared" si="249"/>
        <v>-1</v>
      </c>
      <c r="N216" s="31">
        <f t="shared" si="251"/>
        <v>130</v>
      </c>
      <c r="O216" s="31">
        <f>IF(AND($C216&gt;=Inputs!B$4,$C216&lt;Inputs!C$4),FORECAST($C216,Inputs!B$3:C$3,Inputs!B$4:C$4),0)</f>
        <v>0</v>
      </c>
      <c r="P216" s="31">
        <f>IF(AND($C216&gt;=Inputs!C$4,$C216&lt;Inputs!D$4),FORECAST($C216,Inputs!C$3:D$3,Inputs!C$4:D$4),0)</f>
        <v>0</v>
      </c>
      <c r="Q216" s="31">
        <f>IF(AND($C216&gt;=Inputs!D$4,$C216&lt;Inputs!E$4),FORECAST($C216,Inputs!D$3:E$3,Inputs!D$4:E$4),0)</f>
        <v>0</v>
      </c>
      <c r="R216" s="31">
        <f>IF(AND($C216&gt;=Inputs!E$4,$C216&lt;Inputs!F$4),FORECAST($C216,Inputs!E$3:F$3,Inputs!E$4:F$4),0)</f>
        <v>0</v>
      </c>
      <c r="S216" s="31">
        <f>IF(AND($C216&gt;=Inputs!F$4,$C216&lt;Inputs!G$4),FORECAST($C216,Inputs!F$3:G$3,Inputs!F$4:G$4),0)</f>
        <v>0</v>
      </c>
      <c r="T216" s="31">
        <f>IF(AND($C216&gt;=Inputs!G$4,$C216&lt;Inputs!H$4),FORECAST($C216,Inputs!G$3:H$3,Inputs!G$4:H$4),0)</f>
        <v>0</v>
      </c>
      <c r="U216" s="31">
        <f>IF(AND($C216&gt;=Inputs!H$4,$C216&lt;Inputs!I$4),FORECAST($C216,Inputs!H$3:I$3,Inputs!H$4:I$4),0)</f>
        <v>0</v>
      </c>
      <c r="V216" s="31">
        <f>IF(AND($C216&gt;=Inputs!I$4,$C216&lt;Inputs!J$4),FORECAST($C216,Inputs!I$3:J$3,Inputs!I$4:J$4),0)</f>
        <v>0</v>
      </c>
      <c r="W216" s="31">
        <f>IF(AND($C216&gt;=Inputs!J$4,$C216&lt;Inputs!K$4),FORECAST($C216,Inputs!J$3:K$3,Inputs!J$4:K$4),0)</f>
        <v>0</v>
      </c>
      <c r="X216" s="31">
        <f>IF(AND($C216&gt;=Inputs!K$4,Inputs!K$4&lt;&gt;""),F216,0)</f>
        <v>0</v>
      </c>
      <c r="Y216" s="36">
        <f>IF($I215&lt;Inputs!B$13,Inputs!B$14,0)</f>
        <v>0</v>
      </c>
      <c r="Z216" s="36">
        <f>IF(AND($I215&gt;=Inputs!B$13,$I215&lt;Inputs!C$13),Inputs!C$14,0)</f>
        <v>0.2</v>
      </c>
      <c r="AA216" s="36">
        <f>IF(AND($I215&gt;=Inputs!C$13,$I215&lt;Inputs!D$13),Inputs!D$14,0)</f>
        <v>0</v>
      </c>
      <c r="AB216" s="36">
        <f>IF(AND($I215&lt;Inputs!B$13),Inputs!B$13,0)</f>
        <v>0</v>
      </c>
      <c r="AC216" s="36">
        <f>IF(AND($I215&gt;=Inputs!B$13,$I215&lt;Inputs!C$13),Inputs!C$13,0)</f>
        <v>200</v>
      </c>
      <c r="AD216" s="36">
        <f>IF(AND($I215&gt;=Inputs!C$13,$I215&lt;Inputs!D$13),Inputs!D$13,0)</f>
        <v>0</v>
      </c>
      <c r="AE216" s="36">
        <f t="shared" si="255"/>
        <v>0</v>
      </c>
      <c r="AF216" s="36">
        <f t="shared" si="256"/>
        <v>25</v>
      </c>
      <c r="AG216" s="36">
        <f t="shared" si="257"/>
        <v>0</v>
      </c>
      <c r="AH216" s="36">
        <f t="shared" si="258"/>
        <v>25</v>
      </c>
      <c r="AI216" s="36" t="str">
        <f t="shared" si="243"/>
        <v>No</v>
      </c>
      <c r="AJ216" s="36">
        <f t="shared" si="259"/>
        <v>0</v>
      </c>
      <c r="AK216" s="36">
        <f t="shared" si="260"/>
        <v>5</v>
      </c>
      <c r="AL216" s="36">
        <f t="shared" si="261"/>
        <v>0</v>
      </c>
      <c r="AM216" s="36">
        <f t="shared" si="262"/>
        <v>0</v>
      </c>
      <c r="AN216" s="36">
        <f t="shared" si="263"/>
        <v>1</v>
      </c>
      <c r="AO216" s="36">
        <f t="shared" si="264"/>
        <v>0</v>
      </c>
      <c r="AP216" s="36">
        <f t="shared" si="265"/>
        <v>1</v>
      </c>
      <c r="AQ216" s="36">
        <f t="shared" si="252"/>
        <v>196</v>
      </c>
      <c r="AR216" s="36">
        <f>IF(AND($AQ216&gt;=Inputs!B$13,$AQ216&lt;Inputs!C$13),Inputs!C$14,0)</f>
        <v>0.2</v>
      </c>
      <c r="AS216" s="36">
        <f>IF(AND($AQ216&gt;=Inputs!C$13,$AQ216&lt;Inputs!D$13),Inputs!D$14,0)</f>
        <v>0</v>
      </c>
      <c r="AT216" s="36">
        <f>IF(AND($AQ216&gt;=Inputs!B$13,$AQ216&lt;Inputs!C$13),Inputs!C$13,0)</f>
        <v>200</v>
      </c>
      <c r="AU216" s="36">
        <f>IF(AND($AQ216&gt;=Inputs!C$13,$AQ216&lt;Inputs!D$13),Inputs!D$13,0)</f>
        <v>0</v>
      </c>
      <c r="AV216" s="36">
        <f t="shared" si="266"/>
        <v>20</v>
      </c>
      <c r="AW216" s="36">
        <f>IFERROR((AU216-#REF!)/AS216,0)</f>
        <v>0</v>
      </c>
      <c r="AX216" s="36">
        <f t="shared" si="267"/>
        <v>20</v>
      </c>
      <c r="AY216" s="36" t="str">
        <f t="shared" si="244"/>
        <v>No</v>
      </c>
      <c r="AZ216" s="36">
        <f t="shared" si="268"/>
        <v>0</v>
      </c>
      <c r="BA216" s="36">
        <f t="shared" si="269"/>
        <v>0</v>
      </c>
      <c r="BB216" s="36">
        <f t="shared" si="270"/>
        <v>0</v>
      </c>
      <c r="BC216" s="36">
        <f t="shared" si="271"/>
        <v>0</v>
      </c>
      <c r="BD216" s="36">
        <f t="shared" si="272"/>
        <v>0</v>
      </c>
      <c r="BE216" s="37">
        <f t="shared" si="273"/>
        <v>1</v>
      </c>
      <c r="BF216" s="43">
        <f>IF($I215&lt;=Inputs!B$13,Inputs!B$14,0)</f>
        <v>0</v>
      </c>
      <c r="BG216" s="43">
        <f>IF(AND($I215&gt;Inputs!B$13,$I215&lt;=Inputs!C$13),Inputs!C$14,0)</f>
        <v>0.2</v>
      </c>
      <c r="BH216" s="43">
        <f>IF(AND($I215&gt;Inputs!C$13,$I215&lt;=Inputs!D$13),Inputs!D$14,0)</f>
        <v>0</v>
      </c>
      <c r="BI216" s="43">
        <f>IF(AND($I215&lt;Inputs!B$13),0,0)</f>
        <v>0</v>
      </c>
      <c r="BJ216" s="43">
        <f>IF(AND($I215&gt;=Inputs!B$13,$I215&lt;Inputs!C$13),Inputs!B$13,0)</f>
        <v>185</v>
      </c>
      <c r="BK216" s="43">
        <f>IF(AND($I215&gt;=Inputs!C$13,$I215&lt;Inputs!D$13),Inputs!C$13,0)</f>
        <v>0</v>
      </c>
      <c r="BL216" s="43">
        <f t="shared" si="274"/>
        <v>0</v>
      </c>
      <c r="BM216" s="43">
        <f t="shared" si="275"/>
        <v>50</v>
      </c>
      <c r="BN216" s="43">
        <f t="shared" si="276"/>
        <v>0</v>
      </c>
      <c r="BO216" s="43">
        <f t="shared" si="277"/>
        <v>50</v>
      </c>
      <c r="BP216" s="43" t="str">
        <f t="shared" si="245"/>
        <v>No</v>
      </c>
      <c r="BQ216" s="43">
        <f t="shared" si="278"/>
        <v>0</v>
      </c>
      <c r="BR216" s="43">
        <f t="shared" si="279"/>
        <v>5</v>
      </c>
      <c r="BS216" s="43">
        <f t="shared" si="280"/>
        <v>0</v>
      </c>
      <c r="BT216" s="43">
        <f t="shared" si="281"/>
        <v>0</v>
      </c>
      <c r="BU216" s="43">
        <f t="shared" si="282"/>
        <v>-1</v>
      </c>
      <c r="BV216" s="43">
        <f t="shared" si="283"/>
        <v>0</v>
      </c>
      <c r="BW216" s="43">
        <f t="shared" si="284"/>
        <v>-1</v>
      </c>
      <c r="BX216" s="43">
        <f t="shared" si="253"/>
        <v>194</v>
      </c>
      <c r="BY216" s="43">
        <f>IF(AND($BX216&gt;Inputs!B$13,$BX216&lt;=Inputs!C$13),Inputs!C$14,0)</f>
        <v>0.2</v>
      </c>
      <c r="BZ216" s="43">
        <f>IF(AND($BX216&gt;Inputs!C$13,$BX216&lt;=Inputs!D$13),Inputs!D$14,0)</f>
        <v>0</v>
      </c>
      <c r="CA216" s="43">
        <f>IF(AND($BX216&gt;Inputs!B$13,$BX216&lt;=Inputs!C$13),Inputs!B$13,0)</f>
        <v>185</v>
      </c>
      <c r="CB216" s="43">
        <f>IF(AND($BX216&gt;Inputs!C$13,$BX216&lt;=Inputs!D$13),Inputs!C$13,0)</f>
        <v>0</v>
      </c>
      <c r="CC216" s="43">
        <f t="shared" si="285"/>
        <v>45</v>
      </c>
      <c r="CD216" s="43">
        <f t="shared" si="286"/>
        <v>0</v>
      </c>
      <c r="CE216" s="43">
        <f t="shared" si="287"/>
        <v>45</v>
      </c>
      <c r="CF216" s="43" t="str">
        <f t="shared" si="246"/>
        <v>No</v>
      </c>
      <c r="CG216" s="43">
        <f t="shared" si="288"/>
        <v>0</v>
      </c>
      <c r="CH216" s="43">
        <f t="shared" si="289"/>
        <v>0</v>
      </c>
      <c r="CI216" s="43">
        <f t="shared" si="290"/>
        <v>0</v>
      </c>
      <c r="CJ216" s="43">
        <f t="shared" si="291"/>
        <v>0</v>
      </c>
      <c r="CK216" s="43">
        <f t="shared" si="292"/>
        <v>0</v>
      </c>
      <c r="CL216" s="44">
        <f t="shared" si="293"/>
        <v>-1</v>
      </c>
      <c r="CM216" s="9">
        <f>IF(AND($F216&gt;=Inputs!B$3,$F216&lt;Inputs!C$3),FORECAST($F216,Inputs!B$4:C$4,Inputs!B$3:C$3),9999)</f>
        <v>9999</v>
      </c>
      <c r="CN216" s="9">
        <f>IF(AND($F216&gt;=Inputs!C$3,$F216&lt;Inputs!D$3),FORECAST($F216,Inputs!C$4:D$4,Inputs!C$3:D$3),9999)</f>
        <v>9999</v>
      </c>
      <c r="CO216" s="9">
        <f>IF(AND($F216&gt;=Inputs!D$3,$F216&lt;Inputs!E$3),FORECAST($F216,Inputs!D$4:E$4,Inputs!D$3:E$3),9999)</f>
        <v>9999</v>
      </c>
      <c r="CP216" s="9">
        <f>IF(AND($F216&gt;=Inputs!E$3,$F216&lt;Inputs!F$3),FORECAST($F216,Inputs!E$4:F$4,Inputs!E$3:F$3),9999)</f>
        <v>9999</v>
      </c>
      <c r="CQ216" s="9">
        <f>IF(AND($F216&gt;=Inputs!F$3,$F216&lt;Inputs!G$3),FORECAST($F216,Inputs!F$4:G$4,Inputs!F$3:G$3),9999)</f>
        <v>9999</v>
      </c>
      <c r="CR216" s="9">
        <f>IF(AND($F216&gt;=Inputs!G$3,$F216&lt;Inputs!H$3),FORECAST($F216,Inputs!G$4:H$4,Inputs!G$3:H$3),9999)</f>
        <v>9999</v>
      </c>
      <c r="CS216" s="9">
        <f>IF(AND($F216&gt;=Inputs!H$3,$F216&lt;Inputs!I$3),FORECAST($F216,Inputs!H$4:I$4,Inputs!H$3:I$3),9999)</f>
        <v>9999</v>
      </c>
      <c r="CT216" s="9">
        <f>IF(AND($F216&gt;=Inputs!I$3,$F216&lt;Inputs!J$3),FORECAST($F216,Inputs!I$4:J$4,Inputs!I$3:J$3),9999)</f>
        <v>9999</v>
      </c>
      <c r="CU216" s="9">
        <f>IF(AND($F216&gt;=Inputs!J$3,$F216&lt;Inputs!K$3),FORECAST($F216,Inputs!J$4:K$4,Inputs!J$3:K$3),9999)</f>
        <v>9999</v>
      </c>
      <c r="CV216" s="9">
        <f>IF(AND($F216&gt;=Inputs!K$3,$F216&lt;Inputs!L$3),FORECAST($F216,Inputs!K$4:L$4,Inputs!K$3:L$3),9999)</f>
        <v>9999</v>
      </c>
      <c r="CW216" s="9">
        <f>IF(AND($G216&gt;=Inputs!B$3,$G216&lt;Inputs!C$3),FORECAST($G216,Inputs!B$4:C$4,Inputs!B$3:C$3),-9999)</f>
        <v>-9999</v>
      </c>
      <c r="CX216" s="9">
        <f>IF(AND($G216&gt;=Inputs!C$3,$G216&lt;Inputs!D$3),FORECAST($G216,Inputs!C$4:D$4,Inputs!C$3:D$3),-9999)</f>
        <v>-9999</v>
      </c>
      <c r="CY216" s="9">
        <f>IF(AND($G216&gt;=Inputs!D$3,$G216&lt;Inputs!E$3),FORECAST($G216,Inputs!D$4:E$4,Inputs!D$3:E$3),-9999)</f>
        <v>-9999</v>
      </c>
      <c r="CZ216" s="9">
        <f>IF(AND($G216&gt;=Inputs!E$3,$G216&lt;Inputs!F$3),FORECAST($G216,Inputs!E$4:F$4,Inputs!E$3:F$3),-9999)</f>
        <v>-9999</v>
      </c>
      <c r="DA216" s="9">
        <f>IF(AND($G216&gt;=Inputs!F$3,$G216&lt;Inputs!G$3),FORECAST($G216,Inputs!F$4:G$4,Inputs!F$3:G$3),-9999)</f>
        <v>-9999</v>
      </c>
      <c r="DB216" s="9">
        <f>IF(AND($G216&gt;=Inputs!G$3,$G216&lt;Inputs!H$3),FORECAST($G216,Inputs!G$4:H$4,Inputs!G$3:H$3),-9999)</f>
        <v>25.2</v>
      </c>
      <c r="DC216" s="9">
        <f>IF(AND($G216&gt;=Inputs!H$3,$G216&lt;Inputs!I$3),FORECAST($G216,Inputs!H$4:I$4,Inputs!H$3:I$3),-9999)</f>
        <v>-9999</v>
      </c>
      <c r="DD216" s="9">
        <f>IF(AND($G216&gt;=Inputs!I$3,$G216&lt;Inputs!J$3),FORECAST($G216,Inputs!I$4:J$4,Inputs!I$3:J$3),-9999)</f>
        <v>-9999</v>
      </c>
      <c r="DE216" s="9">
        <f>IF(AND($G216&gt;=Inputs!J$3,$G216&lt;Inputs!K$3),FORECAST($G216,Inputs!J$4:K$4,Inputs!J$3:K$3),-9999)</f>
        <v>-9999</v>
      </c>
      <c r="DF216" s="9">
        <f>IF(AND($G216&gt;=Inputs!K$3,$G216&lt;Inputs!L$3),FORECAST($G216,Inputs!K$4:L$4,Inputs!K$3:L$3),-9999)</f>
        <v>-9999</v>
      </c>
    </row>
    <row r="217" spans="1:110" x14ac:dyDescent="0.25">
      <c r="A217" s="2">
        <f t="shared" si="294"/>
        <v>45474.743055554864</v>
      </c>
      <c r="B217" s="3" t="str">
        <f>IF(ROUND(A217,6)&lt;ROUND(Inputs!$B$7,6),"Pre t0",IF(ROUND(A217,6)=ROUND(Inputs!$B$7,6),"t0",IF(AND(A217&gt;Inputs!$B$7,A217&lt;Inputs!$B$8),"TRLD","Post t0")))</f>
        <v>TRLD</v>
      </c>
      <c r="C217" s="17">
        <v>20.05</v>
      </c>
      <c r="D217" s="19">
        <v>195.44114999999999</v>
      </c>
      <c r="E217" s="19"/>
      <c r="F217" s="19">
        <v>200</v>
      </c>
      <c r="G217" s="19">
        <v>130</v>
      </c>
      <c r="H217" s="7">
        <f t="shared" si="254"/>
        <v>192.5</v>
      </c>
      <c r="I217" s="7">
        <f>IF(B217="Pre t0",0,IF(B217="t0",MAX(MIN(TRLD!N217,E217),G217),IF(B217="TRLD",I216+J217,IF(B217="Post t0",MAX(I216+M217,G217)))))</f>
        <v>193</v>
      </c>
      <c r="J217" s="7">
        <f t="shared" si="247"/>
        <v>-1</v>
      </c>
      <c r="K217" s="7">
        <f t="shared" si="250"/>
        <v>-64</v>
      </c>
      <c r="L217" s="7">
        <f t="shared" si="248"/>
        <v>1</v>
      </c>
      <c r="M217" s="8">
        <f t="shared" si="249"/>
        <v>-1</v>
      </c>
      <c r="N217" s="31">
        <f t="shared" si="251"/>
        <v>130</v>
      </c>
      <c r="O217" s="31">
        <f>IF(AND($C217&gt;=Inputs!B$4,$C217&lt;Inputs!C$4),FORECAST($C217,Inputs!B$3:C$3,Inputs!B$4:C$4),0)</f>
        <v>1.5625</v>
      </c>
      <c r="P217" s="31">
        <f>IF(AND($C217&gt;=Inputs!C$4,$C217&lt;Inputs!D$4),FORECAST($C217,Inputs!C$3:D$3,Inputs!C$4:D$4),0)</f>
        <v>0</v>
      </c>
      <c r="Q217" s="31">
        <f>IF(AND($C217&gt;=Inputs!D$4,$C217&lt;Inputs!E$4),FORECAST($C217,Inputs!D$3:E$3,Inputs!D$4:E$4),0)</f>
        <v>0</v>
      </c>
      <c r="R217" s="31">
        <f>IF(AND($C217&gt;=Inputs!E$4,$C217&lt;Inputs!F$4),FORECAST($C217,Inputs!E$3:F$3,Inputs!E$4:F$4),0)</f>
        <v>0</v>
      </c>
      <c r="S217" s="31">
        <f>IF(AND($C217&gt;=Inputs!F$4,$C217&lt;Inputs!G$4),FORECAST($C217,Inputs!F$3:G$3,Inputs!F$4:G$4),0)</f>
        <v>0</v>
      </c>
      <c r="T217" s="31">
        <f>IF(AND($C217&gt;=Inputs!G$4,$C217&lt;Inputs!H$4),FORECAST($C217,Inputs!G$3:H$3,Inputs!G$4:H$4),0)</f>
        <v>0</v>
      </c>
      <c r="U217" s="31">
        <f>IF(AND($C217&gt;=Inputs!H$4,$C217&lt;Inputs!I$4),FORECAST($C217,Inputs!H$3:I$3,Inputs!H$4:I$4),0)</f>
        <v>0</v>
      </c>
      <c r="V217" s="31">
        <f>IF(AND($C217&gt;=Inputs!I$4,$C217&lt;Inputs!J$4),FORECAST($C217,Inputs!I$3:J$3,Inputs!I$4:J$4),0)</f>
        <v>0</v>
      </c>
      <c r="W217" s="31">
        <f>IF(AND($C217&gt;=Inputs!J$4,$C217&lt;Inputs!K$4),FORECAST($C217,Inputs!J$3:K$3,Inputs!J$4:K$4),0)</f>
        <v>0</v>
      </c>
      <c r="X217" s="31">
        <f>IF(AND($C217&gt;=Inputs!K$4,Inputs!K$4&lt;&gt;""),F217,0)</f>
        <v>0</v>
      </c>
      <c r="Y217" s="36">
        <f>IF($I216&lt;Inputs!B$13,Inputs!B$14,0)</f>
        <v>0</v>
      </c>
      <c r="Z217" s="36">
        <f>IF(AND($I216&gt;=Inputs!B$13,$I216&lt;Inputs!C$13),Inputs!C$14,0)</f>
        <v>0.2</v>
      </c>
      <c r="AA217" s="36">
        <f>IF(AND($I216&gt;=Inputs!C$13,$I216&lt;Inputs!D$13),Inputs!D$14,0)</f>
        <v>0</v>
      </c>
      <c r="AB217" s="36">
        <f>IF(AND($I216&lt;Inputs!B$13),Inputs!B$13,0)</f>
        <v>0</v>
      </c>
      <c r="AC217" s="36">
        <f>IF(AND($I216&gt;=Inputs!B$13,$I216&lt;Inputs!C$13),Inputs!C$13,0)</f>
        <v>200</v>
      </c>
      <c r="AD217" s="36">
        <f>IF(AND($I216&gt;=Inputs!C$13,$I216&lt;Inputs!D$13),Inputs!D$13,0)</f>
        <v>0</v>
      </c>
      <c r="AE217" s="36">
        <f t="shared" si="255"/>
        <v>0</v>
      </c>
      <c r="AF217" s="36">
        <f t="shared" si="256"/>
        <v>30</v>
      </c>
      <c r="AG217" s="36">
        <f t="shared" si="257"/>
        <v>0</v>
      </c>
      <c r="AH217" s="36">
        <f t="shared" si="258"/>
        <v>30</v>
      </c>
      <c r="AI217" s="36" t="str">
        <f t="shared" si="243"/>
        <v>No</v>
      </c>
      <c r="AJ217" s="36">
        <f t="shared" si="259"/>
        <v>0</v>
      </c>
      <c r="AK217" s="36">
        <f t="shared" si="260"/>
        <v>5</v>
      </c>
      <c r="AL217" s="36">
        <f t="shared" si="261"/>
        <v>0</v>
      </c>
      <c r="AM217" s="36">
        <f t="shared" si="262"/>
        <v>0</v>
      </c>
      <c r="AN217" s="36">
        <f t="shared" si="263"/>
        <v>1</v>
      </c>
      <c r="AO217" s="36">
        <f t="shared" si="264"/>
        <v>0</v>
      </c>
      <c r="AP217" s="36">
        <f t="shared" si="265"/>
        <v>1</v>
      </c>
      <c r="AQ217" s="36">
        <f t="shared" si="252"/>
        <v>195</v>
      </c>
      <c r="AR217" s="36">
        <f>IF(AND($AQ217&gt;=Inputs!B$13,$AQ217&lt;Inputs!C$13),Inputs!C$14,0)</f>
        <v>0.2</v>
      </c>
      <c r="AS217" s="36">
        <f>IF(AND($AQ217&gt;=Inputs!C$13,$AQ217&lt;Inputs!D$13),Inputs!D$14,0)</f>
        <v>0</v>
      </c>
      <c r="AT217" s="36">
        <f>IF(AND($AQ217&gt;=Inputs!B$13,$AQ217&lt;Inputs!C$13),Inputs!C$13,0)</f>
        <v>200</v>
      </c>
      <c r="AU217" s="36">
        <f>IF(AND($AQ217&gt;=Inputs!C$13,$AQ217&lt;Inputs!D$13),Inputs!D$13,0)</f>
        <v>0</v>
      </c>
      <c r="AV217" s="36">
        <f t="shared" si="266"/>
        <v>25</v>
      </c>
      <c r="AW217" s="36">
        <f>IFERROR((AU217-#REF!)/AS217,0)</f>
        <v>0</v>
      </c>
      <c r="AX217" s="36">
        <f t="shared" si="267"/>
        <v>25</v>
      </c>
      <c r="AY217" s="36" t="str">
        <f t="shared" si="244"/>
        <v>No</v>
      </c>
      <c r="AZ217" s="36">
        <f t="shared" si="268"/>
        <v>0</v>
      </c>
      <c r="BA217" s="36">
        <f t="shared" si="269"/>
        <v>0</v>
      </c>
      <c r="BB217" s="36">
        <f t="shared" si="270"/>
        <v>0</v>
      </c>
      <c r="BC217" s="36">
        <f t="shared" si="271"/>
        <v>0</v>
      </c>
      <c r="BD217" s="36">
        <f t="shared" si="272"/>
        <v>0</v>
      </c>
      <c r="BE217" s="37">
        <f t="shared" si="273"/>
        <v>1</v>
      </c>
      <c r="BF217" s="43">
        <f>IF($I216&lt;=Inputs!B$13,Inputs!B$14,0)</f>
        <v>0</v>
      </c>
      <c r="BG217" s="43">
        <f>IF(AND($I216&gt;Inputs!B$13,$I216&lt;=Inputs!C$13),Inputs!C$14,0)</f>
        <v>0.2</v>
      </c>
      <c r="BH217" s="43">
        <f>IF(AND($I216&gt;Inputs!C$13,$I216&lt;=Inputs!D$13),Inputs!D$14,0)</f>
        <v>0</v>
      </c>
      <c r="BI217" s="43">
        <f>IF(AND($I216&lt;Inputs!B$13),0,0)</f>
        <v>0</v>
      </c>
      <c r="BJ217" s="43">
        <f>IF(AND($I216&gt;=Inputs!B$13,$I216&lt;Inputs!C$13),Inputs!B$13,0)</f>
        <v>185</v>
      </c>
      <c r="BK217" s="43">
        <f>IF(AND($I216&gt;=Inputs!C$13,$I216&lt;Inputs!D$13),Inputs!C$13,0)</f>
        <v>0</v>
      </c>
      <c r="BL217" s="43">
        <f t="shared" si="274"/>
        <v>0</v>
      </c>
      <c r="BM217" s="43">
        <f t="shared" si="275"/>
        <v>45</v>
      </c>
      <c r="BN217" s="43">
        <f t="shared" si="276"/>
        <v>0</v>
      </c>
      <c r="BO217" s="43">
        <f t="shared" si="277"/>
        <v>45</v>
      </c>
      <c r="BP217" s="43" t="str">
        <f t="shared" si="245"/>
        <v>No</v>
      </c>
      <c r="BQ217" s="43">
        <f t="shared" si="278"/>
        <v>0</v>
      </c>
      <c r="BR217" s="43">
        <f t="shared" si="279"/>
        <v>5</v>
      </c>
      <c r="BS217" s="43">
        <f t="shared" si="280"/>
        <v>0</v>
      </c>
      <c r="BT217" s="43">
        <f t="shared" si="281"/>
        <v>0</v>
      </c>
      <c r="BU217" s="43">
        <f t="shared" si="282"/>
        <v>-1</v>
      </c>
      <c r="BV217" s="43">
        <f t="shared" si="283"/>
        <v>0</v>
      </c>
      <c r="BW217" s="43">
        <f t="shared" si="284"/>
        <v>-1</v>
      </c>
      <c r="BX217" s="43">
        <f t="shared" si="253"/>
        <v>193</v>
      </c>
      <c r="BY217" s="43">
        <f>IF(AND($BX217&gt;Inputs!B$13,$BX217&lt;=Inputs!C$13),Inputs!C$14,0)</f>
        <v>0.2</v>
      </c>
      <c r="BZ217" s="43">
        <f>IF(AND($BX217&gt;Inputs!C$13,$BX217&lt;=Inputs!D$13),Inputs!D$14,0)</f>
        <v>0</v>
      </c>
      <c r="CA217" s="43">
        <f>IF(AND($BX217&gt;Inputs!B$13,$BX217&lt;=Inputs!C$13),Inputs!B$13,0)</f>
        <v>185</v>
      </c>
      <c r="CB217" s="43">
        <f>IF(AND($BX217&gt;Inputs!C$13,$BX217&lt;=Inputs!D$13),Inputs!C$13,0)</f>
        <v>0</v>
      </c>
      <c r="CC217" s="43">
        <f t="shared" si="285"/>
        <v>40</v>
      </c>
      <c r="CD217" s="43">
        <f t="shared" si="286"/>
        <v>0</v>
      </c>
      <c r="CE217" s="43">
        <f t="shared" si="287"/>
        <v>40</v>
      </c>
      <c r="CF217" s="43" t="str">
        <f t="shared" si="246"/>
        <v>No</v>
      </c>
      <c r="CG217" s="43">
        <f t="shared" si="288"/>
        <v>0</v>
      </c>
      <c r="CH217" s="43">
        <f t="shared" si="289"/>
        <v>0</v>
      </c>
      <c r="CI217" s="43">
        <f t="shared" si="290"/>
        <v>0</v>
      </c>
      <c r="CJ217" s="43">
        <f t="shared" si="291"/>
        <v>0</v>
      </c>
      <c r="CK217" s="43">
        <f t="shared" si="292"/>
        <v>0</v>
      </c>
      <c r="CL217" s="44">
        <f t="shared" si="293"/>
        <v>-1</v>
      </c>
      <c r="CM217" s="9">
        <f>IF(AND($F217&gt;=Inputs!B$3,$F217&lt;Inputs!C$3),FORECAST($F217,Inputs!B$4:C$4,Inputs!B$3:C$3),9999)</f>
        <v>9999</v>
      </c>
      <c r="CN217" s="9">
        <f>IF(AND($F217&gt;=Inputs!C$3,$F217&lt;Inputs!D$3),FORECAST($F217,Inputs!C$4:D$4,Inputs!C$3:D$3),9999)</f>
        <v>9999</v>
      </c>
      <c r="CO217" s="9">
        <f>IF(AND($F217&gt;=Inputs!D$3,$F217&lt;Inputs!E$3),FORECAST($F217,Inputs!D$4:E$4,Inputs!D$3:E$3),9999)</f>
        <v>9999</v>
      </c>
      <c r="CP217" s="9">
        <f>IF(AND($F217&gt;=Inputs!E$3,$F217&lt;Inputs!F$3),FORECAST($F217,Inputs!E$4:F$4,Inputs!E$3:F$3),9999)</f>
        <v>9999</v>
      </c>
      <c r="CQ217" s="9">
        <f>IF(AND($F217&gt;=Inputs!F$3,$F217&lt;Inputs!G$3),FORECAST($F217,Inputs!F$4:G$4,Inputs!F$3:G$3),9999)</f>
        <v>9999</v>
      </c>
      <c r="CR217" s="9">
        <f>IF(AND($F217&gt;=Inputs!G$3,$F217&lt;Inputs!H$3),FORECAST($F217,Inputs!G$4:H$4,Inputs!G$3:H$3),9999)</f>
        <v>9999</v>
      </c>
      <c r="CS217" s="9">
        <f>IF(AND($F217&gt;=Inputs!H$3,$F217&lt;Inputs!I$3),FORECAST($F217,Inputs!H$4:I$4,Inputs!H$3:I$3),9999)</f>
        <v>9999</v>
      </c>
      <c r="CT217" s="9">
        <f>IF(AND($F217&gt;=Inputs!I$3,$F217&lt;Inputs!J$3),FORECAST($F217,Inputs!I$4:J$4,Inputs!I$3:J$3),9999)</f>
        <v>9999</v>
      </c>
      <c r="CU217" s="9">
        <f>IF(AND($F217&gt;=Inputs!J$3,$F217&lt;Inputs!K$3),FORECAST($F217,Inputs!J$4:K$4,Inputs!J$3:K$3),9999)</f>
        <v>9999</v>
      </c>
      <c r="CV217" s="9">
        <f>IF(AND($F217&gt;=Inputs!K$3,$F217&lt;Inputs!L$3),FORECAST($F217,Inputs!K$4:L$4,Inputs!K$3:L$3),9999)</f>
        <v>9999</v>
      </c>
      <c r="CW217" s="9">
        <f>IF(AND($G217&gt;=Inputs!B$3,$G217&lt;Inputs!C$3),FORECAST($G217,Inputs!B$4:C$4,Inputs!B$3:C$3),-9999)</f>
        <v>-9999</v>
      </c>
      <c r="CX217" s="9">
        <f>IF(AND($G217&gt;=Inputs!C$3,$G217&lt;Inputs!D$3),FORECAST($G217,Inputs!C$4:D$4,Inputs!C$3:D$3),-9999)</f>
        <v>-9999</v>
      </c>
      <c r="CY217" s="9">
        <f>IF(AND($G217&gt;=Inputs!D$3,$G217&lt;Inputs!E$3),FORECAST($G217,Inputs!D$4:E$4,Inputs!D$3:E$3),-9999)</f>
        <v>-9999</v>
      </c>
      <c r="CZ217" s="9">
        <f>IF(AND($G217&gt;=Inputs!E$3,$G217&lt;Inputs!F$3),FORECAST($G217,Inputs!E$4:F$4,Inputs!E$3:F$3),-9999)</f>
        <v>-9999</v>
      </c>
      <c r="DA217" s="9">
        <f>IF(AND($G217&gt;=Inputs!F$3,$G217&lt;Inputs!G$3),FORECAST($G217,Inputs!F$4:G$4,Inputs!F$3:G$3),-9999)</f>
        <v>-9999</v>
      </c>
      <c r="DB217" s="9">
        <f>IF(AND($G217&gt;=Inputs!G$3,$G217&lt;Inputs!H$3),FORECAST($G217,Inputs!G$4:H$4,Inputs!G$3:H$3),-9999)</f>
        <v>25.2</v>
      </c>
      <c r="DC217" s="9">
        <f>IF(AND($G217&gt;=Inputs!H$3,$G217&lt;Inputs!I$3),FORECAST($G217,Inputs!H$4:I$4,Inputs!H$3:I$3),-9999)</f>
        <v>-9999</v>
      </c>
      <c r="DD217" s="9">
        <f>IF(AND($G217&gt;=Inputs!I$3,$G217&lt;Inputs!J$3),FORECAST($G217,Inputs!I$4:J$4,Inputs!I$3:J$3),-9999)</f>
        <v>-9999</v>
      </c>
      <c r="DE217" s="9">
        <f>IF(AND($G217&gt;=Inputs!J$3,$G217&lt;Inputs!K$3),FORECAST($G217,Inputs!J$4:K$4,Inputs!J$3:K$3),-9999)</f>
        <v>-9999</v>
      </c>
      <c r="DF217" s="9">
        <f>IF(AND($G217&gt;=Inputs!K$3,$G217&lt;Inputs!L$3),FORECAST($G217,Inputs!K$4:L$4,Inputs!K$3:L$3),-9999)</f>
        <v>-9999</v>
      </c>
    </row>
    <row r="218" spans="1:110" x14ac:dyDescent="0.25">
      <c r="A218" s="2">
        <f t="shared" si="294"/>
        <v>45474.746527777083</v>
      </c>
      <c r="B218" s="3" t="str">
        <f>IF(ROUND(A218,6)&lt;ROUND(Inputs!$B$7,6),"Pre t0",IF(ROUND(A218,6)=ROUND(Inputs!$B$7,6),"t0",IF(AND(A218&gt;Inputs!$B$7,A218&lt;Inputs!$B$8),"TRLD","Post t0")))</f>
        <v>TRLD</v>
      </c>
      <c r="C218" s="17">
        <v>20.62</v>
      </c>
      <c r="D218" s="19">
        <v>195.51220000000001</v>
      </c>
      <c r="E218" s="19"/>
      <c r="F218" s="19">
        <v>200</v>
      </c>
      <c r="G218" s="19">
        <v>130</v>
      </c>
      <c r="H218" s="7">
        <f t="shared" si="254"/>
        <v>191.5</v>
      </c>
      <c r="I218" s="7">
        <f>IF(B218="Pre t0",0,IF(B218="t0",MAX(MIN(TRLD!N218,E218),G218),IF(B218="TRLD",I217+J218,IF(B218="Post t0",MAX(I217+M218,G218)))))</f>
        <v>192</v>
      </c>
      <c r="J218" s="7">
        <f t="shared" si="247"/>
        <v>-1</v>
      </c>
      <c r="K218" s="7">
        <f t="shared" si="250"/>
        <v>-63</v>
      </c>
      <c r="L218" s="7">
        <f t="shared" si="248"/>
        <v>1</v>
      </c>
      <c r="M218" s="8">
        <f t="shared" si="249"/>
        <v>-1</v>
      </c>
      <c r="N218" s="31">
        <f t="shared" si="251"/>
        <v>130</v>
      </c>
      <c r="O218" s="31">
        <f>IF(AND($C218&gt;=Inputs!B$4,$C218&lt;Inputs!C$4),FORECAST($C218,Inputs!B$3:C$3,Inputs!B$4:C$4),0)</f>
        <v>19.375</v>
      </c>
      <c r="P218" s="31">
        <f>IF(AND($C218&gt;=Inputs!C$4,$C218&lt;Inputs!D$4),FORECAST($C218,Inputs!C$3:D$3,Inputs!C$4:D$4),0)</f>
        <v>0</v>
      </c>
      <c r="Q218" s="31">
        <f>IF(AND($C218&gt;=Inputs!D$4,$C218&lt;Inputs!E$4),FORECAST($C218,Inputs!D$3:E$3,Inputs!D$4:E$4),0)</f>
        <v>0</v>
      </c>
      <c r="R218" s="31">
        <f>IF(AND($C218&gt;=Inputs!E$4,$C218&lt;Inputs!F$4),FORECAST($C218,Inputs!E$3:F$3,Inputs!E$4:F$4),0)</f>
        <v>0</v>
      </c>
      <c r="S218" s="31">
        <f>IF(AND($C218&gt;=Inputs!F$4,$C218&lt;Inputs!G$4),FORECAST($C218,Inputs!F$3:G$3,Inputs!F$4:G$4),0)</f>
        <v>0</v>
      </c>
      <c r="T218" s="31">
        <f>IF(AND($C218&gt;=Inputs!G$4,$C218&lt;Inputs!H$4),FORECAST($C218,Inputs!G$3:H$3,Inputs!G$4:H$4),0)</f>
        <v>0</v>
      </c>
      <c r="U218" s="31">
        <f>IF(AND($C218&gt;=Inputs!H$4,$C218&lt;Inputs!I$4),FORECAST($C218,Inputs!H$3:I$3,Inputs!H$4:I$4),0)</f>
        <v>0</v>
      </c>
      <c r="V218" s="31">
        <f>IF(AND($C218&gt;=Inputs!I$4,$C218&lt;Inputs!J$4),FORECAST($C218,Inputs!I$3:J$3,Inputs!I$4:J$4),0)</f>
        <v>0</v>
      </c>
      <c r="W218" s="31">
        <f>IF(AND($C218&gt;=Inputs!J$4,$C218&lt;Inputs!K$4),FORECAST($C218,Inputs!J$3:K$3,Inputs!J$4:K$4),0)</f>
        <v>0</v>
      </c>
      <c r="X218" s="31">
        <f>IF(AND($C218&gt;=Inputs!K$4,Inputs!K$4&lt;&gt;""),F218,0)</f>
        <v>0</v>
      </c>
      <c r="Y218" s="36">
        <f>IF($I217&lt;Inputs!B$13,Inputs!B$14,0)</f>
        <v>0</v>
      </c>
      <c r="Z218" s="36">
        <f>IF(AND($I217&gt;=Inputs!B$13,$I217&lt;Inputs!C$13),Inputs!C$14,0)</f>
        <v>0.2</v>
      </c>
      <c r="AA218" s="36">
        <f>IF(AND($I217&gt;=Inputs!C$13,$I217&lt;Inputs!D$13),Inputs!D$14,0)</f>
        <v>0</v>
      </c>
      <c r="AB218" s="36">
        <f>IF(AND($I217&lt;Inputs!B$13),Inputs!B$13,0)</f>
        <v>0</v>
      </c>
      <c r="AC218" s="36">
        <f>IF(AND($I217&gt;=Inputs!B$13,$I217&lt;Inputs!C$13),Inputs!C$13,0)</f>
        <v>200</v>
      </c>
      <c r="AD218" s="36">
        <f>IF(AND($I217&gt;=Inputs!C$13,$I217&lt;Inputs!D$13),Inputs!D$13,0)</f>
        <v>0</v>
      </c>
      <c r="AE218" s="36">
        <f t="shared" si="255"/>
        <v>0</v>
      </c>
      <c r="AF218" s="36">
        <f t="shared" si="256"/>
        <v>35</v>
      </c>
      <c r="AG218" s="36">
        <f t="shared" si="257"/>
        <v>0</v>
      </c>
      <c r="AH218" s="36">
        <f t="shared" si="258"/>
        <v>35</v>
      </c>
      <c r="AI218" s="36" t="str">
        <f t="shared" si="243"/>
        <v>No</v>
      </c>
      <c r="AJ218" s="36">
        <f t="shared" si="259"/>
        <v>0</v>
      </c>
      <c r="AK218" s="36">
        <f t="shared" si="260"/>
        <v>5</v>
      </c>
      <c r="AL218" s="36">
        <f t="shared" si="261"/>
        <v>0</v>
      </c>
      <c r="AM218" s="36">
        <f t="shared" si="262"/>
        <v>0</v>
      </c>
      <c r="AN218" s="36">
        <f t="shared" si="263"/>
        <v>1</v>
      </c>
      <c r="AO218" s="36">
        <f t="shared" si="264"/>
        <v>0</v>
      </c>
      <c r="AP218" s="36">
        <f t="shared" si="265"/>
        <v>1</v>
      </c>
      <c r="AQ218" s="36">
        <f t="shared" si="252"/>
        <v>194</v>
      </c>
      <c r="AR218" s="36">
        <f>IF(AND($AQ218&gt;=Inputs!B$13,$AQ218&lt;Inputs!C$13),Inputs!C$14,0)</f>
        <v>0.2</v>
      </c>
      <c r="AS218" s="36">
        <f>IF(AND($AQ218&gt;=Inputs!C$13,$AQ218&lt;Inputs!D$13),Inputs!D$14,0)</f>
        <v>0</v>
      </c>
      <c r="AT218" s="36">
        <f>IF(AND($AQ218&gt;=Inputs!B$13,$AQ218&lt;Inputs!C$13),Inputs!C$13,0)</f>
        <v>200</v>
      </c>
      <c r="AU218" s="36">
        <f>IF(AND($AQ218&gt;=Inputs!C$13,$AQ218&lt;Inputs!D$13),Inputs!D$13,0)</f>
        <v>0</v>
      </c>
      <c r="AV218" s="36">
        <f t="shared" si="266"/>
        <v>30</v>
      </c>
      <c r="AW218" s="36">
        <f>IFERROR((AU218-#REF!)/AS218,0)</f>
        <v>0</v>
      </c>
      <c r="AX218" s="36">
        <f t="shared" si="267"/>
        <v>30</v>
      </c>
      <c r="AY218" s="36" t="str">
        <f t="shared" si="244"/>
        <v>No</v>
      </c>
      <c r="AZ218" s="36">
        <f t="shared" si="268"/>
        <v>0</v>
      </c>
      <c r="BA218" s="36">
        <f t="shared" si="269"/>
        <v>0</v>
      </c>
      <c r="BB218" s="36">
        <f t="shared" si="270"/>
        <v>0</v>
      </c>
      <c r="BC218" s="36">
        <f t="shared" si="271"/>
        <v>0</v>
      </c>
      <c r="BD218" s="36">
        <f t="shared" si="272"/>
        <v>0</v>
      </c>
      <c r="BE218" s="37">
        <f t="shared" si="273"/>
        <v>1</v>
      </c>
      <c r="BF218" s="43">
        <f>IF($I217&lt;=Inputs!B$13,Inputs!B$14,0)</f>
        <v>0</v>
      </c>
      <c r="BG218" s="43">
        <f>IF(AND($I217&gt;Inputs!B$13,$I217&lt;=Inputs!C$13),Inputs!C$14,0)</f>
        <v>0.2</v>
      </c>
      <c r="BH218" s="43">
        <f>IF(AND($I217&gt;Inputs!C$13,$I217&lt;=Inputs!D$13),Inputs!D$14,0)</f>
        <v>0</v>
      </c>
      <c r="BI218" s="43">
        <f>IF(AND($I217&lt;Inputs!B$13),0,0)</f>
        <v>0</v>
      </c>
      <c r="BJ218" s="43">
        <f>IF(AND($I217&gt;=Inputs!B$13,$I217&lt;Inputs!C$13),Inputs!B$13,0)</f>
        <v>185</v>
      </c>
      <c r="BK218" s="43">
        <f>IF(AND($I217&gt;=Inputs!C$13,$I217&lt;Inputs!D$13),Inputs!C$13,0)</f>
        <v>0</v>
      </c>
      <c r="BL218" s="43">
        <f t="shared" si="274"/>
        <v>0</v>
      </c>
      <c r="BM218" s="43">
        <f t="shared" si="275"/>
        <v>40</v>
      </c>
      <c r="BN218" s="43">
        <f t="shared" si="276"/>
        <v>0</v>
      </c>
      <c r="BO218" s="43">
        <f t="shared" si="277"/>
        <v>40</v>
      </c>
      <c r="BP218" s="43" t="str">
        <f t="shared" si="245"/>
        <v>No</v>
      </c>
      <c r="BQ218" s="43">
        <f t="shared" si="278"/>
        <v>0</v>
      </c>
      <c r="BR218" s="43">
        <f t="shared" si="279"/>
        <v>5</v>
      </c>
      <c r="BS218" s="43">
        <f t="shared" si="280"/>
        <v>0</v>
      </c>
      <c r="BT218" s="43">
        <f t="shared" si="281"/>
        <v>0</v>
      </c>
      <c r="BU218" s="43">
        <f t="shared" si="282"/>
        <v>-1</v>
      </c>
      <c r="BV218" s="43">
        <f t="shared" si="283"/>
        <v>0</v>
      </c>
      <c r="BW218" s="43">
        <f t="shared" si="284"/>
        <v>-1</v>
      </c>
      <c r="BX218" s="43">
        <f t="shared" si="253"/>
        <v>192</v>
      </c>
      <c r="BY218" s="43">
        <f>IF(AND($BX218&gt;Inputs!B$13,$BX218&lt;=Inputs!C$13),Inputs!C$14,0)</f>
        <v>0.2</v>
      </c>
      <c r="BZ218" s="43">
        <f>IF(AND($BX218&gt;Inputs!C$13,$BX218&lt;=Inputs!D$13),Inputs!D$14,0)</f>
        <v>0</v>
      </c>
      <c r="CA218" s="43">
        <f>IF(AND($BX218&gt;Inputs!B$13,$BX218&lt;=Inputs!C$13),Inputs!B$13,0)</f>
        <v>185</v>
      </c>
      <c r="CB218" s="43">
        <f>IF(AND($BX218&gt;Inputs!C$13,$BX218&lt;=Inputs!D$13),Inputs!C$13,0)</f>
        <v>0</v>
      </c>
      <c r="CC218" s="43">
        <f t="shared" si="285"/>
        <v>35</v>
      </c>
      <c r="CD218" s="43">
        <f t="shared" si="286"/>
        <v>0</v>
      </c>
      <c r="CE218" s="43">
        <f t="shared" si="287"/>
        <v>35</v>
      </c>
      <c r="CF218" s="43" t="str">
        <f t="shared" si="246"/>
        <v>No</v>
      </c>
      <c r="CG218" s="43">
        <f t="shared" si="288"/>
        <v>0</v>
      </c>
      <c r="CH218" s="43">
        <f t="shared" si="289"/>
        <v>0</v>
      </c>
      <c r="CI218" s="43">
        <f t="shared" si="290"/>
        <v>0</v>
      </c>
      <c r="CJ218" s="43">
        <f t="shared" si="291"/>
        <v>0</v>
      </c>
      <c r="CK218" s="43">
        <f t="shared" si="292"/>
        <v>0</v>
      </c>
      <c r="CL218" s="44">
        <f t="shared" si="293"/>
        <v>-1</v>
      </c>
      <c r="CM218" s="9">
        <f>IF(AND($F218&gt;=Inputs!B$3,$F218&lt;Inputs!C$3),FORECAST($F218,Inputs!B$4:C$4,Inputs!B$3:C$3),9999)</f>
        <v>9999</v>
      </c>
      <c r="CN218" s="9">
        <f>IF(AND($F218&gt;=Inputs!C$3,$F218&lt;Inputs!D$3),FORECAST($F218,Inputs!C$4:D$4,Inputs!C$3:D$3),9999)</f>
        <v>9999</v>
      </c>
      <c r="CO218" s="9">
        <f>IF(AND($F218&gt;=Inputs!D$3,$F218&lt;Inputs!E$3),FORECAST($F218,Inputs!D$4:E$4,Inputs!D$3:E$3),9999)</f>
        <v>9999</v>
      </c>
      <c r="CP218" s="9">
        <f>IF(AND($F218&gt;=Inputs!E$3,$F218&lt;Inputs!F$3),FORECAST($F218,Inputs!E$4:F$4,Inputs!E$3:F$3),9999)</f>
        <v>9999</v>
      </c>
      <c r="CQ218" s="9">
        <f>IF(AND($F218&gt;=Inputs!F$3,$F218&lt;Inputs!G$3),FORECAST($F218,Inputs!F$4:G$4,Inputs!F$3:G$3),9999)</f>
        <v>9999</v>
      </c>
      <c r="CR218" s="9">
        <f>IF(AND($F218&gt;=Inputs!G$3,$F218&lt;Inputs!H$3),FORECAST($F218,Inputs!G$4:H$4,Inputs!G$3:H$3),9999)</f>
        <v>9999</v>
      </c>
      <c r="CS218" s="9">
        <f>IF(AND($F218&gt;=Inputs!H$3,$F218&lt;Inputs!I$3),FORECAST($F218,Inputs!H$4:I$4,Inputs!H$3:I$3),9999)</f>
        <v>9999</v>
      </c>
      <c r="CT218" s="9">
        <f>IF(AND($F218&gt;=Inputs!I$3,$F218&lt;Inputs!J$3),FORECAST($F218,Inputs!I$4:J$4,Inputs!I$3:J$3),9999)</f>
        <v>9999</v>
      </c>
      <c r="CU218" s="9">
        <f>IF(AND($F218&gt;=Inputs!J$3,$F218&lt;Inputs!K$3),FORECAST($F218,Inputs!J$4:K$4,Inputs!J$3:K$3),9999)</f>
        <v>9999</v>
      </c>
      <c r="CV218" s="9">
        <f>IF(AND($F218&gt;=Inputs!K$3,$F218&lt;Inputs!L$3),FORECAST($F218,Inputs!K$4:L$4,Inputs!K$3:L$3),9999)</f>
        <v>9999</v>
      </c>
      <c r="CW218" s="9">
        <f>IF(AND($G218&gt;=Inputs!B$3,$G218&lt;Inputs!C$3),FORECAST($G218,Inputs!B$4:C$4,Inputs!B$3:C$3),-9999)</f>
        <v>-9999</v>
      </c>
      <c r="CX218" s="9">
        <f>IF(AND($G218&gt;=Inputs!C$3,$G218&lt;Inputs!D$3),FORECAST($G218,Inputs!C$4:D$4,Inputs!C$3:D$3),-9999)</f>
        <v>-9999</v>
      </c>
      <c r="CY218" s="9">
        <f>IF(AND($G218&gt;=Inputs!D$3,$G218&lt;Inputs!E$3),FORECAST($G218,Inputs!D$4:E$4,Inputs!D$3:E$3),-9999)</f>
        <v>-9999</v>
      </c>
      <c r="CZ218" s="9">
        <f>IF(AND($G218&gt;=Inputs!E$3,$G218&lt;Inputs!F$3),FORECAST($G218,Inputs!E$4:F$4,Inputs!E$3:F$3),-9999)</f>
        <v>-9999</v>
      </c>
      <c r="DA218" s="9">
        <f>IF(AND($G218&gt;=Inputs!F$3,$G218&lt;Inputs!G$3),FORECAST($G218,Inputs!F$4:G$4,Inputs!F$3:G$3),-9999)</f>
        <v>-9999</v>
      </c>
      <c r="DB218" s="9">
        <f>IF(AND($G218&gt;=Inputs!G$3,$G218&lt;Inputs!H$3),FORECAST($G218,Inputs!G$4:H$4,Inputs!G$3:H$3),-9999)</f>
        <v>25.2</v>
      </c>
      <c r="DC218" s="9">
        <f>IF(AND($G218&gt;=Inputs!H$3,$G218&lt;Inputs!I$3),FORECAST($G218,Inputs!H$4:I$4,Inputs!H$3:I$3),-9999)</f>
        <v>-9999</v>
      </c>
      <c r="DD218" s="9">
        <f>IF(AND($G218&gt;=Inputs!I$3,$G218&lt;Inputs!J$3),FORECAST($G218,Inputs!I$4:J$4,Inputs!I$3:J$3),-9999)</f>
        <v>-9999</v>
      </c>
      <c r="DE218" s="9">
        <f>IF(AND($G218&gt;=Inputs!J$3,$G218&lt;Inputs!K$3),FORECAST($G218,Inputs!J$4:K$4,Inputs!J$3:K$3),-9999)</f>
        <v>-9999</v>
      </c>
      <c r="DF218" s="9">
        <f>IF(AND($G218&gt;=Inputs!K$3,$G218&lt;Inputs!L$3),FORECAST($G218,Inputs!K$4:L$4,Inputs!K$3:L$3),-9999)</f>
        <v>-9999</v>
      </c>
    </row>
    <row r="219" spans="1:110" x14ac:dyDescent="0.25">
      <c r="A219" s="2">
        <f t="shared" si="294"/>
        <v>45474.749999999302</v>
      </c>
      <c r="B219" s="3" t="str">
        <f>IF(ROUND(A219,6)&lt;ROUND(Inputs!$B$7,6),"Pre t0",IF(ROUND(A219,6)=ROUND(Inputs!$B$7,6),"t0",IF(AND(A219&gt;Inputs!$B$7,A219&lt;Inputs!$B$8),"TRLD","Post t0")))</f>
        <v>TRLD</v>
      </c>
      <c r="C219" s="17">
        <v>23.52</v>
      </c>
      <c r="D219" s="19">
        <v>195.75145000000001</v>
      </c>
      <c r="E219" s="19"/>
      <c r="F219" s="19">
        <v>200</v>
      </c>
      <c r="G219" s="19">
        <v>130</v>
      </c>
      <c r="H219" s="7">
        <f t="shared" si="254"/>
        <v>190.5</v>
      </c>
      <c r="I219" s="7">
        <f>IF(B219="Pre t0",0,IF(B219="t0",MAX(MIN(TRLD!N219,E219),G219),IF(B219="TRLD",I218+J219,IF(B219="Post t0",MAX(I218+M219,G219)))))</f>
        <v>191</v>
      </c>
      <c r="J219" s="7">
        <f t="shared" si="247"/>
        <v>-1</v>
      </c>
      <c r="K219" s="7">
        <f t="shared" si="250"/>
        <v>-62</v>
      </c>
      <c r="L219" s="7">
        <f t="shared" si="248"/>
        <v>1</v>
      </c>
      <c r="M219" s="8">
        <f t="shared" si="249"/>
        <v>-1</v>
      </c>
      <c r="N219" s="31">
        <f t="shared" si="251"/>
        <v>130</v>
      </c>
      <c r="O219" s="31">
        <f>IF(AND($C219&gt;=Inputs!B$4,$C219&lt;Inputs!C$4),FORECAST($C219,Inputs!B$3:C$3,Inputs!B$4:C$4),0)</f>
        <v>0</v>
      </c>
      <c r="P219" s="31">
        <f>IF(AND($C219&gt;=Inputs!C$4,$C219&lt;Inputs!D$4),FORECAST($C219,Inputs!C$3:D$3,Inputs!C$4:D$4),0)</f>
        <v>0</v>
      </c>
      <c r="Q219" s="31">
        <f>IF(AND($C219&gt;=Inputs!D$4,$C219&lt;Inputs!E$4),FORECAST($C219,Inputs!D$3:E$3,Inputs!D$4:E$4),0)</f>
        <v>0</v>
      </c>
      <c r="R219" s="31">
        <f>IF(AND($C219&gt;=Inputs!E$4,$C219&lt;Inputs!F$4),FORECAST($C219,Inputs!E$3:F$3,Inputs!E$4:F$4),0)</f>
        <v>0</v>
      </c>
      <c r="S219" s="31">
        <f>IF(AND($C219&gt;=Inputs!F$4,$C219&lt;Inputs!G$4),FORECAST($C219,Inputs!F$3:G$3,Inputs!F$4:G$4),0)</f>
        <v>110</v>
      </c>
      <c r="T219" s="31">
        <f>IF(AND($C219&gt;=Inputs!G$4,$C219&lt;Inputs!H$4),FORECAST($C219,Inputs!G$3:H$3,Inputs!G$4:H$4),0)</f>
        <v>0</v>
      </c>
      <c r="U219" s="31">
        <f>IF(AND($C219&gt;=Inputs!H$4,$C219&lt;Inputs!I$4),FORECAST($C219,Inputs!H$3:I$3,Inputs!H$4:I$4),0)</f>
        <v>0</v>
      </c>
      <c r="V219" s="31">
        <f>IF(AND($C219&gt;=Inputs!I$4,$C219&lt;Inputs!J$4),FORECAST($C219,Inputs!I$3:J$3,Inputs!I$4:J$4),0)</f>
        <v>0</v>
      </c>
      <c r="W219" s="31">
        <f>IF(AND($C219&gt;=Inputs!J$4,$C219&lt;Inputs!K$4),FORECAST($C219,Inputs!J$3:K$3,Inputs!J$4:K$4),0)</f>
        <v>0</v>
      </c>
      <c r="X219" s="31">
        <f>IF(AND($C219&gt;=Inputs!K$4,Inputs!K$4&lt;&gt;""),F219,0)</f>
        <v>0</v>
      </c>
      <c r="Y219" s="36">
        <f>IF($I218&lt;Inputs!B$13,Inputs!B$14,0)</f>
        <v>0</v>
      </c>
      <c r="Z219" s="36">
        <f>IF(AND($I218&gt;=Inputs!B$13,$I218&lt;Inputs!C$13),Inputs!C$14,0)</f>
        <v>0.2</v>
      </c>
      <c r="AA219" s="36">
        <f>IF(AND($I218&gt;=Inputs!C$13,$I218&lt;Inputs!D$13),Inputs!D$14,0)</f>
        <v>0</v>
      </c>
      <c r="AB219" s="36">
        <f>IF(AND($I218&lt;Inputs!B$13),Inputs!B$13,0)</f>
        <v>0</v>
      </c>
      <c r="AC219" s="36">
        <f>IF(AND($I218&gt;=Inputs!B$13,$I218&lt;Inputs!C$13),Inputs!C$13,0)</f>
        <v>200</v>
      </c>
      <c r="AD219" s="36">
        <f>IF(AND($I218&gt;=Inputs!C$13,$I218&lt;Inputs!D$13),Inputs!D$13,0)</f>
        <v>0</v>
      </c>
      <c r="AE219" s="36">
        <f t="shared" si="255"/>
        <v>0</v>
      </c>
      <c r="AF219" s="36">
        <f t="shared" si="256"/>
        <v>40</v>
      </c>
      <c r="AG219" s="36">
        <f t="shared" si="257"/>
        <v>0</v>
      </c>
      <c r="AH219" s="36">
        <f t="shared" si="258"/>
        <v>40</v>
      </c>
      <c r="AI219" s="36" t="str">
        <f t="shared" si="243"/>
        <v>No</v>
      </c>
      <c r="AJ219" s="36">
        <f t="shared" si="259"/>
        <v>0</v>
      </c>
      <c r="AK219" s="36">
        <f t="shared" si="260"/>
        <v>5</v>
      </c>
      <c r="AL219" s="36">
        <f t="shared" si="261"/>
        <v>0</v>
      </c>
      <c r="AM219" s="36">
        <f t="shared" si="262"/>
        <v>0</v>
      </c>
      <c r="AN219" s="36">
        <f t="shared" si="263"/>
        <v>1</v>
      </c>
      <c r="AO219" s="36">
        <f t="shared" si="264"/>
        <v>0</v>
      </c>
      <c r="AP219" s="36">
        <f t="shared" si="265"/>
        <v>1</v>
      </c>
      <c r="AQ219" s="36">
        <f t="shared" si="252"/>
        <v>193</v>
      </c>
      <c r="AR219" s="36">
        <f>IF(AND($AQ219&gt;=Inputs!B$13,$AQ219&lt;Inputs!C$13),Inputs!C$14,0)</f>
        <v>0.2</v>
      </c>
      <c r="AS219" s="36">
        <f>IF(AND($AQ219&gt;=Inputs!C$13,$AQ219&lt;Inputs!D$13),Inputs!D$14,0)</f>
        <v>0</v>
      </c>
      <c r="AT219" s="36">
        <f>IF(AND($AQ219&gt;=Inputs!B$13,$AQ219&lt;Inputs!C$13),Inputs!C$13,0)</f>
        <v>200</v>
      </c>
      <c r="AU219" s="36">
        <f>IF(AND($AQ219&gt;=Inputs!C$13,$AQ219&lt;Inputs!D$13),Inputs!D$13,0)</f>
        <v>0</v>
      </c>
      <c r="AV219" s="36">
        <f t="shared" si="266"/>
        <v>35</v>
      </c>
      <c r="AW219" s="36">
        <f>IFERROR((AU219-#REF!)/AS219,0)</f>
        <v>0</v>
      </c>
      <c r="AX219" s="36">
        <f t="shared" si="267"/>
        <v>35</v>
      </c>
      <c r="AY219" s="36" t="str">
        <f t="shared" si="244"/>
        <v>No</v>
      </c>
      <c r="AZ219" s="36">
        <f t="shared" si="268"/>
        <v>0</v>
      </c>
      <c r="BA219" s="36">
        <f t="shared" si="269"/>
        <v>0</v>
      </c>
      <c r="BB219" s="36">
        <f t="shared" si="270"/>
        <v>0</v>
      </c>
      <c r="BC219" s="36">
        <f t="shared" si="271"/>
        <v>0</v>
      </c>
      <c r="BD219" s="36">
        <f t="shared" si="272"/>
        <v>0</v>
      </c>
      <c r="BE219" s="37">
        <f t="shared" si="273"/>
        <v>1</v>
      </c>
      <c r="BF219" s="43">
        <f>IF($I218&lt;=Inputs!B$13,Inputs!B$14,0)</f>
        <v>0</v>
      </c>
      <c r="BG219" s="43">
        <f>IF(AND($I218&gt;Inputs!B$13,$I218&lt;=Inputs!C$13),Inputs!C$14,0)</f>
        <v>0.2</v>
      </c>
      <c r="BH219" s="43">
        <f>IF(AND($I218&gt;Inputs!C$13,$I218&lt;=Inputs!D$13),Inputs!D$14,0)</f>
        <v>0</v>
      </c>
      <c r="BI219" s="43">
        <f>IF(AND($I218&lt;Inputs!B$13),0,0)</f>
        <v>0</v>
      </c>
      <c r="BJ219" s="43">
        <f>IF(AND($I218&gt;=Inputs!B$13,$I218&lt;Inputs!C$13),Inputs!B$13,0)</f>
        <v>185</v>
      </c>
      <c r="BK219" s="43">
        <f>IF(AND($I218&gt;=Inputs!C$13,$I218&lt;Inputs!D$13),Inputs!C$13,0)</f>
        <v>0</v>
      </c>
      <c r="BL219" s="43">
        <f t="shared" si="274"/>
        <v>0</v>
      </c>
      <c r="BM219" s="43">
        <f t="shared" si="275"/>
        <v>35</v>
      </c>
      <c r="BN219" s="43">
        <f t="shared" si="276"/>
        <v>0</v>
      </c>
      <c r="BO219" s="43">
        <f t="shared" si="277"/>
        <v>35</v>
      </c>
      <c r="BP219" s="43" t="str">
        <f t="shared" si="245"/>
        <v>No</v>
      </c>
      <c r="BQ219" s="43">
        <f t="shared" si="278"/>
        <v>0</v>
      </c>
      <c r="BR219" s="43">
        <f t="shared" si="279"/>
        <v>5</v>
      </c>
      <c r="BS219" s="43">
        <f t="shared" si="280"/>
        <v>0</v>
      </c>
      <c r="BT219" s="43">
        <f t="shared" si="281"/>
        <v>0</v>
      </c>
      <c r="BU219" s="43">
        <f t="shared" si="282"/>
        <v>-1</v>
      </c>
      <c r="BV219" s="43">
        <f t="shared" si="283"/>
        <v>0</v>
      </c>
      <c r="BW219" s="43">
        <f t="shared" si="284"/>
        <v>-1</v>
      </c>
      <c r="BX219" s="43">
        <f t="shared" si="253"/>
        <v>191</v>
      </c>
      <c r="BY219" s="43">
        <f>IF(AND($BX219&gt;Inputs!B$13,$BX219&lt;=Inputs!C$13),Inputs!C$14,0)</f>
        <v>0.2</v>
      </c>
      <c r="BZ219" s="43">
        <f>IF(AND($BX219&gt;Inputs!C$13,$BX219&lt;=Inputs!D$13),Inputs!D$14,0)</f>
        <v>0</v>
      </c>
      <c r="CA219" s="43">
        <f>IF(AND($BX219&gt;Inputs!B$13,$BX219&lt;=Inputs!C$13),Inputs!B$13,0)</f>
        <v>185</v>
      </c>
      <c r="CB219" s="43">
        <f>IF(AND($BX219&gt;Inputs!C$13,$BX219&lt;=Inputs!D$13),Inputs!C$13,0)</f>
        <v>0</v>
      </c>
      <c r="CC219" s="43">
        <f t="shared" si="285"/>
        <v>30</v>
      </c>
      <c r="CD219" s="43">
        <f t="shared" si="286"/>
        <v>0</v>
      </c>
      <c r="CE219" s="43">
        <f t="shared" si="287"/>
        <v>30</v>
      </c>
      <c r="CF219" s="43" t="str">
        <f t="shared" si="246"/>
        <v>No</v>
      </c>
      <c r="CG219" s="43">
        <f t="shared" si="288"/>
        <v>0</v>
      </c>
      <c r="CH219" s="43">
        <f t="shared" si="289"/>
        <v>0</v>
      </c>
      <c r="CI219" s="43">
        <f t="shared" si="290"/>
        <v>0</v>
      </c>
      <c r="CJ219" s="43">
        <f t="shared" si="291"/>
        <v>0</v>
      </c>
      <c r="CK219" s="43">
        <f t="shared" si="292"/>
        <v>0</v>
      </c>
      <c r="CL219" s="44">
        <f t="shared" si="293"/>
        <v>-1</v>
      </c>
      <c r="CM219" s="9">
        <f>IF(AND($F219&gt;=Inputs!B$3,$F219&lt;Inputs!C$3),FORECAST($F219,Inputs!B$4:C$4,Inputs!B$3:C$3),9999)</f>
        <v>9999</v>
      </c>
      <c r="CN219" s="9">
        <f>IF(AND($F219&gt;=Inputs!C$3,$F219&lt;Inputs!D$3),FORECAST($F219,Inputs!C$4:D$4,Inputs!C$3:D$3),9999)</f>
        <v>9999</v>
      </c>
      <c r="CO219" s="9">
        <f>IF(AND($F219&gt;=Inputs!D$3,$F219&lt;Inputs!E$3),FORECAST($F219,Inputs!D$4:E$4,Inputs!D$3:E$3),9999)</f>
        <v>9999</v>
      </c>
      <c r="CP219" s="9">
        <f>IF(AND($F219&gt;=Inputs!E$3,$F219&lt;Inputs!F$3),FORECAST($F219,Inputs!E$4:F$4,Inputs!E$3:F$3),9999)</f>
        <v>9999</v>
      </c>
      <c r="CQ219" s="9">
        <f>IF(AND($F219&gt;=Inputs!F$3,$F219&lt;Inputs!G$3),FORECAST($F219,Inputs!F$4:G$4,Inputs!F$3:G$3),9999)</f>
        <v>9999</v>
      </c>
      <c r="CR219" s="9">
        <f>IF(AND($F219&gt;=Inputs!G$3,$F219&lt;Inputs!H$3),FORECAST($F219,Inputs!G$4:H$4,Inputs!G$3:H$3),9999)</f>
        <v>9999</v>
      </c>
      <c r="CS219" s="9">
        <f>IF(AND($F219&gt;=Inputs!H$3,$F219&lt;Inputs!I$3),FORECAST($F219,Inputs!H$4:I$4,Inputs!H$3:I$3),9999)</f>
        <v>9999</v>
      </c>
      <c r="CT219" s="9">
        <f>IF(AND($F219&gt;=Inputs!I$3,$F219&lt;Inputs!J$3),FORECAST($F219,Inputs!I$4:J$4,Inputs!I$3:J$3),9999)</f>
        <v>9999</v>
      </c>
      <c r="CU219" s="9">
        <f>IF(AND($F219&gt;=Inputs!J$3,$F219&lt;Inputs!K$3),FORECAST($F219,Inputs!J$4:K$4,Inputs!J$3:K$3),9999)</f>
        <v>9999</v>
      </c>
      <c r="CV219" s="9">
        <f>IF(AND($F219&gt;=Inputs!K$3,$F219&lt;Inputs!L$3),FORECAST($F219,Inputs!K$4:L$4,Inputs!K$3:L$3),9999)</f>
        <v>9999</v>
      </c>
      <c r="CW219" s="9">
        <f>IF(AND($G219&gt;=Inputs!B$3,$G219&lt;Inputs!C$3),FORECAST($G219,Inputs!B$4:C$4,Inputs!B$3:C$3),-9999)</f>
        <v>-9999</v>
      </c>
      <c r="CX219" s="9">
        <f>IF(AND($G219&gt;=Inputs!C$3,$G219&lt;Inputs!D$3),FORECAST($G219,Inputs!C$4:D$4,Inputs!C$3:D$3),-9999)</f>
        <v>-9999</v>
      </c>
      <c r="CY219" s="9">
        <f>IF(AND($G219&gt;=Inputs!D$3,$G219&lt;Inputs!E$3),FORECAST($G219,Inputs!D$4:E$4,Inputs!D$3:E$3),-9999)</f>
        <v>-9999</v>
      </c>
      <c r="CZ219" s="9">
        <f>IF(AND($G219&gt;=Inputs!E$3,$G219&lt;Inputs!F$3),FORECAST($G219,Inputs!E$4:F$4,Inputs!E$3:F$3),-9999)</f>
        <v>-9999</v>
      </c>
      <c r="DA219" s="9">
        <f>IF(AND($G219&gt;=Inputs!F$3,$G219&lt;Inputs!G$3),FORECAST($G219,Inputs!F$4:G$4,Inputs!F$3:G$3),-9999)</f>
        <v>-9999</v>
      </c>
      <c r="DB219" s="9">
        <f>IF(AND($G219&gt;=Inputs!G$3,$G219&lt;Inputs!H$3),FORECAST($G219,Inputs!G$4:H$4,Inputs!G$3:H$3),-9999)</f>
        <v>25.2</v>
      </c>
      <c r="DC219" s="9">
        <f>IF(AND($G219&gt;=Inputs!H$3,$G219&lt;Inputs!I$3),FORECAST($G219,Inputs!H$4:I$4,Inputs!H$3:I$3),-9999)</f>
        <v>-9999</v>
      </c>
      <c r="DD219" s="9">
        <f>IF(AND($G219&gt;=Inputs!I$3,$G219&lt;Inputs!J$3),FORECAST($G219,Inputs!I$4:J$4,Inputs!I$3:J$3),-9999)</f>
        <v>-9999</v>
      </c>
      <c r="DE219" s="9">
        <f>IF(AND($G219&gt;=Inputs!J$3,$G219&lt;Inputs!K$3),FORECAST($G219,Inputs!J$4:K$4,Inputs!J$3:K$3),-9999)</f>
        <v>-9999</v>
      </c>
      <c r="DF219" s="9">
        <f>IF(AND($G219&gt;=Inputs!K$3,$G219&lt;Inputs!L$3),FORECAST($G219,Inputs!K$4:L$4,Inputs!K$3:L$3),-9999)</f>
        <v>-9999</v>
      </c>
    </row>
    <row r="220" spans="1:110" x14ac:dyDescent="0.25">
      <c r="A220" s="2">
        <f t="shared" si="294"/>
        <v>45474.75347222152</v>
      </c>
      <c r="B220" s="3" t="str">
        <f>IF(ROUND(A220,6)&lt;ROUND(Inputs!$B$7,6),"Pre t0",IF(ROUND(A220,6)=ROUND(Inputs!$B$7,6),"t0",IF(AND(A220&gt;Inputs!$B$7,A220&lt;Inputs!$B$8),"TRLD","Post t0")))</f>
        <v>TRLD</v>
      </c>
      <c r="C220" s="17">
        <v>23.15</v>
      </c>
      <c r="D220" s="19">
        <v>195.38604999999998</v>
      </c>
      <c r="E220" s="19"/>
      <c r="F220" s="19">
        <v>200</v>
      </c>
      <c r="G220" s="19">
        <v>130</v>
      </c>
      <c r="H220" s="7">
        <f t="shared" si="254"/>
        <v>189.5</v>
      </c>
      <c r="I220" s="7">
        <f>IF(B220="Pre t0",0,IF(B220="t0",MAX(MIN(TRLD!N220,E220),G220),IF(B220="TRLD",I219+J220,IF(B220="Post t0",MAX(I219+M220,G220)))))</f>
        <v>190</v>
      </c>
      <c r="J220" s="7">
        <f t="shared" si="247"/>
        <v>-1</v>
      </c>
      <c r="K220" s="7">
        <f t="shared" si="250"/>
        <v>-61</v>
      </c>
      <c r="L220" s="7">
        <f t="shared" si="248"/>
        <v>1</v>
      </c>
      <c r="M220" s="8">
        <f t="shared" si="249"/>
        <v>-1</v>
      </c>
      <c r="N220" s="31">
        <f t="shared" si="251"/>
        <v>130</v>
      </c>
      <c r="O220" s="31">
        <f>IF(AND($C220&gt;=Inputs!B$4,$C220&lt;Inputs!C$4),FORECAST($C220,Inputs!B$3:C$3,Inputs!B$4:C$4),0)</f>
        <v>0</v>
      </c>
      <c r="P220" s="31">
        <f>IF(AND($C220&gt;=Inputs!C$4,$C220&lt;Inputs!D$4),FORECAST($C220,Inputs!C$3:D$3,Inputs!C$4:D$4),0)</f>
        <v>0</v>
      </c>
      <c r="Q220" s="31">
        <f>IF(AND($C220&gt;=Inputs!D$4,$C220&lt;Inputs!E$4),FORECAST($C220,Inputs!D$3:E$3,Inputs!D$4:E$4),0)</f>
        <v>0</v>
      </c>
      <c r="R220" s="31">
        <f>IF(AND($C220&gt;=Inputs!E$4,$C220&lt;Inputs!F$4),FORECAST($C220,Inputs!E$3:F$3,Inputs!E$4:F$4),0)</f>
        <v>98.4375</v>
      </c>
      <c r="S220" s="31">
        <f>IF(AND($C220&gt;=Inputs!F$4,$C220&lt;Inputs!G$4),FORECAST($C220,Inputs!F$3:G$3,Inputs!F$4:G$4),0)</f>
        <v>0</v>
      </c>
      <c r="T220" s="31">
        <f>IF(AND($C220&gt;=Inputs!G$4,$C220&lt;Inputs!H$4),FORECAST($C220,Inputs!G$3:H$3,Inputs!G$4:H$4),0)</f>
        <v>0</v>
      </c>
      <c r="U220" s="31">
        <f>IF(AND($C220&gt;=Inputs!H$4,$C220&lt;Inputs!I$4),FORECAST($C220,Inputs!H$3:I$3,Inputs!H$4:I$4),0)</f>
        <v>0</v>
      </c>
      <c r="V220" s="31">
        <f>IF(AND($C220&gt;=Inputs!I$4,$C220&lt;Inputs!J$4),FORECAST($C220,Inputs!I$3:J$3,Inputs!I$4:J$4),0)</f>
        <v>0</v>
      </c>
      <c r="W220" s="31">
        <f>IF(AND($C220&gt;=Inputs!J$4,$C220&lt;Inputs!K$4),FORECAST($C220,Inputs!J$3:K$3,Inputs!J$4:K$4),0)</f>
        <v>0</v>
      </c>
      <c r="X220" s="31">
        <f>IF(AND($C220&gt;=Inputs!K$4,Inputs!K$4&lt;&gt;""),F220,0)</f>
        <v>0</v>
      </c>
      <c r="Y220" s="36">
        <f>IF($I219&lt;Inputs!B$13,Inputs!B$14,0)</f>
        <v>0</v>
      </c>
      <c r="Z220" s="36">
        <f>IF(AND($I219&gt;=Inputs!B$13,$I219&lt;Inputs!C$13),Inputs!C$14,0)</f>
        <v>0.2</v>
      </c>
      <c r="AA220" s="36">
        <f>IF(AND($I219&gt;=Inputs!C$13,$I219&lt;Inputs!D$13),Inputs!D$14,0)</f>
        <v>0</v>
      </c>
      <c r="AB220" s="36">
        <f>IF(AND($I219&lt;Inputs!B$13),Inputs!B$13,0)</f>
        <v>0</v>
      </c>
      <c r="AC220" s="36">
        <f>IF(AND($I219&gt;=Inputs!B$13,$I219&lt;Inputs!C$13),Inputs!C$13,0)</f>
        <v>200</v>
      </c>
      <c r="AD220" s="36">
        <f>IF(AND($I219&gt;=Inputs!C$13,$I219&lt;Inputs!D$13),Inputs!D$13,0)</f>
        <v>0</v>
      </c>
      <c r="AE220" s="36">
        <f t="shared" si="255"/>
        <v>0</v>
      </c>
      <c r="AF220" s="36">
        <f t="shared" si="256"/>
        <v>45</v>
      </c>
      <c r="AG220" s="36">
        <f t="shared" si="257"/>
        <v>0</v>
      </c>
      <c r="AH220" s="36">
        <f t="shared" si="258"/>
        <v>45</v>
      </c>
      <c r="AI220" s="36" t="str">
        <f t="shared" si="243"/>
        <v>No</v>
      </c>
      <c r="AJ220" s="36">
        <f t="shared" si="259"/>
        <v>0</v>
      </c>
      <c r="AK220" s="36">
        <f t="shared" si="260"/>
        <v>5</v>
      </c>
      <c r="AL220" s="36">
        <f t="shared" si="261"/>
        <v>0</v>
      </c>
      <c r="AM220" s="36">
        <f t="shared" si="262"/>
        <v>0</v>
      </c>
      <c r="AN220" s="36">
        <f t="shared" si="263"/>
        <v>1</v>
      </c>
      <c r="AO220" s="36">
        <f t="shared" si="264"/>
        <v>0</v>
      </c>
      <c r="AP220" s="36">
        <f t="shared" si="265"/>
        <v>1</v>
      </c>
      <c r="AQ220" s="36">
        <f t="shared" si="252"/>
        <v>192</v>
      </c>
      <c r="AR220" s="36">
        <f>IF(AND($AQ220&gt;=Inputs!B$13,$AQ220&lt;Inputs!C$13),Inputs!C$14,0)</f>
        <v>0.2</v>
      </c>
      <c r="AS220" s="36">
        <f>IF(AND($AQ220&gt;=Inputs!C$13,$AQ220&lt;Inputs!D$13),Inputs!D$14,0)</f>
        <v>0</v>
      </c>
      <c r="AT220" s="36">
        <f>IF(AND($AQ220&gt;=Inputs!B$13,$AQ220&lt;Inputs!C$13),Inputs!C$13,0)</f>
        <v>200</v>
      </c>
      <c r="AU220" s="36">
        <f>IF(AND($AQ220&gt;=Inputs!C$13,$AQ220&lt;Inputs!D$13),Inputs!D$13,0)</f>
        <v>0</v>
      </c>
      <c r="AV220" s="36">
        <f t="shared" si="266"/>
        <v>40</v>
      </c>
      <c r="AW220" s="36">
        <f>IFERROR((AU220-#REF!)/AS220,0)</f>
        <v>0</v>
      </c>
      <c r="AX220" s="36">
        <f t="shared" si="267"/>
        <v>40</v>
      </c>
      <c r="AY220" s="36" t="str">
        <f t="shared" si="244"/>
        <v>No</v>
      </c>
      <c r="AZ220" s="36">
        <f t="shared" si="268"/>
        <v>0</v>
      </c>
      <c r="BA220" s="36">
        <f t="shared" si="269"/>
        <v>0</v>
      </c>
      <c r="BB220" s="36">
        <f t="shared" si="270"/>
        <v>0</v>
      </c>
      <c r="BC220" s="36">
        <f t="shared" si="271"/>
        <v>0</v>
      </c>
      <c r="BD220" s="36">
        <f t="shared" si="272"/>
        <v>0</v>
      </c>
      <c r="BE220" s="37">
        <f t="shared" si="273"/>
        <v>1</v>
      </c>
      <c r="BF220" s="43">
        <f>IF($I219&lt;=Inputs!B$13,Inputs!B$14,0)</f>
        <v>0</v>
      </c>
      <c r="BG220" s="43">
        <f>IF(AND($I219&gt;Inputs!B$13,$I219&lt;=Inputs!C$13),Inputs!C$14,0)</f>
        <v>0.2</v>
      </c>
      <c r="BH220" s="43">
        <f>IF(AND($I219&gt;Inputs!C$13,$I219&lt;=Inputs!D$13),Inputs!D$14,0)</f>
        <v>0</v>
      </c>
      <c r="BI220" s="43">
        <f>IF(AND($I219&lt;Inputs!B$13),0,0)</f>
        <v>0</v>
      </c>
      <c r="BJ220" s="43">
        <f>IF(AND($I219&gt;=Inputs!B$13,$I219&lt;Inputs!C$13),Inputs!B$13,0)</f>
        <v>185</v>
      </c>
      <c r="BK220" s="43">
        <f>IF(AND($I219&gt;=Inputs!C$13,$I219&lt;Inputs!D$13),Inputs!C$13,0)</f>
        <v>0</v>
      </c>
      <c r="BL220" s="43">
        <f t="shared" si="274"/>
        <v>0</v>
      </c>
      <c r="BM220" s="43">
        <f t="shared" si="275"/>
        <v>30</v>
      </c>
      <c r="BN220" s="43">
        <f t="shared" si="276"/>
        <v>0</v>
      </c>
      <c r="BO220" s="43">
        <f t="shared" si="277"/>
        <v>30</v>
      </c>
      <c r="BP220" s="43" t="str">
        <f t="shared" si="245"/>
        <v>No</v>
      </c>
      <c r="BQ220" s="43">
        <f t="shared" si="278"/>
        <v>0</v>
      </c>
      <c r="BR220" s="43">
        <f t="shared" si="279"/>
        <v>5</v>
      </c>
      <c r="BS220" s="43">
        <f t="shared" si="280"/>
        <v>0</v>
      </c>
      <c r="BT220" s="43">
        <f t="shared" si="281"/>
        <v>0</v>
      </c>
      <c r="BU220" s="43">
        <f t="shared" si="282"/>
        <v>-1</v>
      </c>
      <c r="BV220" s="43">
        <f t="shared" si="283"/>
        <v>0</v>
      </c>
      <c r="BW220" s="43">
        <f t="shared" si="284"/>
        <v>-1</v>
      </c>
      <c r="BX220" s="43">
        <f t="shared" si="253"/>
        <v>190</v>
      </c>
      <c r="BY220" s="43">
        <f>IF(AND($BX220&gt;Inputs!B$13,$BX220&lt;=Inputs!C$13),Inputs!C$14,0)</f>
        <v>0.2</v>
      </c>
      <c r="BZ220" s="43">
        <f>IF(AND($BX220&gt;Inputs!C$13,$BX220&lt;=Inputs!D$13),Inputs!D$14,0)</f>
        <v>0</v>
      </c>
      <c r="CA220" s="43">
        <f>IF(AND($BX220&gt;Inputs!B$13,$BX220&lt;=Inputs!C$13),Inputs!B$13,0)</f>
        <v>185</v>
      </c>
      <c r="CB220" s="43">
        <f>IF(AND($BX220&gt;Inputs!C$13,$BX220&lt;=Inputs!D$13),Inputs!C$13,0)</f>
        <v>0</v>
      </c>
      <c r="CC220" s="43">
        <f t="shared" si="285"/>
        <v>25</v>
      </c>
      <c r="CD220" s="43">
        <f t="shared" si="286"/>
        <v>0</v>
      </c>
      <c r="CE220" s="43">
        <f t="shared" si="287"/>
        <v>25</v>
      </c>
      <c r="CF220" s="43" t="str">
        <f t="shared" si="246"/>
        <v>No</v>
      </c>
      <c r="CG220" s="43">
        <f t="shared" si="288"/>
        <v>0</v>
      </c>
      <c r="CH220" s="43">
        <f t="shared" si="289"/>
        <v>0</v>
      </c>
      <c r="CI220" s="43">
        <f t="shared" si="290"/>
        <v>0</v>
      </c>
      <c r="CJ220" s="43">
        <f t="shared" si="291"/>
        <v>0</v>
      </c>
      <c r="CK220" s="43">
        <f t="shared" si="292"/>
        <v>0</v>
      </c>
      <c r="CL220" s="44">
        <f t="shared" si="293"/>
        <v>-1</v>
      </c>
      <c r="CM220" s="9">
        <f>IF(AND($F220&gt;=Inputs!B$3,$F220&lt;Inputs!C$3),FORECAST($F220,Inputs!B$4:C$4,Inputs!B$3:C$3),9999)</f>
        <v>9999</v>
      </c>
      <c r="CN220" s="9">
        <f>IF(AND($F220&gt;=Inputs!C$3,$F220&lt;Inputs!D$3),FORECAST($F220,Inputs!C$4:D$4,Inputs!C$3:D$3),9999)</f>
        <v>9999</v>
      </c>
      <c r="CO220" s="9">
        <f>IF(AND($F220&gt;=Inputs!D$3,$F220&lt;Inputs!E$3),FORECAST($F220,Inputs!D$4:E$4,Inputs!D$3:E$3),9999)</f>
        <v>9999</v>
      </c>
      <c r="CP220" s="9">
        <f>IF(AND($F220&gt;=Inputs!E$3,$F220&lt;Inputs!F$3),FORECAST($F220,Inputs!E$4:F$4,Inputs!E$3:F$3),9999)</f>
        <v>9999</v>
      </c>
      <c r="CQ220" s="9">
        <f>IF(AND($F220&gt;=Inputs!F$3,$F220&lt;Inputs!G$3),FORECAST($F220,Inputs!F$4:G$4,Inputs!F$3:G$3),9999)</f>
        <v>9999</v>
      </c>
      <c r="CR220" s="9">
        <f>IF(AND($F220&gt;=Inputs!G$3,$F220&lt;Inputs!H$3),FORECAST($F220,Inputs!G$4:H$4,Inputs!G$3:H$3),9999)</f>
        <v>9999</v>
      </c>
      <c r="CS220" s="9">
        <f>IF(AND($F220&gt;=Inputs!H$3,$F220&lt;Inputs!I$3),FORECAST($F220,Inputs!H$4:I$4,Inputs!H$3:I$3),9999)</f>
        <v>9999</v>
      </c>
      <c r="CT220" s="9">
        <f>IF(AND($F220&gt;=Inputs!I$3,$F220&lt;Inputs!J$3),FORECAST($F220,Inputs!I$4:J$4,Inputs!I$3:J$3),9999)</f>
        <v>9999</v>
      </c>
      <c r="CU220" s="9">
        <f>IF(AND($F220&gt;=Inputs!J$3,$F220&lt;Inputs!K$3),FORECAST($F220,Inputs!J$4:K$4,Inputs!J$3:K$3),9999)</f>
        <v>9999</v>
      </c>
      <c r="CV220" s="9">
        <f>IF(AND($F220&gt;=Inputs!K$3,$F220&lt;Inputs!L$3),FORECAST($F220,Inputs!K$4:L$4,Inputs!K$3:L$3),9999)</f>
        <v>9999</v>
      </c>
      <c r="CW220" s="9">
        <f>IF(AND($G220&gt;=Inputs!B$3,$G220&lt;Inputs!C$3),FORECAST($G220,Inputs!B$4:C$4,Inputs!B$3:C$3),-9999)</f>
        <v>-9999</v>
      </c>
      <c r="CX220" s="9">
        <f>IF(AND($G220&gt;=Inputs!C$3,$G220&lt;Inputs!D$3),FORECAST($G220,Inputs!C$4:D$4,Inputs!C$3:D$3),-9999)</f>
        <v>-9999</v>
      </c>
      <c r="CY220" s="9">
        <f>IF(AND($G220&gt;=Inputs!D$3,$G220&lt;Inputs!E$3),FORECAST($G220,Inputs!D$4:E$4,Inputs!D$3:E$3),-9999)</f>
        <v>-9999</v>
      </c>
      <c r="CZ220" s="9">
        <f>IF(AND($G220&gt;=Inputs!E$3,$G220&lt;Inputs!F$3),FORECAST($G220,Inputs!E$4:F$4,Inputs!E$3:F$3),-9999)</f>
        <v>-9999</v>
      </c>
      <c r="DA220" s="9">
        <f>IF(AND($G220&gt;=Inputs!F$3,$G220&lt;Inputs!G$3),FORECAST($G220,Inputs!F$4:G$4,Inputs!F$3:G$3),-9999)</f>
        <v>-9999</v>
      </c>
      <c r="DB220" s="9">
        <f>IF(AND($G220&gt;=Inputs!G$3,$G220&lt;Inputs!H$3),FORECAST($G220,Inputs!G$4:H$4,Inputs!G$3:H$3),-9999)</f>
        <v>25.2</v>
      </c>
      <c r="DC220" s="9">
        <f>IF(AND($G220&gt;=Inputs!H$3,$G220&lt;Inputs!I$3),FORECAST($G220,Inputs!H$4:I$4,Inputs!H$3:I$3),-9999)</f>
        <v>-9999</v>
      </c>
      <c r="DD220" s="9">
        <f>IF(AND($G220&gt;=Inputs!I$3,$G220&lt;Inputs!J$3),FORECAST($G220,Inputs!I$4:J$4,Inputs!I$3:J$3),-9999)</f>
        <v>-9999</v>
      </c>
      <c r="DE220" s="9">
        <f>IF(AND($G220&gt;=Inputs!J$3,$G220&lt;Inputs!K$3),FORECAST($G220,Inputs!J$4:K$4,Inputs!J$3:K$3),-9999)</f>
        <v>-9999</v>
      </c>
      <c r="DF220" s="9">
        <f>IF(AND($G220&gt;=Inputs!K$3,$G220&lt;Inputs!L$3),FORECAST($G220,Inputs!K$4:L$4,Inputs!K$3:L$3),-9999)</f>
        <v>-9999</v>
      </c>
    </row>
    <row r="221" spans="1:110" x14ac:dyDescent="0.25">
      <c r="A221" s="2">
        <f t="shared" si="294"/>
        <v>45474.756944443739</v>
      </c>
      <c r="B221" s="3" t="str">
        <f>IF(ROUND(A221,6)&lt;ROUND(Inputs!$B$7,6),"Pre t0",IF(ROUND(A221,6)=ROUND(Inputs!$B$7,6),"t0",IF(AND(A221&gt;Inputs!$B$7,A221&lt;Inputs!$B$8),"TRLD","Post t0")))</f>
        <v>TRLD</v>
      </c>
      <c r="C221" s="17">
        <v>24.69</v>
      </c>
      <c r="D221" s="19">
        <v>195.8631</v>
      </c>
      <c r="E221" s="19"/>
      <c r="F221" s="19">
        <v>200</v>
      </c>
      <c r="G221" s="19">
        <v>130</v>
      </c>
      <c r="H221" s="7">
        <f t="shared" si="254"/>
        <v>188.5</v>
      </c>
      <c r="I221" s="7">
        <f>IF(B221="Pre t0",0,IF(B221="t0",MAX(MIN(TRLD!N221,E221),G221),IF(B221="TRLD",I220+J221,IF(B221="Post t0",MAX(I220+M221,G221)))))</f>
        <v>189</v>
      </c>
      <c r="J221" s="7">
        <f t="shared" si="247"/>
        <v>-1</v>
      </c>
      <c r="K221" s="7">
        <f t="shared" si="250"/>
        <v>-60</v>
      </c>
      <c r="L221" s="7">
        <f t="shared" si="248"/>
        <v>1</v>
      </c>
      <c r="M221" s="8">
        <f t="shared" si="249"/>
        <v>-1</v>
      </c>
      <c r="N221" s="31">
        <f t="shared" si="251"/>
        <v>130</v>
      </c>
      <c r="O221" s="31">
        <f>IF(AND($C221&gt;=Inputs!B$4,$C221&lt;Inputs!C$4),FORECAST($C221,Inputs!B$3:C$3,Inputs!B$4:C$4),0)</f>
        <v>0</v>
      </c>
      <c r="P221" s="31">
        <f>IF(AND($C221&gt;=Inputs!C$4,$C221&lt;Inputs!D$4),FORECAST($C221,Inputs!C$3:D$3,Inputs!C$4:D$4),0)</f>
        <v>0</v>
      </c>
      <c r="Q221" s="31">
        <f>IF(AND($C221&gt;=Inputs!D$4,$C221&lt;Inputs!E$4),FORECAST($C221,Inputs!D$3:E$3,Inputs!D$4:E$4),0)</f>
        <v>0</v>
      </c>
      <c r="R221" s="31">
        <f>IF(AND($C221&gt;=Inputs!E$4,$C221&lt;Inputs!F$4),FORECAST($C221,Inputs!E$3:F$3,Inputs!E$4:F$4),0)</f>
        <v>0</v>
      </c>
      <c r="S221" s="31">
        <f>IF(AND($C221&gt;=Inputs!F$4,$C221&lt;Inputs!G$4),FORECAST($C221,Inputs!F$3:G$3,Inputs!F$4:G$4),0)</f>
        <v>0</v>
      </c>
      <c r="T221" s="31">
        <f>IF(AND($C221&gt;=Inputs!G$4,$C221&lt;Inputs!H$4),FORECAST($C221,Inputs!G$3:H$3,Inputs!G$4:H$4),0)</f>
        <v>127.875</v>
      </c>
      <c r="U221" s="31">
        <f>IF(AND($C221&gt;=Inputs!H$4,$C221&lt;Inputs!I$4),FORECAST($C221,Inputs!H$3:I$3,Inputs!H$4:I$4),0)</f>
        <v>0</v>
      </c>
      <c r="V221" s="31">
        <f>IF(AND($C221&gt;=Inputs!I$4,$C221&lt;Inputs!J$4),FORECAST($C221,Inputs!I$3:J$3,Inputs!I$4:J$4),0)</f>
        <v>0</v>
      </c>
      <c r="W221" s="31">
        <f>IF(AND($C221&gt;=Inputs!J$4,$C221&lt;Inputs!K$4),FORECAST($C221,Inputs!J$3:K$3,Inputs!J$4:K$4),0)</f>
        <v>0</v>
      </c>
      <c r="X221" s="31">
        <f>IF(AND($C221&gt;=Inputs!K$4,Inputs!K$4&lt;&gt;""),F221,0)</f>
        <v>0</v>
      </c>
      <c r="Y221" s="36">
        <f>IF($I220&lt;Inputs!B$13,Inputs!B$14,0)</f>
        <v>0</v>
      </c>
      <c r="Z221" s="36">
        <f>IF(AND($I220&gt;=Inputs!B$13,$I220&lt;Inputs!C$13),Inputs!C$14,0)</f>
        <v>0.2</v>
      </c>
      <c r="AA221" s="36">
        <f>IF(AND($I220&gt;=Inputs!C$13,$I220&lt;Inputs!D$13),Inputs!D$14,0)</f>
        <v>0</v>
      </c>
      <c r="AB221" s="36">
        <f>IF(AND($I220&lt;Inputs!B$13),Inputs!B$13,0)</f>
        <v>0</v>
      </c>
      <c r="AC221" s="36">
        <f>IF(AND($I220&gt;=Inputs!B$13,$I220&lt;Inputs!C$13),Inputs!C$13,0)</f>
        <v>200</v>
      </c>
      <c r="AD221" s="36">
        <f>IF(AND($I220&gt;=Inputs!C$13,$I220&lt;Inputs!D$13),Inputs!D$13,0)</f>
        <v>0</v>
      </c>
      <c r="AE221" s="36">
        <f t="shared" si="255"/>
        <v>0</v>
      </c>
      <c r="AF221" s="36">
        <f t="shared" si="256"/>
        <v>50</v>
      </c>
      <c r="AG221" s="36">
        <f t="shared" si="257"/>
        <v>0</v>
      </c>
      <c r="AH221" s="36">
        <f t="shared" si="258"/>
        <v>50</v>
      </c>
      <c r="AI221" s="36" t="str">
        <f t="shared" si="243"/>
        <v>No</v>
      </c>
      <c r="AJ221" s="36">
        <f t="shared" si="259"/>
        <v>0</v>
      </c>
      <c r="AK221" s="36">
        <f t="shared" si="260"/>
        <v>5</v>
      </c>
      <c r="AL221" s="36">
        <f t="shared" si="261"/>
        <v>0</v>
      </c>
      <c r="AM221" s="36">
        <f t="shared" si="262"/>
        <v>0</v>
      </c>
      <c r="AN221" s="36">
        <f t="shared" si="263"/>
        <v>1</v>
      </c>
      <c r="AO221" s="36">
        <f t="shared" si="264"/>
        <v>0</v>
      </c>
      <c r="AP221" s="36">
        <f t="shared" si="265"/>
        <v>1</v>
      </c>
      <c r="AQ221" s="36">
        <f t="shared" si="252"/>
        <v>191</v>
      </c>
      <c r="AR221" s="36">
        <f>IF(AND($AQ221&gt;=Inputs!B$13,$AQ221&lt;Inputs!C$13),Inputs!C$14,0)</f>
        <v>0.2</v>
      </c>
      <c r="AS221" s="36">
        <f>IF(AND($AQ221&gt;=Inputs!C$13,$AQ221&lt;Inputs!D$13),Inputs!D$14,0)</f>
        <v>0</v>
      </c>
      <c r="AT221" s="36">
        <f>IF(AND($AQ221&gt;=Inputs!B$13,$AQ221&lt;Inputs!C$13),Inputs!C$13,0)</f>
        <v>200</v>
      </c>
      <c r="AU221" s="36">
        <f>IF(AND($AQ221&gt;=Inputs!C$13,$AQ221&lt;Inputs!D$13),Inputs!D$13,0)</f>
        <v>0</v>
      </c>
      <c r="AV221" s="36">
        <f t="shared" si="266"/>
        <v>45</v>
      </c>
      <c r="AW221" s="36">
        <f>IFERROR((AU221-#REF!)/AS221,0)</f>
        <v>0</v>
      </c>
      <c r="AX221" s="36">
        <f t="shared" si="267"/>
        <v>45</v>
      </c>
      <c r="AY221" s="36" t="str">
        <f t="shared" si="244"/>
        <v>No</v>
      </c>
      <c r="AZ221" s="36">
        <f t="shared" si="268"/>
        <v>0</v>
      </c>
      <c r="BA221" s="36">
        <f t="shared" si="269"/>
        <v>0</v>
      </c>
      <c r="BB221" s="36">
        <f t="shared" si="270"/>
        <v>0</v>
      </c>
      <c r="BC221" s="36">
        <f t="shared" si="271"/>
        <v>0</v>
      </c>
      <c r="BD221" s="36">
        <f t="shared" si="272"/>
        <v>0</v>
      </c>
      <c r="BE221" s="37">
        <f t="shared" si="273"/>
        <v>1</v>
      </c>
      <c r="BF221" s="43">
        <f>IF($I220&lt;=Inputs!B$13,Inputs!B$14,0)</f>
        <v>0</v>
      </c>
      <c r="BG221" s="43">
        <f>IF(AND($I220&gt;Inputs!B$13,$I220&lt;=Inputs!C$13),Inputs!C$14,0)</f>
        <v>0.2</v>
      </c>
      <c r="BH221" s="43">
        <f>IF(AND($I220&gt;Inputs!C$13,$I220&lt;=Inputs!D$13),Inputs!D$14,0)</f>
        <v>0</v>
      </c>
      <c r="BI221" s="43">
        <f>IF(AND($I220&lt;Inputs!B$13),0,0)</f>
        <v>0</v>
      </c>
      <c r="BJ221" s="43">
        <f>IF(AND($I220&gt;=Inputs!B$13,$I220&lt;Inputs!C$13),Inputs!B$13,0)</f>
        <v>185</v>
      </c>
      <c r="BK221" s="43">
        <f>IF(AND($I220&gt;=Inputs!C$13,$I220&lt;Inputs!D$13),Inputs!C$13,0)</f>
        <v>0</v>
      </c>
      <c r="BL221" s="43">
        <f t="shared" si="274"/>
        <v>0</v>
      </c>
      <c r="BM221" s="43">
        <f t="shared" si="275"/>
        <v>25</v>
      </c>
      <c r="BN221" s="43">
        <f t="shared" si="276"/>
        <v>0</v>
      </c>
      <c r="BO221" s="43">
        <f t="shared" si="277"/>
        <v>25</v>
      </c>
      <c r="BP221" s="43" t="str">
        <f t="shared" si="245"/>
        <v>No</v>
      </c>
      <c r="BQ221" s="43">
        <f t="shared" si="278"/>
        <v>0</v>
      </c>
      <c r="BR221" s="43">
        <f t="shared" si="279"/>
        <v>5</v>
      </c>
      <c r="BS221" s="43">
        <f t="shared" si="280"/>
        <v>0</v>
      </c>
      <c r="BT221" s="43">
        <f t="shared" si="281"/>
        <v>0</v>
      </c>
      <c r="BU221" s="43">
        <f t="shared" si="282"/>
        <v>-1</v>
      </c>
      <c r="BV221" s="43">
        <f t="shared" si="283"/>
        <v>0</v>
      </c>
      <c r="BW221" s="43">
        <f t="shared" si="284"/>
        <v>-1</v>
      </c>
      <c r="BX221" s="43">
        <f t="shared" si="253"/>
        <v>189</v>
      </c>
      <c r="BY221" s="43">
        <f>IF(AND($BX221&gt;Inputs!B$13,$BX221&lt;=Inputs!C$13),Inputs!C$14,0)</f>
        <v>0.2</v>
      </c>
      <c r="BZ221" s="43">
        <f>IF(AND($BX221&gt;Inputs!C$13,$BX221&lt;=Inputs!D$13),Inputs!D$14,0)</f>
        <v>0</v>
      </c>
      <c r="CA221" s="43">
        <f>IF(AND($BX221&gt;Inputs!B$13,$BX221&lt;=Inputs!C$13),Inputs!B$13,0)</f>
        <v>185</v>
      </c>
      <c r="CB221" s="43">
        <f>IF(AND($BX221&gt;Inputs!C$13,$BX221&lt;=Inputs!D$13),Inputs!C$13,0)</f>
        <v>0</v>
      </c>
      <c r="CC221" s="43">
        <f t="shared" si="285"/>
        <v>20</v>
      </c>
      <c r="CD221" s="43">
        <f t="shared" si="286"/>
        <v>0</v>
      </c>
      <c r="CE221" s="43">
        <f t="shared" si="287"/>
        <v>20</v>
      </c>
      <c r="CF221" s="43" t="str">
        <f t="shared" si="246"/>
        <v>No</v>
      </c>
      <c r="CG221" s="43">
        <f t="shared" si="288"/>
        <v>0</v>
      </c>
      <c r="CH221" s="43">
        <f t="shared" si="289"/>
        <v>0</v>
      </c>
      <c r="CI221" s="43">
        <f t="shared" si="290"/>
        <v>0</v>
      </c>
      <c r="CJ221" s="43">
        <f t="shared" si="291"/>
        <v>0</v>
      </c>
      <c r="CK221" s="43">
        <f t="shared" si="292"/>
        <v>0</v>
      </c>
      <c r="CL221" s="44">
        <f t="shared" si="293"/>
        <v>-1</v>
      </c>
      <c r="CM221" s="9">
        <f>IF(AND($F221&gt;=Inputs!B$3,$F221&lt;Inputs!C$3),FORECAST($F221,Inputs!B$4:C$4,Inputs!B$3:C$3),9999)</f>
        <v>9999</v>
      </c>
      <c r="CN221" s="9">
        <f>IF(AND($F221&gt;=Inputs!C$3,$F221&lt;Inputs!D$3),FORECAST($F221,Inputs!C$4:D$4,Inputs!C$3:D$3),9999)</f>
        <v>9999</v>
      </c>
      <c r="CO221" s="9">
        <f>IF(AND($F221&gt;=Inputs!D$3,$F221&lt;Inputs!E$3),FORECAST($F221,Inputs!D$4:E$4,Inputs!D$3:E$3),9999)</f>
        <v>9999</v>
      </c>
      <c r="CP221" s="9">
        <f>IF(AND($F221&gt;=Inputs!E$3,$F221&lt;Inputs!F$3),FORECAST($F221,Inputs!E$4:F$4,Inputs!E$3:F$3),9999)</f>
        <v>9999</v>
      </c>
      <c r="CQ221" s="9">
        <f>IF(AND($F221&gt;=Inputs!F$3,$F221&lt;Inputs!G$3),FORECAST($F221,Inputs!F$4:G$4,Inputs!F$3:G$3),9999)</f>
        <v>9999</v>
      </c>
      <c r="CR221" s="9">
        <f>IF(AND($F221&gt;=Inputs!G$3,$F221&lt;Inputs!H$3),FORECAST($F221,Inputs!G$4:H$4,Inputs!G$3:H$3),9999)</f>
        <v>9999</v>
      </c>
      <c r="CS221" s="9">
        <f>IF(AND($F221&gt;=Inputs!H$3,$F221&lt;Inputs!I$3),FORECAST($F221,Inputs!H$4:I$4,Inputs!H$3:I$3),9999)</f>
        <v>9999</v>
      </c>
      <c r="CT221" s="9">
        <f>IF(AND($F221&gt;=Inputs!I$3,$F221&lt;Inputs!J$3),FORECAST($F221,Inputs!I$4:J$4,Inputs!I$3:J$3),9999)</f>
        <v>9999</v>
      </c>
      <c r="CU221" s="9">
        <f>IF(AND($F221&gt;=Inputs!J$3,$F221&lt;Inputs!K$3),FORECAST($F221,Inputs!J$4:K$4,Inputs!J$3:K$3),9999)</f>
        <v>9999</v>
      </c>
      <c r="CV221" s="9">
        <f>IF(AND($F221&gt;=Inputs!K$3,$F221&lt;Inputs!L$3),FORECAST($F221,Inputs!K$4:L$4,Inputs!K$3:L$3),9999)</f>
        <v>9999</v>
      </c>
      <c r="CW221" s="9">
        <f>IF(AND($G221&gt;=Inputs!B$3,$G221&lt;Inputs!C$3),FORECAST($G221,Inputs!B$4:C$4,Inputs!B$3:C$3),-9999)</f>
        <v>-9999</v>
      </c>
      <c r="CX221" s="9">
        <f>IF(AND($G221&gt;=Inputs!C$3,$G221&lt;Inputs!D$3),FORECAST($G221,Inputs!C$4:D$4,Inputs!C$3:D$3),-9999)</f>
        <v>-9999</v>
      </c>
      <c r="CY221" s="9">
        <f>IF(AND($G221&gt;=Inputs!D$3,$G221&lt;Inputs!E$3),FORECAST($G221,Inputs!D$4:E$4,Inputs!D$3:E$3),-9999)</f>
        <v>-9999</v>
      </c>
      <c r="CZ221" s="9">
        <f>IF(AND($G221&gt;=Inputs!E$3,$G221&lt;Inputs!F$3),FORECAST($G221,Inputs!E$4:F$4,Inputs!E$3:F$3),-9999)</f>
        <v>-9999</v>
      </c>
      <c r="DA221" s="9">
        <f>IF(AND($G221&gt;=Inputs!F$3,$G221&lt;Inputs!G$3),FORECAST($G221,Inputs!F$4:G$4,Inputs!F$3:G$3),-9999)</f>
        <v>-9999</v>
      </c>
      <c r="DB221" s="9">
        <f>IF(AND($G221&gt;=Inputs!G$3,$G221&lt;Inputs!H$3),FORECAST($G221,Inputs!G$4:H$4,Inputs!G$3:H$3),-9999)</f>
        <v>25.2</v>
      </c>
      <c r="DC221" s="9">
        <f>IF(AND($G221&gt;=Inputs!H$3,$G221&lt;Inputs!I$3),FORECAST($G221,Inputs!H$4:I$4,Inputs!H$3:I$3),-9999)</f>
        <v>-9999</v>
      </c>
      <c r="DD221" s="9">
        <f>IF(AND($G221&gt;=Inputs!I$3,$G221&lt;Inputs!J$3),FORECAST($G221,Inputs!I$4:J$4,Inputs!I$3:J$3),-9999)</f>
        <v>-9999</v>
      </c>
      <c r="DE221" s="9">
        <f>IF(AND($G221&gt;=Inputs!J$3,$G221&lt;Inputs!K$3),FORECAST($G221,Inputs!J$4:K$4,Inputs!J$3:K$3),-9999)</f>
        <v>-9999</v>
      </c>
      <c r="DF221" s="9">
        <f>IF(AND($G221&gt;=Inputs!K$3,$G221&lt;Inputs!L$3),FORECAST($G221,Inputs!K$4:L$4,Inputs!K$3:L$3),-9999)</f>
        <v>-9999</v>
      </c>
    </row>
    <row r="222" spans="1:110" x14ac:dyDescent="0.25">
      <c r="A222" s="2">
        <f t="shared" si="294"/>
        <v>45474.760416665958</v>
      </c>
      <c r="B222" s="3" t="str">
        <f>IF(ROUND(A222,6)&lt;ROUND(Inputs!$B$7,6),"Pre t0",IF(ROUND(A222,6)=ROUND(Inputs!$B$7,6),"t0",IF(AND(A222&gt;Inputs!$B$7,A222&lt;Inputs!$B$8),"TRLD","Post t0")))</f>
        <v>TRLD</v>
      </c>
      <c r="C222" s="17">
        <v>27.93</v>
      </c>
      <c r="D222" s="19">
        <v>196.19514999999998</v>
      </c>
      <c r="E222" s="19"/>
      <c r="F222" s="19">
        <v>200</v>
      </c>
      <c r="G222" s="19">
        <v>130</v>
      </c>
      <c r="H222" s="7">
        <f t="shared" si="254"/>
        <v>187.5</v>
      </c>
      <c r="I222" s="7">
        <f>IF(B222="Pre t0",0,IF(B222="t0",MAX(MIN(TRLD!N222,E222),G222),IF(B222="TRLD",I221+J222,IF(B222="Post t0",MAX(I221+M222,G222)))))</f>
        <v>188</v>
      </c>
      <c r="J222" s="7">
        <f t="shared" si="247"/>
        <v>-1</v>
      </c>
      <c r="K222" s="7">
        <f t="shared" si="250"/>
        <v>-47.625</v>
      </c>
      <c r="L222" s="7">
        <f t="shared" si="248"/>
        <v>1</v>
      </c>
      <c r="M222" s="8">
        <f t="shared" si="249"/>
        <v>-1</v>
      </c>
      <c r="N222" s="31">
        <f t="shared" si="251"/>
        <v>141.375</v>
      </c>
      <c r="O222" s="31">
        <f>IF(AND($C222&gt;=Inputs!B$4,$C222&lt;Inputs!C$4),FORECAST($C222,Inputs!B$3:C$3,Inputs!B$4:C$4),0)</f>
        <v>0</v>
      </c>
      <c r="P222" s="31">
        <f>IF(AND($C222&gt;=Inputs!C$4,$C222&lt;Inputs!D$4),FORECAST($C222,Inputs!C$3:D$3,Inputs!C$4:D$4),0)</f>
        <v>0</v>
      </c>
      <c r="Q222" s="31">
        <f>IF(AND($C222&gt;=Inputs!D$4,$C222&lt;Inputs!E$4),FORECAST($C222,Inputs!D$3:E$3,Inputs!D$4:E$4),0)</f>
        <v>0</v>
      </c>
      <c r="R222" s="31">
        <f>IF(AND($C222&gt;=Inputs!E$4,$C222&lt;Inputs!F$4),FORECAST($C222,Inputs!E$3:F$3,Inputs!E$4:F$4),0)</f>
        <v>0</v>
      </c>
      <c r="S222" s="31">
        <f>IF(AND($C222&gt;=Inputs!F$4,$C222&lt;Inputs!G$4),FORECAST($C222,Inputs!F$3:G$3,Inputs!F$4:G$4),0)</f>
        <v>0</v>
      </c>
      <c r="T222" s="31">
        <f>IF(AND($C222&gt;=Inputs!G$4,$C222&lt;Inputs!H$4),FORECAST($C222,Inputs!G$3:H$3,Inputs!G$4:H$4),0)</f>
        <v>141.375</v>
      </c>
      <c r="U222" s="31">
        <f>IF(AND($C222&gt;=Inputs!H$4,$C222&lt;Inputs!I$4),FORECAST($C222,Inputs!H$3:I$3,Inputs!H$4:I$4),0)</f>
        <v>0</v>
      </c>
      <c r="V222" s="31">
        <f>IF(AND($C222&gt;=Inputs!I$4,$C222&lt;Inputs!J$4),FORECAST($C222,Inputs!I$3:J$3,Inputs!I$4:J$4),0)</f>
        <v>0</v>
      </c>
      <c r="W222" s="31">
        <f>IF(AND($C222&gt;=Inputs!J$4,$C222&lt;Inputs!K$4),FORECAST($C222,Inputs!J$3:K$3,Inputs!J$4:K$4),0)</f>
        <v>0</v>
      </c>
      <c r="X222" s="31">
        <f>IF(AND($C222&gt;=Inputs!K$4,Inputs!K$4&lt;&gt;""),F222,0)</f>
        <v>0</v>
      </c>
      <c r="Y222" s="36">
        <f>IF($I221&lt;Inputs!B$13,Inputs!B$14,0)</f>
        <v>0</v>
      </c>
      <c r="Z222" s="36">
        <f>IF(AND($I221&gt;=Inputs!B$13,$I221&lt;Inputs!C$13),Inputs!C$14,0)</f>
        <v>0.2</v>
      </c>
      <c r="AA222" s="36">
        <f>IF(AND($I221&gt;=Inputs!C$13,$I221&lt;Inputs!D$13),Inputs!D$14,0)</f>
        <v>0</v>
      </c>
      <c r="AB222" s="36">
        <f>IF(AND($I221&lt;Inputs!B$13),Inputs!B$13,0)</f>
        <v>0</v>
      </c>
      <c r="AC222" s="36">
        <f>IF(AND($I221&gt;=Inputs!B$13,$I221&lt;Inputs!C$13),Inputs!C$13,0)</f>
        <v>200</v>
      </c>
      <c r="AD222" s="36">
        <f>IF(AND($I221&gt;=Inputs!C$13,$I221&lt;Inputs!D$13),Inputs!D$13,0)</f>
        <v>0</v>
      </c>
      <c r="AE222" s="36">
        <f t="shared" si="255"/>
        <v>0</v>
      </c>
      <c r="AF222" s="36">
        <f t="shared" si="256"/>
        <v>55</v>
      </c>
      <c r="AG222" s="36">
        <f t="shared" si="257"/>
        <v>0</v>
      </c>
      <c r="AH222" s="36">
        <f t="shared" si="258"/>
        <v>55</v>
      </c>
      <c r="AI222" s="36" t="str">
        <f t="shared" si="243"/>
        <v>No</v>
      </c>
      <c r="AJ222" s="36">
        <f t="shared" si="259"/>
        <v>0</v>
      </c>
      <c r="AK222" s="36">
        <f t="shared" si="260"/>
        <v>5</v>
      </c>
      <c r="AL222" s="36">
        <f t="shared" si="261"/>
        <v>0</v>
      </c>
      <c r="AM222" s="36">
        <f t="shared" si="262"/>
        <v>0</v>
      </c>
      <c r="AN222" s="36">
        <f t="shared" si="263"/>
        <v>1</v>
      </c>
      <c r="AO222" s="36">
        <f t="shared" si="264"/>
        <v>0</v>
      </c>
      <c r="AP222" s="36">
        <f t="shared" si="265"/>
        <v>1</v>
      </c>
      <c r="AQ222" s="36">
        <f t="shared" si="252"/>
        <v>190</v>
      </c>
      <c r="AR222" s="36">
        <f>IF(AND($AQ222&gt;=Inputs!B$13,$AQ222&lt;Inputs!C$13),Inputs!C$14,0)</f>
        <v>0.2</v>
      </c>
      <c r="AS222" s="36">
        <f>IF(AND($AQ222&gt;=Inputs!C$13,$AQ222&lt;Inputs!D$13),Inputs!D$14,0)</f>
        <v>0</v>
      </c>
      <c r="AT222" s="36">
        <f>IF(AND($AQ222&gt;=Inputs!B$13,$AQ222&lt;Inputs!C$13),Inputs!C$13,0)</f>
        <v>200</v>
      </c>
      <c r="AU222" s="36">
        <f>IF(AND($AQ222&gt;=Inputs!C$13,$AQ222&lt;Inputs!D$13),Inputs!D$13,0)</f>
        <v>0</v>
      </c>
      <c r="AV222" s="36">
        <f t="shared" si="266"/>
        <v>50</v>
      </c>
      <c r="AW222" s="36">
        <f>IFERROR((AU222-#REF!)/AS222,0)</f>
        <v>0</v>
      </c>
      <c r="AX222" s="36">
        <f t="shared" si="267"/>
        <v>50</v>
      </c>
      <c r="AY222" s="36" t="str">
        <f t="shared" si="244"/>
        <v>No</v>
      </c>
      <c r="AZ222" s="36">
        <f t="shared" si="268"/>
        <v>0</v>
      </c>
      <c r="BA222" s="36">
        <f t="shared" si="269"/>
        <v>0</v>
      </c>
      <c r="BB222" s="36">
        <f t="shared" si="270"/>
        <v>0</v>
      </c>
      <c r="BC222" s="36">
        <f t="shared" si="271"/>
        <v>0</v>
      </c>
      <c r="BD222" s="36">
        <f t="shared" si="272"/>
        <v>0</v>
      </c>
      <c r="BE222" s="37">
        <f t="shared" si="273"/>
        <v>1</v>
      </c>
      <c r="BF222" s="43">
        <f>IF($I221&lt;=Inputs!B$13,Inputs!B$14,0)</f>
        <v>0</v>
      </c>
      <c r="BG222" s="43">
        <f>IF(AND($I221&gt;Inputs!B$13,$I221&lt;=Inputs!C$13),Inputs!C$14,0)</f>
        <v>0.2</v>
      </c>
      <c r="BH222" s="43">
        <f>IF(AND($I221&gt;Inputs!C$13,$I221&lt;=Inputs!D$13),Inputs!D$14,0)</f>
        <v>0</v>
      </c>
      <c r="BI222" s="43">
        <f>IF(AND($I221&lt;Inputs!B$13),0,0)</f>
        <v>0</v>
      </c>
      <c r="BJ222" s="43">
        <f>IF(AND($I221&gt;=Inputs!B$13,$I221&lt;Inputs!C$13),Inputs!B$13,0)</f>
        <v>185</v>
      </c>
      <c r="BK222" s="43">
        <f>IF(AND($I221&gt;=Inputs!C$13,$I221&lt;Inputs!D$13),Inputs!C$13,0)</f>
        <v>0</v>
      </c>
      <c r="BL222" s="43">
        <f t="shared" si="274"/>
        <v>0</v>
      </c>
      <c r="BM222" s="43">
        <f t="shared" si="275"/>
        <v>20</v>
      </c>
      <c r="BN222" s="43">
        <f t="shared" si="276"/>
        <v>0</v>
      </c>
      <c r="BO222" s="43">
        <f t="shared" si="277"/>
        <v>20</v>
      </c>
      <c r="BP222" s="43" t="str">
        <f t="shared" si="245"/>
        <v>No</v>
      </c>
      <c r="BQ222" s="43">
        <f t="shared" si="278"/>
        <v>0</v>
      </c>
      <c r="BR222" s="43">
        <f t="shared" si="279"/>
        <v>5</v>
      </c>
      <c r="BS222" s="43">
        <f t="shared" si="280"/>
        <v>0</v>
      </c>
      <c r="BT222" s="43">
        <f t="shared" si="281"/>
        <v>0</v>
      </c>
      <c r="BU222" s="43">
        <f t="shared" si="282"/>
        <v>-1</v>
      </c>
      <c r="BV222" s="43">
        <f t="shared" si="283"/>
        <v>0</v>
      </c>
      <c r="BW222" s="43">
        <f t="shared" si="284"/>
        <v>-1</v>
      </c>
      <c r="BX222" s="43">
        <f t="shared" si="253"/>
        <v>188</v>
      </c>
      <c r="BY222" s="43">
        <f>IF(AND($BX222&gt;Inputs!B$13,$BX222&lt;=Inputs!C$13),Inputs!C$14,0)</f>
        <v>0.2</v>
      </c>
      <c r="BZ222" s="43">
        <f>IF(AND($BX222&gt;Inputs!C$13,$BX222&lt;=Inputs!D$13),Inputs!D$14,0)</f>
        <v>0</v>
      </c>
      <c r="CA222" s="43">
        <f>IF(AND($BX222&gt;Inputs!B$13,$BX222&lt;=Inputs!C$13),Inputs!B$13,0)</f>
        <v>185</v>
      </c>
      <c r="CB222" s="43">
        <f>IF(AND($BX222&gt;Inputs!C$13,$BX222&lt;=Inputs!D$13),Inputs!C$13,0)</f>
        <v>0</v>
      </c>
      <c r="CC222" s="43">
        <f t="shared" si="285"/>
        <v>15</v>
      </c>
      <c r="CD222" s="43">
        <f t="shared" si="286"/>
        <v>0</v>
      </c>
      <c r="CE222" s="43">
        <f t="shared" si="287"/>
        <v>15</v>
      </c>
      <c r="CF222" s="43" t="str">
        <f t="shared" si="246"/>
        <v>No</v>
      </c>
      <c r="CG222" s="43">
        <f t="shared" si="288"/>
        <v>0</v>
      </c>
      <c r="CH222" s="43">
        <f t="shared" si="289"/>
        <v>0</v>
      </c>
      <c r="CI222" s="43">
        <f t="shared" si="290"/>
        <v>0</v>
      </c>
      <c r="CJ222" s="43">
        <f t="shared" si="291"/>
        <v>0</v>
      </c>
      <c r="CK222" s="43">
        <f t="shared" si="292"/>
        <v>0</v>
      </c>
      <c r="CL222" s="44">
        <f t="shared" si="293"/>
        <v>-1</v>
      </c>
      <c r="CM222" s="9">
        <f>IF(AND($F222&gt;=Inputs!B$3,$F222&lt;Inputs!C$3),FORECAST($F222,Inputs!B$4:C$4,Inputs!B$3:C$3),9999)</f>
        <v>9999</v>
      </c>
      <c r="CN222" s="9">
        <f>IF(AND($F222&gt;=Inputs!C$3,$F222&lt;Inputs!D$3),FORECAST($F222,Inputs!C$4:D$4,Inputs!C$3:D$3),9999)</f>
        <v>9999</v>
      </c>
      <c r="CO222" s="9">
        <f>IF(AND($F222&gt;=Inputs!D$3,$F222&lt;Inputs!E$3),FORECAST($F222,Inputs!D$4:E$4,Inputs!D$3:E$3),9999)</f>
        <v>9999</v>
      </c>
      <c r="CP222" s="9">
        <f>IF(AND($F222&gt;=Inputs!E$3,$F222&lt;Inputs!F$3),FORECAST($F222,Inputs!E$4:F$4,Inputs!E$3:F$3),9999)</f>
        <v>9999</v>
      </c>
      <c r="CQ222" s="9">
        <f>IF(AND($F222&gt;=Inputs!F$3,$F222&lt;Inputs!G$3),FORECAST($F222,Inputs!F$4:G$4,Inputs!F$3:G$3),9999)</f>
        <v>9999</v>
      </c>
      <c r="CR222" s="9">
        <f>IF(AND($F222&gt;=Inputs!G$3,$F222&lt;Inputs!H$3),FORECAST($F222,Inputs!G$4:H$4,Inputs!G$3:H$3),9999)</f>
        <v>9999</v>
      </c>
      <c r="CS222" s="9">
        <f>IF(AND($F222&gt;=Inputs!H$3,$F222&lt;Inputs!I$3),FORECAST($F222,Inputs!H$4:I$4,Inputs!H$3:I$3),9999)</f>
        <v>9999</v>
      </c>
      <c r="CT222" s="9">
        <f>IF(AND($F222&gt;=Inputs!I$3,$F222&lt;Inputs!J$3),FORECAST($F222,Inputs!I$4:J$4,Inputs!I$3:J$3),9999)</f>
        <v>9999</v>
      </c>
      <c r="CU222" s="9">
        <f>IF(AND($F222&gt;=Inputs!J$3,$F222&lt;Inputs!K$3),FORECAST($F222,Inputs!J$4:K$4,Inputs!J$3:K$3),9999)</f>
        <v>9999</v>
      </c>
      <c r="CV222" s="9">
        <f>IF(AND($F222&gt;=Inputs!K$3,$F222&lt;Inputs!L$3),FORECAST($F222,Inputs!K$4:L$4,Inputs!K$3:L$3),9999)</f>
        <v>9999</v>
      </c>
      <c r="CW222" s="9">
        <f>IF(AND($G222&gt;=Inputs!B$3,$G222&lt;Inputs!C$3),FORECAST($G222,Inputs!B$4:C$4,Inputs!B$3:C$3),-9999)</f>
        <v>-9999</v>
      </c>
      <c r="CX222" s="9">
        <f>IF(AND($G222&gt;=Inputs!C$3,$G222&lt;Inputs!D$3),FORECAST($G222,Inputs!C$4:D$4,Inputs!C$3:D$3),-9999)</f>
        <v>-9999</v>
      </c>
      <c r="CY222" s="9">
        <f>IF(AND($G222&gt;=Inputs!D$3,$G222&lt;Inputs!E$3),FORECAST($G222,Inputs!D$4:E$4,Inputs!D$3:E$3),-9999)</f>
        <v>-9999</v>
      </c>
      <c r="CZ222" s="9">
        <f>IF(AND($G222&gt;=Inputs!E$3,$G222&lt;Inputs!F$3),FORECAST($G222,Inputs!E$4:F$4,Inputs!E$3:F$3),-9999)</f>
        <v>-9999</v>
      </c>
      <c r="DA222" s="9">
        <f>IF(AND($G222&gt;=Inputs!F$3,$G222&lt;Inputs!G$3),FORECAST($G222,Inputs!F$4:G$4,Inputs!F$3:G$3),-9999)</f>
        <v>-9999</v>
      </c>
      <c r="DB222" s="9">
        <f>IF(AND($G222&gt;=Inputs!G$3,$G222&lt;Inputs!H$3),FORECAST($G222,Inputs!G$4:H$4,Inputs!G$3:H$3),-9999)</f>
        <v>25.2</v>
      </c>
      <c r="DC222" s="9">
        <f>IF(AND($G222&gt;=Inputs!H$3,$G222&lt;Inputs!I$3),FORECAST($G222,Inputs!H$4:I$4,Inputs!H$3:I$3),-9999)</f>
        <v>-9999</v>
      </c>
      <c r="DD222" s="9">
        <f>IF(AND($G222&gt;=Inputs!I$3,$G222&lt;Inputs!J$3),FORECAST($G222,Inputs!I$4:J$4,Inputs!I$3:J$3),-9999)</f>
        <v>-9999</v>
      </c>
      <c r="DE222" s="9">
        <f>IF(AND($G222&gt;=Inputs!J$3,$G222&lt;Inputs!K$3),FORECAST($G222,Inputs!J$4:K$4,Inputs!J$3:K$3),-9999)</f>
        <v>-9999</v>
      </c>
      <c r="DF222" s="9">
        <f>IF(AND($G222&gt;=Inputs!K$3,$G222&lt;Inputs!L$3),FORECAST($G222,Inputs!K$4:L$4,Inputs!K$3:L$3),-9999)</f>
        <v>-9999</v>
      </c>
    </row>
    <row r="223" spans="1:110" x14ac:dyDescent="0.25">
      <c r="A223" s="2">
        <f t="shared" si="294"/>
        <v>45474.763888888177</v>
      </c>
      <c r="B223" s="3" t="str">
        <f>IF(ROUND(A223,6)&lt;ROUND(Inputs!$B$7,6),"Pre t0",IF(ROUND(A223,6)=ROUND(Inputs!$B$7,6),"t0",IF(AND(A223&gt;Inputs!$B$7,A223&lt;Inputs!$B$8),"TRLD","Post t0")))</f>
        <v>TRLD</v>
      </c>
      <c r="C223" s="17">
        <v>28.31</v>
      </c>
      <c r="D223" s="19">
        <v>195.46435</v>
      </c>
      <c r="E223" s="19"/>
      <c r="F223" s="19">
        <v>200</v>
      </c>
      <c r="G223" s="19">
        <v>130</v>
      </c>
      <c r="H223" s="7">
        <f t="shared" si="254"/>
        <v>186.5</v>
      </c>
      <c r="I223" s="7">
        <f>IF(B223="Pre t0",0,IF(B223="t0",MAX(MIN(TRLD!N223,E223),G223),IF(B223="TRLD",I222+J223,IF(B223="Post t0",MAX(I222+M223,G223)))))</f>
        <v>187</v>
      </c>
      <c r="J223" s="7">
        <f t="shared" si="247"/>
        <v>-1</v>
      </c>
      <c r="K223" s="7">
        <f t="shared" si="250"/>
        <v>-45.041666666666686</v>
      </c>
      <c r="L223" s="7">
        <f t="shared" si="248"/>
        <v>1</v>
      </c>
      <c r="M223" s="8">
        <f t="shared" si="249"/>
        <v>-1</v>
      </c>
      <c r="N223" s="31">
        <f t="shared" si="251"/>
        <v>142.95833333333331</v>
      </c>
      <c r="O223" s="31">
        <f>IF(AND($C223&gt;=Inputs!B$4,$C223&lt;Inputs!C$4),FORECAST($C223,Inputs!B$3:C$3,Inputs!B$4:C$4),0)</f>
        <v>0</v>
      </c>
      <c r="P223" s="31">
        <f>IF(AND($C223&gt;=Inputs!C$4,$C223&lt;Inputs!D$4),FORECAST($C223,Inputs!C$3:D$3,Inputs!C$4:D$4),0)</f>
        <v>0</v>
      </c>
      <c r="Q223" s="31">
        <f>IF(AND($C223&gt;=Inputs!D$4,$C223&lt;Inputs!E$4),FORECAST($C223,Inputs!D$3:E$3,Inputs!D$4:E$4),0)</f>
        <v>0</v>
      </c>
      <c r="R223" s="31">
        <f>IF(AND($C223&gt;=Inputs!E$4,$C223&lt;Inputs!F$4),FORECAST($C223,Inputs!E$3:F$3,Inputs!E$4:F$4),0)</f>
        <v>0</v>
      </c>
      <c r="S223" s="31">
        <f>IF(AND($C223&gt;=Inputs!F$4,$C223&lt;Inputs!G$4),FORECAST($C223,Inputs!F$3:G$3,Inputs!F$4:G$4),0)</f>
        <v>0</v>
      </c>
      <c r="T223" s="31">
        <f>IF(AND($C223&gt;=Inputs!G$4,$C223&lt;Inputs!H$4),FORECAST($C223,Inputs!G$3:H$3,Inputs!G$4:H$4),0)</f>
        <v>142.95833333333331</v>
      </c>
      <c r="U223" s="31">
        <f>IF(AND($C223&gt;=Inputs!H$4,$C223&lt;Inputs!I$4),FORECAST($C223,Inputs!H$3:I$3,Inputs!H$4:I$4),0)</f>
        <v>0</v>
      </c>
      <c r="V223" s="31">
        <f>IF(AND($C223&gt;=Inputs!I$4,$C223&lt;Inputs!J$4),FORECAST($C223,Inputs!I$3:J$3,Inputs!I$4:J$4),0)</f>
        <v>0</v>
      </c>
      <c r="W223" s="31">
        <f>IF(AND($C223&gt;=Inputs!J$4,$C223&lt;Inputs!K$4),FORECAST($C223,Inputs!J$3:K$3,Inputs!J$4:K$4),0)</f>
        <v>0</v>
      </c>
      <c r="X223" s="31">
        <f>IF(AND($C223&gt;=Inputs!K$4,Inputs!K$4&lt;&gt;""),F223,0)</f>
        <v>0</v>
      </c>
      <c r="Y223" s="36">
        <f>IF($I222&lt;Inputs!B$13,Inputs!B$14,0)</f>
        <v>0</v>
      </c>
      <c r="Z223" s="36">
        <f>IF(AND($I222&gt;=Inputs!B$13,$I222&lt;Inputs!C$13),Inputs!C$14,0)</f>
        <v>0.2</v>
      </c>
      <c r="AA223" s="36">
        <f>IF(AND($I222&gt;=Inputs!C$13,$I222&lt;Inputs!D$13),Inputs!D$14,0)</f>
        <v>0</v>
      </c>
      <c r="AB223" s="36">
        <f>IF(AND($I222&lt;Inputs!B$13),Inputs!B$13,0)</f>
        <v>0</v>
      </c>
      <c r="AC223" s="36">
        <f>IF(AND($I222&gt;=Inputs!B$13,$I222&lt;Inputs!C$13),Inputs!C$13,0)</f>
        <v>200</v>
      </c>
      <c r="AD223" s="36">
        <f>IF(AND($I222&gt;=Inputs!C$13,$I222&lt;Inputs!D$13),Inputs!D$13,0)</f>
        <v>0</v>
      </c>
      <c r="AE223" s="36">
        <f t="shared" si="255"/>
        <v>0</v>
      </c>
      <c r="AF223" s="36">
        <f t="shared" si="256"/>
        <v>60</v>
      </c>
      <c r="AG223" s="36">
        <f t="shared" si="257"/>
        <v>0</v>
      </c>
      <c r="AH223" s="36">
        <f t="shared" si="258"/>
        <v>60</v>
      </c>
      <c r="AI223" s="36" t="str">
        <f t="shared" si="243"/>
        <v>No</v>
      </c>
      <c r="AJ223" s="36">
        <f t="shared" si="259"/>
        <v>0</v>
      </c>
      <c r="AK223" s="36">
        <f t="shared" si="260"/>
        <v>5</v>
      </c>
      <c r="AL223" s="36">
        <f t="shared" si="261"/>
        <v>0</v>
      </c>
      <c r="AM223" s="36">
        <f t="shared" si="262"/>
        <v>0</v>
      </c>
      <c r="AN223" s="36">
        <f t="shared" si="263"/>
        <v>1</v>
      </c>
      <c r="AO223" s="36">
        <f t="shared" si="264"/>
        <v>0</v>
      </c>
      <c r="AP223" s="36">
        <f t="shared" si="265"/>
        <v>1</v>
      </c>
      <c r="AQ223" s="36">
        <f t="shared" si="252"/>
        <v>189</v>
      </c>
      <c r="AR223" s="36">
        <f>IF(AND($AQ223&gt;=Inputs!B$13,$AQ223&lt;Inputs!C$13),Inputs!C$14,0)</f>
        <v>0.2</v>
      </c>
      <c r="AS223" s="36">
        <f>IF(AND($AQ223&gt;=Inputs!C$13,$AQ223&lt;Inputs!D$13),Inputs!D$14,0)</f>
        <v>0</v>
      </c>
      <c r="AT223" s="36">
        <f>IF(AND($AQ223&gt;=Inputs!B$13,$AQ223&lt;Inputs!C$13),Inputs!C$13,0)</f>
        <v>200</v>
      </c>
      <c r="AU223" s="36">
        <f>IF(AND($AQ223&gt;=Inputs!C$13,$AQ223&lt;Inputs!D$13),Inputs!D$13,0)</f>
        <v>0</v>
      </c>
      <c r="AV223" s="36">
        <f t="shared" si="266"/>
        <v>55</v>
      </c>
      <c r="AW223" s="36">
        <f>IFERROR((AU223-#REF!)/AS223,0)</f>
        <v>0</v>
      </c>
      <c r="AX223" s="36">
        <f t="shared" si="267"/>
        <v>55</v>
      </c>
      <c r="AY223" s="36" t="str">
        <f t="shared" si="244"/>
        <v>No</v>
      </c>
      <c r="AZ223" s="36">
        <f t="shared" si="268"/>
        <v>0</v>
      </c>
      <c r="BA223" s="36">
        <f t="shared" si="269"/>
        <v>0</v>
      </c>
      <c r="BB223" s="36">
        <f t="shared" si="270"/>
        <v>0</v>
      </c>
      <c r="BC223" s="36">
        <f t="shared" si="271"/>
        <v>0</v>
      </c>
      <c r="BD223" s="36">
        <f t="shared" si="272"/>
        <v>0</v>
      </c>
      <c r="BE223" s="37">
        <f t="shared" si="273"/>
        <v>1</v>
      </c>
      <c r="BF223" s="43">
        <f>IF($I222&lt;=Inputs!B$13,Inputs!B$14,0)</f>
        <v>0</v>
      </c>
      <c r="BG223" s="43">
        <f>IF(AND($I222&gt;Inputs!B$13,$I222&lt;=Inputs!C$13),Inputs!C$14,0)</f>
        <v>0.2</v>
      </c>
      <c r="BH223" s="43">
        <f>IF(AND($I222&gt;Inputs!C$13,$I222&lt;=Inputs!D$13),Inputs!D$14,0)</f>
        <v>0</v>
      </c>
      <c r="BI223" s="43">
        <f>IF(AND($I222&lt;Inputs!B$13),0,0)</f>
        <v>0</v>
      </c>
      <c r="BJ223" s="43">
        <f>IF(AND($I222&gt;=Inputs!B$13,$I222&lt;Inputs!C$13),Inputs!B$13,0)</f>
        <v>185</v>
      </c>
      <c r="BK223" s="43">
        <f>IF(AND($I222&gt;=Inputs!C$13,$I222&lt;Inputs!D$13),Inputs!C$13,0)</f>
        <v>0</v>
      </c>
      <c r="BL223" s="43">
        <f t="shared" si="274"/>
        <v>0</v>
      </c>
      <c r="BM223" s="43">
        <f t="shared" si="275"/>
        <v>15</v>
      </c>
      <c r="BN223" s="43">
        <f t="shared" si="276"/>
        <v>0</v>
      </c>
      <c r="BO223" s="43">
        <f t="shared" si="277"/>
        <v>15</v>
      </c>
      <c r="BP223" s="43" t="str">
        <f t="shared" si="245"/>
        <v>No</v>
      </c>
      <c r="BQ223" s="43">
        <f t="shared" si="278"/>
        <v>0</v>
      </c>
      <c r="BR223" s="43">
        <f t="shared" si="279"/>
        <v>5</v>
      </c>
      <c r="BS223" s="43">
        <f t="shared" si="280"/>
        <v>0</v>
      </c>
      <c r="BT223" s="43">
        <f t="shared" si="281"/>
        <v>0</v>
      </c>
      <c r="BU223" s="43">
        <f t="shared" si="282"/>
        <v>-1</v>
      </c>
      <c r="BV223" s="43">
        <f t="shared" si="283"/>
        <v>0</v>
      </c>
      <c r="BW223" s="43">
        <f t="shared" si="284"/>
        <v>-1</v>
      </c>
      <c r="BX223" s="43">
        <f t="shared" si="253"/>
        <v>187</v>
      </c>
      <c r="BY223" s="43">
        <f>IF(AND($BX223&gt;Inputs!B$13,$BX223&lt;=Inputs!C$13),Inputs!C$14,0)</f>
        <v>0.2</v>
      </c>
      <c r="BZ223" s="43">
        <f>IF(AND($BX223&gt;Inputs!C$13,$BX223&lt;=Inputs!D$13),Inputs!D$14,0)</f>
        <v>0</v>
      </c>
      <c r="CA223" s="43">
        <f>IF(AND($BX223&gt;Inputs!B$13,$BX223&lt;=Inputs!C$13),Inputs!B$13,0)</f>
        <v>185</v>
      </c>
      <c r="CB223" s="43">
        <f>IF(AND($BX223&gt;Inputs!C$13,$BX223&lt;=Inputs!D$13),Inputs!C$13,0)</f>
        <v>0</v>
      </c>
      <c r="CC223" s="43">
        <f t="shared" si="285"/>
        <v>10</v>
      </c>
      <c r="CD223" s="43">
        <f t="shared" si="286"/>
        <v>0</v>
      </c>
      <c r="CE223" s="43">
        <f t="shared" si="287"/>
        <v>10</v>
      </c>
      <c r="CF223" s="43" t="str">
        <f t="shared" si="246"/>
        <v>No</v>
      </c>
      <c r="CG223" s="43">
        <f t="shared" si="288"/>
        <v>0</v>
      </c>
      <c r="CH223" s="43">
        <f t="shared" si="289"/>
        <v>0</v>
      </c>
      <c r="CI223" s="43">
        <f t="shared" si="290"/>
        <v>0</v>
      </c>
      <c r="CJ223" s="43">
        <f t="shared" si="291"/>
        <v>0</v>
      </c>
      <c r="CK223" s="43">
        <f t="shared" si="292"/>
        <v>0</v>
      </c>
      <c r="CL223" s="44">
        <f t="shared" si="293"/>
        <v>-1</v>
      </c>
      <c r="CM223" s="9">
        <f>IF(AND($F223&gt;=Inputs!B$3,$F223&lt;Inputs!C$3),FORECAST($F223,Inputs!B$4:C$4,Inputs!B$3:C$3),9999)</f>
        <v>9999</v>
      </c>
      <c r="CN223" s="9">
        <f>IF(AND($F223&gt;=Inputs!C$3,$F223&lt;Inputs!D$3),FORECAST($F223,Inputs!C$4:D$4,Inputs!C$3:D$3),9999)</f>
        <v>9999</v>
      </c>
      <c r="CO223" s="9">
        <f>IF(AND($F223&gt;=Inputs!D$3,$F223&lt;Inputs!E$3),FORECAST($F223,Inputs!D$4:E$4,Inputs!D$3:E$3),9999)</f>
        <v>9999</v>
      </c>
      <c r="CP223" s="9">
        <f>IF(AND($F223&gt;=Inputs!E$3,$F223&lt;Inputs!F$3),FORECAST($F223,Inputs!E$4:F$4,Inputs!E$3:F$3),9999)</f>
        <v>9999</v>
      </c>
      <c r="CQ223" s="9">
        <f>IF(AND($F223&gt;=Inputs!F$3,$F223&lt;Inputs!G$3),FORECAST($F223,Inputs!F$4:G$4,Inputs!F$3:G$3),9999)</f>
        <v>9999</v>
      </c>
      <c r="CR223" s="9">
        <f>IF(AND($F223&gt;=Inputs!G$3,$F223&lt;Inputs!H$3),FORECAST($F223,Inputs!G$4:H$4,Inputs!G$3:H$3),9999)</f>
        <v>9999</v>
      </c>
      <c r="CS223" s="9">
        <f>IF(AND($F223&gt;=Inputs!H$3,$F223&lt;Inputs!I$3),FORECAST($F223,Inputs!H$4:I$4,Inputs!H$3:I$3),9999)</f>
        <v>9999</v>
      </c>
      <c r="CT223" s="9">
        <f>IF(AND($F223&gt;=Inputs!I$3,$F223&lt;Inputs!J$3),FORECAST($F223,Inputs!I$4:J$4,Inputs!I$3:J$3),9999)</f>
        <v>9999</v>
      </c>
      <c r="CU223" s="9">
        <f>IF(AND($F223&gt;=Inputs!J$3,$F223&lt;Inputs!K$3),FORECAST($F223,Inputs!J$4:K$4,Inputs!J$3:K$3),9999)</f>
        <v>9999</v>
      </c>
      <c r="CV223" s="9">
        <f>IF(AND($F223&gt;=Inputs!K$3,$F223&lt;Inputs!L$3),FORECAST($F223,Inputs!K$4:L$4,Inputs!K$3:L$3),9999)</f>
        <v>9999</v>
      </c>
      <c r="CW223" s="9">
        <f>IF(AND($G223&gt;=Inputs!B$3,$G223&lt;Inputs!C$3),FORECAST($G223,Inputs!B$4:C$4,Inputs!B$3:C$3),-9999)</f>
        <v>-9999</v>
      </c>
      <c r="CX223" s="9">
        <f>IF(AND($G223&gt;=Inputs!C$3,$G223&lt;Inputs!D$3),FORECAST($G223,Inputs!C$4:D$4,Inputs!C$3:D$3),-9999)</f>
        <v>-9999</v>
      </c>
      <c r="CY223" s="9">
        <f>IF(AND($G223&gt;=Inputs!D$3,$G223&lt;Inputs!E$3),FORECAST($G223,Inputs!D$4:E$4,Inputs!D$3:E$3),-9999)</f>
        <v>-9999</v>
      </c>
      <c r="CZ223" s="9">
        <f>IF(AND($G223&gt;=Inputs!E$3,$G223&lt;Inputs!F$3),FORECAST($G223,Inputs!E$4:F$4,Inputs!E$3:F$3),-9999)</f>
        <v>-9999</v>
      </c>
      <c r="DA223" s="9">
        <f>IF(AND($G223&gt;=Inputs!F$3,$G223&lt;Inputs!G$3),FORECAST($G223,Inputs!F$4:G$4,Inputs!F$3:G$3),-9999)</f>
        <v>-9999</v>
      </c>
      <c r="DB223" s="9">
        <f>IF(AND($G223&gt;=Inputs!G$3,$G223&lt;Inputs!H$3),FORECAST($G223,Inputs!G$4:H$4,Inputs!G$3:H$3),-9999)</f>
        <v>25.2</v>
      </c>
      <c r="DC223" s="9">
        <f>IF(AND($G223&gt;=Inputs!H$3,$G223&lt;Inputs!I$3),FORECAST($G223,Inputs!H$4:I$4,Inputs!H$3:I$3),-9999)</f>
        <v>-9999</v>
      </c>
      <c r="DD223" s="9">
        <f>IF(AND($G223&gt;=Inputs!I$3,$G223&lt;Inputs!J$3),FORECAST($G223,Inputs!I$4:J$4,Inputs!I$3:J$3),-9999)</f>
        <v>-9999</v>
      </c>
      <c r="DE223" s="9">
        <f>IF(AND($G223&gt;=Inputs!J$3,$G223&lt;Inputs!K$3),FORECAST($G223,Inputs!J$4:K$4,Inputs!J$3:K$3),-9999)</f>
        <v>-9999</v>
      </c>
      <c r="DF223" s="9">
        <f>IF(AND($G223&gt;=Inputs!K$3,$G223&lt;Inputs!L$3),FORECAST($G223,Inputs!K$4:L$4,Inputs!K$3:L$3),-9999)</f>
        <v>-9999</v>
      </c>
    </row>
    <row r="224" spans="1:110" x14ac:dyDescent="0.25">
      <c r="A224" s="2">
        <f t="shared" si="294"/>
        <v>45474.767361110396</v>
      </c>
      <c r="B224" s="3" t="str">
        <f>IF(ROUND(A224,6)&lt;ROUND(Inputs!$B$7,6),"Pre t0",IF(ROUND(A224,6)=ROUND(Inputs!$B$7,6),"t0",IF(AND(A224&gt;Inputs!$B$7,A224&lt;Inputs!$B$8),"TRLD","Post t0")))</f>
        <v>TRLD</v>
      </c>
      <c r="C224" s="17">
        <v>33.89</v>
      </c>
      <c r="D224" s="19">
        <v>195.66154999999998</v>
      </c>
      <c r="E224" s="19"/>
      <c r="F224" s="19">
        <v>200</v>
      </c>
      <c r="G224" s="19">
        <v>130</v>
      </c>
      <c r="H224" s="7">
        <f t="shared" si="254"/>
        <v>186.5</v>
      </c>
      <c r="I224" s="7">
        <f>IF(B224="Pre t0",0,IF(B224="t0",MAX(MIN(TRLD!N224,E224),G224),IF(B224="TRLD",I223+J224,IF(B224="Post t0",MAX(I223+M224,G224)))))</f>
        <v>186</v>
      </c>
      <c r="J224" s="7">
        <f t="shared" si="247"/>
        <v>-1</v>
      </c>
      <c r="K224" s="7">
        <f t="shared" si="250"/>
        <v>-1.9351666666666461</v>
      </c>
      <c r="L224" s="7">
        <f t="shared" si="248"/>
        <v>1</v>
      </c>
      <c r="M224" s="8">
        <f t="shared" si="249"/>
        <v>-1</v>
      </c>
      <c r="N224" s="31">
        <f t="shared" si="251"/>
        <v>185.06483333333335</v>
      </c>
      <c r="O224" s="31">
        <f>IF(AND($C224&gt;=Inputs!B$4,$C224&lt;Inputs!C$4),FORECAST($C224,Inputs!B$3:C$3,Inputs!B$4:C$4),0)</f>
        <v>0</v>
      </c>
      <c r="P224" s="31">
        <f>IF(AND($C224&gt;=Inputs!C$4,$C224&lt;Inputs!D$4),FORECAST($C224,Inputs!C$3:D$3,Inputs!C$4:D$4),0)</f>
        <v>0</v>
      </c>
      <c r="Q224" s="31">
        <f>IF(AND($C224&gt;=Inputs!D$4,$C224&lt;Inputs!E$4),FORECAST($C224,Inputs!D$3:E$3,Inputs!D$4:E$4),0)</f>
        <v>0</v>
      </c>
      <c r="R224" s="31">
        <f>IF(AND($C224&gt;=Inputs!E$4,$C224&lt;Inputs!F$4),FORECAST($C224,Inputs!E$3:F$3,Inputs!E$4:F$4),0)</f>
        <v>0</v>
      </c>
      <c r="S224" s="31">
        <f>IF(AND($C224&gt;=Inputs!F$4,$C224&lt;Inputs!G$4),FORECAST($C224,Inputs!F$3:G$3,Inputs!F$4:G$4),0)</f>
        <v>0</v>
      </c>
      <c r="T224" s="31">
        <f>IF(AND($C224&gt;=Inputs!G$4,$C224&lt;Inputs!H$4),FORECAST($C224,Inputs!G$3:H$3,Inputs!G$4:H$4),0)</f>
        <v>0</v>
      </c>
      <c r="U224" s="31">
        <f>IF(AND($C224&gt;=Inputs!H$4,$C224&lt;Inputs!I$4),FORECAST($C224,Inputs!H$3:I$3,Inputs!H$4:I$4),0)</f>
        <v>0</v>
      </c>
      <c r="V224" s="31">
        <f>IF(AND($C224&gt;=Inputs!I$4,$C224&lt;Inputs!J$4),FORECAST($C224,Inputs!I$3:J$3,Inputs!I$4:J$4),0)</f>
        <v>185.06483333333335</v>
      </c>
      <c r="W224" s="31">
        <f>IF(AND($C224&gt;=Inputs!J$4,$C224&lt;Inputs!K$4),FORECAST($C224,Inputs!J$3:K$3,Inputs!J$4:K$4),0)</f>
        <v>0</v>
      </c>
      <c r="X224" s="31">
        <f>IF(AND($C224&gt;=Inputs!K$4,Inputs!K$4&lt;&gt;""),F224,0)</f>
        <v>0</v>
      </c>
      <c r="Y224" s="36">
        <f>IF($I223&lt;Inputs!B$13,Inputs!B$14,0)</f>
        <v>0</v>
      </c>
      <c r="Z224" s="36">
        <f>IF(AND($I223&gt;=Inputs!B$13,$I223&lt;Inputs!C$13),Inputs!C$14,0)</f>
        <v>0.2</v>
      </c>
      <c r="AA224" s="36">
        <f>IF(AND($I223&gt;=Inputs!C$13,$I223&lt;Inputs!D$13),Inputs!D$14,0)</f>
        <v>0</v>
      </c>
      <c r="AB224" s="36">
        <f>IF(AND($I223&lt;Inputs!B$13),Inputs!B$13,0)</f>
        <v>0</v>
      </c>
      <c r="AC224" s="36">
        <f>IF(AND($I223&gt;=Inputs!B$13,$I223&lt;Inputs!C$13),Inputs!C$13,0)</f>
        <v>200</v>
      </c>
      <c r="AD224" s="36">
        <f>IF(AND($I223&gt;=Inputs!C$13,$I223&lt;Inputs!D$13),Inputs!D$13,0)</f>
        <v>0</v>
      </c>
      <c r="AE224" s="36">
        <f t="shared" si="255"/>
        <v>0</v>
      </c>
      <c r="AF224" s="36">
        <f t="shared" si="256"/>
        <v>65</v>
      </c>
      <c r="AG224" s="36">
        <f t="shared" si="257"/>
        <v>0</v>
      </c>
      <c r="AH224" s="36">
        <f t="shared" si="258"/>
        <v>65</v>
      </c>
      <c r="AI224" s="36" t="str">
        <f t="shared" si="243"/>
        <v>No</v>
      </c>
      <c r="AJ224" s="36">
        <f t="shared" si="259"/>
        <v>0</v>
      </c>
      <c r="AK224" s="36">
        <f t="shared" si="260"/>
        <v>5</v>
      </c>
      <c r="AL224" s="36">
        <f t="shared" si="261"/>
        <v>0</v>
      </c>
      <c r="AM224" s="36">
        <f t="shared" si="262"/>
        <v>0</v>
      </c>
      <c r="AN224" s="36">
        <f t="shared" si="263"/>
        <v>1</v>
      </c>
      <c r="AO224" s="36">
        <f t="shared" si="264"/>
        <v>0</v>
      </c>
      <c r="AP224" s="36">
        <f t="shared" si="265"/>
        <v>1</v>
      </c>
      <c r="AQ224" s="36">
        <f t="shared" si="252"/>
        <v>188</v>
      </c>
      <c r="AR224" s="36">
        <f>IF(AND($AQ224&gt;=Inputs!B$13,$AQ224&lt;Inputs!C$13),Inputs!C$14,0)</f>
        <v>0.2</v>
      </c>
      <c r="AS224" s="36">
        <f>IF(AND($AQ224&gt;=Inputs!C$13,$AQ224&lt;Inputs!D$13),Inputs!D$14,0)</f>
        <v>0</v>
      </c>
      <c r="AT224" s="36">
        <f>IF(AND($AQ224&gt;=Inputs!B$13,$AQ224&lt;Inputs!C$13),Inputs!C$13,0)</f>
        <v>200</v>
      </c>
      <c r="AU224" s="36">
        <f>IF(AND($AQ224&gt;=Inputs!C$13,$AQ224&lt;Inputs!D$13),Inputs!D$13,0)</f>
        <v>0</v>
      </c>
      <c r="AV224" s="36">
        <f t="shared" si="266"/>
        <v>60</v>
      </c>
      <c r="AW224" s="36">
        <f>IFERROR((AU224-#REF!)/AS224,0)</f>
        <v>0</v>
      </c>
      <c r="AX224" s="36">
        <f t="shared" si="267"/>
        <v>60</v>
      </c>
      <c r="AY224" s="36" t="str">
        <f t="shared" si="244"/>
        <v>No</v>
      </c>
      <c r="AZ224" s="36">
        <f t="shared" si="268"/>
        <v>0</v>
      </c>
      <c r="BA224" s="36">
        <f t="shared" si="269"/>
        <v>0</v>
      </c>
      <c r="BB224" s="36">
        <f t="shared" si="270"/>
        <v>0</v>
      </c>
      <c r="BC224" s="36">
        <f t="shared" si="271"/>
        <v>0</v>
      </c>
      <c r="BD224" s="36">
        <f t="shared" si="272"/>
        <v>0</v>
      </c>
      <c r="BE224" s="37">
        <f t="shared" si="273"/>
        <v>1</v>
      </c>
      <c r="BF224" s="43">
        <f>IF($I223&lt;=Inputs!B$13,Inputs!B$14,0)</f>
        <v>0</v>
      </c>
      <c r="BG224" s="43">
        <f>IF(AND($I223&gt;Inputs!B$13,$I223&lt;=Inputs!C$13),Inputs!C$14,0)</f>
        <v>0.2</v>
      </c>
      <c r="BH224" s="43">
        <f>IF(AND($I223&gt;Inputs!C$13,$I223&lt;=Inputs!D$13),Inputs!D$14,0)</f>
        <v>0</v>
      </c>
      <c r="BI224" s="43">
        <f>IF(AND($I223&lt;Inputs!B$13),0,0)</f>
        <v>0</v>
      </c>
      <c r="BJ224" s="43">
        <f>IF(AND($I223&gt;=Inputs!B$13,$I223&lt;Inputs!C$13),Inputs!B$13,0)</f>
        <v>185</v>
      </c>
      <c r="BK224" s="43">
        <f>IF(AND($I223&gt;=Inputs!C$13,$I223&lt;Inputs!D$13),Inputs!C$13,0)</f>
        <v>0</v>
      </c>
      <c r="BL224" s="43">
        <f t="shared" si="274"/>
        <v>0</v>
      </c>
      <c r="BM224" s="43">
        <f t="shared" si="275"/>
        <v>10</v>
      </c>
      <c r="BN224" s="43">
        <f t="shared" si="276"/>
        <v>0</v>
      </c>
      <c r="BO224" s="43">
        <f t="shared" si="277"/>
        <v>10</v>
      </c>
      <c r="BP224" s="43" t="str">
        <f t="shared" si="245"/>
        <v>No</v>
      </c>
      <c r="BQ224" s="43">
        <f t="shared" si="278"/>
        <v>0</v>
      </c>
      <c r="BR224" s="43">
        <f t="shared" si="279"/>
        <v>5</v>
      </c>
      <c r="BS224" s="43">
        <f t="shared" si="280"/>
        <v>0</v>
      </c>
      <c r="BT224" s="43">
        <f t="shared" si="281"/>
        <v>0</v>
      </c>
      <c r="BU224" s="43">
        <f t="shared" si="282"/>
        <v>-1</v>
      </c>
      <c r="BV224" s="43">
        <f t="shared" si="283"/>
        <v>0</v>
      </c>
      <c r="BW224" s="43">
        <f t="shared" si="284"/>
        <v>-1</v>
      </c>
      <c r="BX224" s="43">
        <f t="shared" si="253"/>
        <v>186</v>
      </c>
      <c r="BY224" s="43">
        <f>IF(AND($BX224&gt;Inputs!B$13,$BX224&lt;=Inputs!C$13),Inputs!C$14,0)</f>
        <v>0.2</v>
      </c>
      <c r="BZ224" s="43">
        <f>IF(AND($BX224&gt;Inputs!C$13,$BX224&lt;=Inputs!D$13),Inputs!D$14,0)</f>
        <v>0</v>
      </c>
      <c r="CA224" s="43">
        <f>IF(AND($BX224&gt;Inputs!B$13,$BX224&lt;=Inputs!C$13),Inputs!B$13,0)</f>
        <v>185</v>
      </c>
      <c r="CB224" s="43">
        <f>IF(AND($BX224&gt;Inputs!C$13,$BX224&lt;=Inputs!D$13),Inputs!C$13,0)</f>
        <v>0</v>
      </c>
      <c r="CC224" s="43">
        <f t="shared" si="285"/>
        <v>5</v>
      </c>
      <c r="CD224" s="43">
        <f t="shared" si="286"/>
        <v>0</v>
      </c>
      <c r="CE224" s="43">
        <f t="shared" si="287"/>
        <v>5</v>
      </c>
      <c r="CF224" s="43" t="str">
        <f t="shared" si="246"/>
        <v>Yes</v>
      </c>
      <c r="CG224" s="43">
        <f t="shared" si="288"/>
        <v>0</v>
      </c>
      <c r="CH224" s="43">
        <f t="shared" si="289"/>
        <v>0</v>
      </c>
      <c r="CI224" s="43">
        <f t="shared" si="290"/>
        <v>0</v>
      </c>
      <c r="CJ224" s="43">
        <f t="shared" si="291"/>
        <v>0</v>
      </c>
      <c r="CK224" s="43">
        <f t="shared" si="292"/>
        <v>0</v>
      </c>
      <c r="CL224" s="44">
        <f t="shared" si="293"/>
        <v>-1</v>
      </c>
      <c r="CM224" s="9">
        <f>IF(AND($F224&gt;=Inputs!B$3,$F224&lt;Inputs!C$3),FORECAST($F224,Inputs!B$4:C$4,Inputs!B$3:C$3),9999)</f>
        <v>9999</v>
      </c>
      <c r="CN224" s="9">
        <f>IF(AND($F224&gt;=Inputs!C$3,$F224&lt;Inputs!D$3),FORECAST($F224,Inputs!C$4:D$4,Inputs!C$3:D$3),9999)</f>
        <v>9999</v>
      </c>
      <c r="CO224" s="9">
        <f>IF(AND($F224&gt;=Inputs!D$3,$F224&lt;Inputs!E$3),FORECAST($F224,Inputs!D$4:E$4,Inputs!D$3:E$3),9999)</f>
        <v>9999</v>
      </c>
      <c r="CP224" s="9">
        <f>IF(AND($F224&gt;=Inputs!E$3,$F224&lt;Inputs!F$3),FORECAST($F224,Inputs!E$4:F$4,Inputs!E$3:F$3),9999)</f>
        <v>9999</v>
      </c>
      <c r="CQ224" s="9">
        <f>IF(AND($F224&gt;=Inputs!F$3,$F224&lt;Inputs!G$3),FORECAST($F224,Inputs!F$4:G$4,Inputs!F$3:G$3),9999)</f>
        <v>9999</v>
      </c>
      <c r="CR224" s="9">
        <f>IF(AND($F224&gt;=Inputs!G$3,$F224&lt;Inputs!H$3),FORECAST($F224,Inputs!G$4:H$4,Inputs!G$3:H$3),9999)</f>
        <v>9999</v>
      </c>
      <c r="CS224" s="9">
        <f>IF(AND($F224&gt;=Inputs!H$3,$F224&lt;Inputs!I$3),FORECAST($F224,Inputs!H$4:I$4,Inputs!H$3:I$3),9999)</f>
        <v>9999</v>
      </c>
      <c r="CT224" s="9">
        <f>IF(AND($F224&gt;=Inputs!I$3,$F224&lt;Inputs!J$3),FORECAST($F224,Inputs!I$4:J$4,Inputs!I$3:J$3),9999)</f>
        <v>9999</v>
      </c>
      <c r="CU224" s="9">
        <f>IF(AND($F224&gt;=Inputs!J$3,$F224&lt;Inputs!K$3),FORECAST($F224,Inputs!J$4:K$4,Inputs!J$3:K$3),9999)</f>
        <v>9999</v>
      </c>
      <c r="CV224" s="9">
        <f>IF(AND($F224&gt;=Inputs!K$3,$F224&lt;Inputs!L$3),FORECAST($F224,Inputs!K$4:L$4,Inputs!K$3:L$3),9999)</f>
        <v>9999</v>
      </c>
      <c r="CW224" s="9">
        <f>IF(AND($G224&gt;=Inputs!B$3,$G224&lt;Inputs!C$3),FORECAST($G224,Inputs!B$4:C$4,Inputs!B$3:C$3),-9999)</f>
        <v>-9999</v>
      </c>
      <c r="CX224" s="9">
        <f>IF(AND($G224&gt;=Inputs!C$3,$G224&lt;Inputs!D$3),FORECAST($G224,Inputs!C$4:D$4,Inputs!C$3:D$3),-9999)</f>
        <v>-9999</v>
      </c>
      <c r="CY224" s="9">
        <f>IF(AND($G224&gt;=Inputs!D$3,$G224&lt;Inputs!E$3),FORECAST($G224,Inputs!D$4:E$4,Inputs!D$3:E$3),-9999)</f>
        <v>-9999</v>
      </c>
      <c r="CZ224" s="9">
        <f>IF(AND($G224&gt;=Inputs!E$3,$G224&lt;Inputs!F$3),FORECAST($G224,Inputs!E$4:F$4,Inputs!E$3:F$3),-9999)</f>
        <v>-9999</v>
      </c>
      <c r="DA224" s="9">
        <f>IF(AND($G224&gt;=Inputs!F$3,$G224&lt;Inputs!G$3),FORECAST($G224,Inputs!F$4:G$4,Inputs!F$3:G$3),-9999)</f>
        <v>-9999</v>
      </c>
      <c r="DB224" s="9">
        <f>IF(AND($G224&gt;=Inputs!G$3,$G224&lt;Inputs!H$3),FORECAST($G224,Inputs!G$4:H$4,Inputs!G$3:H$3),-9999)</f>
        <v>25.2</v>
      </c>
      <c r="DC224" s="9">
        <f>IF(AND($G224&gt;=Inputs!H$3,$G224&lt;Inputs!I$3),FORECAST($G224,Inputs!H$4:I$4,Inputs!H$3:I$3),-9999)</f>
        <v>-9999</v>
      </c>
      <c r="DD224" s="9">
        <f>IF(AND($G224&gt;=Inputs!I$3,$G224&lt;Inputs!J$3),FORECAST($G224,Inputs!I$4:J$4,Inputs!I$3:J$3),-9999)</f>
        <v>-9999</v>
      </c>
      <c r="DE224" s="9">
        <f>IF(AND($G224&gt;=Inputs!J$3,$G224&lt;Inputs!K$3),FORECAST($G224,Inputs!J$4:K$4,Inputs!J$3:K$3),-9999)</f>
        <v>-9999</v>
      </c>
      <c r="DF224" s="9">
        <f>IF(AND($G224&gt;=Inputs!K$3,$G224&lt;Inputs!L$3),FORECAST($G224,Inputs!K$4:L$4,Inputs!K$3:L$3),-9999)</f>
        <v>-9999</v>
      </c>
    </row>
    <row r="225" spans="1:110" x14ac:dyDescent="0.25">
      <c r="A225" s="2">
        <f t="shared" si="294"/>
        <v>45474.770833332615</v>
      </c>
      <c r="B225" s="3" t="str">
        <f>IF(ROUND(A225,6)&lt;ROUND(Inputs!$B$7,6),"Pre t0",IF(ROUND(A225,6)=ROUND(Inputs!$B$7,6),"t0",IF(AND(A225&gt;Inputs!$B$7,A225&lt;Inputs!$B$8),"TRLD","Post t0")))</f>
        <v>TRLD</v>
      </c>
      <c r="C225" s="17">
        <v>107.59</v>
      </c>
      <c r="D225" s="19">
        <v>195.43679999999998</v>
      </c>
      <c r="E225" s="19"/>
      <c r="F225" s="19">
        <v>200</v>
      </c>
      <c r="G225" s="19">
        <v>130</v>
      </c>
      <c r="H225" s="7">
        <f t="shared" si="254"/>
        <v>186.5</v>
      </c>
      <c r="I225" s="7">
        <f>IF(B225="Pre t0",0,IF(B225="t0",MAX(MIN(TRLD!N225,E225),G225),IF(B225="TRLD",I224+J225,IF(B225="Post t0",MAX(I224+M225,G225)))))</f>
        <v>187</v>
      </c>
      <c r="J225" s="7">
        <f t="shared" si="247"/>
        <v>1</v>
      </c>
      <c r="K225" s="7">
        <f t="shared" si="250"/>
        <v>14</v>
      </c>
      <c r="L225" s="7">
        <f t="shared" si="248"/>
        <v>1</v>
      </c>
      <c r="M225" s="8">
        <f t="shared" si="249"/>
        <v>-1</v>
      </c>
      <c r="N225" s="31">
        <f t="shared" si="251"/>
        <v>200</v>
      </c>
      <c r="O225" s="31">
        <f>IF(AND($C225&gt;=Inputs!B$4,$C225&lt;Inputs!C$4),FORECAST($C225,Inputs!B$3:C$3,Inputs!B$4:C$4),0)</f>
        <v>0</v>
      </c>
      <c r="P225" s="31">
        <f>IF(AND($C225&gt;=Inputs!C$4,$C225&lt;Inputs!D$4),FORECAST($C225,Inputs!C$3:D$3,Inputs!C$4:D$4),0)</f>
        <v>0</v>
      </c>
      <c r="Q225" s="31">
        <f>IF(AND($C225&gt;=Inputs!D$4,$C225&lt;Inputs!E$4),FORECAST($C225,Inputs!D$3:E$3,Inputs!D$4:E$4),0)</f>
        <v>0</v>
      </c>
      <c r="R225" s="31">
        <f>IF(AND($C225&gt;=Inputs!E$4,$C225&lt;Inputs!F$4),FORECAST($C225,Inputs!E$3:F$3,Inputs!E$4:F$4),0)</f>
        <v>0</v>
      </c>
      <c r="S225" s="31">
        <f>IF(AND($C225&gt;=Inputs!F$4,$C225&lt;Inputs!G$4),FORECAST($C225,Inputs!F$3:G$3,Inputs!F$4:G$4),0)</f>
        <v>0</v>
      </c>
      <c r="T225" s="31">
        <f>IF(AND($C225&gt;=Inputs!G$4,$C225&lt;Inputs!H$4),FORECAST($C225,Inputs!G$3:H$3,Inputs!G$4:H$4),0)</f>
        <v>0</v>
      </c>
      <c r="U225" s="31">
        <f>IF(AND($C225&gt;=Inputs!H$4,$C225&lt;Inputs!I$4),FORECAST($C225,Inputs!H$3:I$3,Inputs!H$4:I$4),0)</f>
        <v>0</v>
      </c>
      <c r="V225" s="31">
        <f>IF(AND($C225&gt;=Inputs!I$4,$C225&lt;Inputs!J$4),FORECAST($C225,Inputs!I$3:J$3,Inputs!I$4:J$4),0)</f>
        <v>0</v>
      </c>
      <c r="W225" s="31">
        <f>IF(AND($C225&gt;=Inputs!J$4,$C225&lt;Inputs!K$4),FORECAST($C225,Inputs!J$3:K$3,Inputs!J$4:K$4),0)</f>
        <v>0</v>
      </c>
      <c r="X225" s="31">
        <f>IF(AND($C225&gt;=Inputs!K$4,Inputs!K$4&lt;&gt;""),F225,0)</f>
        <v>200</v>
      </c>
      <c r="Y225" s="36">
        <f>IF($I224&lt;Inputs!B$13,Inputs!B$14,0)</f>
        <v>0</v>
      </c>
      <c r="Z225" s="36">
        <f>IF(AND($I224&gt;=Inputs!B$13,$I224&lt;Inputs!C$13),Inputs!C$14,0)</f>
        <v>0.2</v>
      </c>
      <c r="AA225" s="36">
        <f>IF(AND($I224&gt;=Inputs!C$13,$I224&lt;Inputs!D$13),Inputs!D$14,0)</f>
        <v>0</v>
      </c>
      <c r="AB225" s="36">
        <f>IF(AND($I224&lt;Inputs!B$13),Inputs!B$13,0)</f>
        <v>0</v>
      </c>
      <c r="AC225" s="36">
        <f>IF(AND($I224&gt;=Inputs!B$13,$I224&lt;Inputs!C$13),Inputs!C$13,0)</f>
        <v>200</v>
      </c>
      <c r="AD225" s="36">
        <f>IF(AND($I224&gt;=Inputs!C$13,$I224&lt;Inputs!D$13),Inputs!D$13,0)</f>
        <v>0</v>
      </c>
      <c r="AE225" s="36">
        <f t="shared" si="255"/>
        <v>0</v>
      </c>
      <c r="AF225" s="36">
        <f t="shared" si="256"/>
        <v>70</v>
      </c>
      <c r="AG225" s="36">
        <f t="shared" si="257"/>
        <v>0</v>
      </c>
      <c r="AH225" s="36">
        <f t="shared" si="258"/>
        <v>70</v>
      </c>
      <c r="AI225" s="36" t="str">
        <f t="shared" si="243"/>
        <v>No</v>
      </c>
      <c r="AJ225" s="36">
        <f t="shared" si="259"/>
        <v>0</v>
      </c>
      <c r="AK225" s="36">
        <f t="shared" si="260"/>
        <v>5</v>
      </c>
      <c r="AL225" s="36">
        <f t="shared" si="261"/>
        <v>0</v>
      </c>
      <c r="AM225" s="36">
        <f t="shared" si="262"/>
        <v>0</v>
      </c>
      <c r="AN225" s="36">
        <f t="shared" si="263"/>
        <v>1</v>
      </c>
      <c r="AO225" s="36">
        <f t="shared" si="264"/>
        <v>0</v>
      </c>
      <c r="AP225" s="36">
        <f t="shared" si="265"/>
        <v>1</v>
      </c>
      <c r="AQ225" s="36">
        <f t="shared" si="252"/>
        <v>187</v>
      </c>
      <c r="AR225" s="36">
        <f>IF(AND($AQ225&gt;=Inputs!B$13,$AQ225&lt;Inputs!C$13),Inputs!C$14,0)</f>
        <v>0.2</v>
      </c>
      <c r="AS225" s="36">
        <f>IF(AND($AQ225&gt;=Inputs!C$13,$AQ225&lt;Inputs!D$13),Inputs!D$14,0)</f>
        <v>0</v>
      </c>
      <c r="AT225" s="36">
        <f>IF(AND($AQ225&gt;=Inputs!B$13,$AQ225&lt;Inputs!C$13),Inputs!C$13,0)</f>
        <v>200</v>
      </c>
      <c r="AU225" s="36">
        <f>IF(AND($AQ225&gt;=Inputs!C$13,$AQ225&lt;Inputs!D$13),Inputs!D$13,0)</f>
        <v>0</v>
      </c>
      <c r="AV225" s="36">
        <f t="shared" si="266"/>
        <v>65</v>
      </c>
      <c r="AW225" s="36">
        <f>IFERROR((AU225-#REF!)/AS225,0)</f>
        <v>0</v>
      </c>
      <c r="AX225" s="36">
        <f t="shared" si="267"/>
        <v>65</v>
      </c>
      <c r="AY225" s="36" t="str">
        <f t="shared" si="244"/>
        <v>No</v>
      </c>
      <c r="AZ225" s="36">
        <f t="shared" si="268"/>
        <v>0</v>
      </c>
      <c r="BA225" s="36">
        <f t="shared" si="269"/>
        <v>0</v>
      </c>
      <c r="BB225" s="36">
        <f t="shared" si="270"/>
        <v>0</v>
      </c>
      <c r="BC225" s="36">
        <f t="shared" si="271"/>
        <v>0</v>
      </c>
      <c r="BD225" s="36">
        <f t="shared" si="272"/>
        <v>0</v>
      </c>
      <c r="BE225" s="37">
        <f t="shared" si="273"/>
        <v>1</v>
      </c>
      <c r="BF225" s="43">
        <f>IF($I224&lt;=Inputs!B$13,Inputs!B$14,0)</f>
        <v>0</v>
      </c>
      <c r="BG225" s="43">
        <f>IF(AND($I224&gt;Inputs!B$13,$I224&lt;=Inputs!C$13),Inputs!C$14,0)</f>
        <v>0.2</v>
      </c>
      <c r="BH225" s="43">
        <f>IF(AND($I224&gt;Inputs!C$13,$I224&lt;=Inputs!D$13),Inputs!D$14,0)</f>
        <v>0</v>
      </c>
      <c r="BI225" s="43">
        <f>IF(AND($I224&lt;Inputs!B$13),0,0)</f>
        <v>0</v>
      </c>
      <c r="BJ225" s="43">
        <f>IF(AND($I224&gt;=Inputs!B$13,$I224&lt;Inputs!C$13),Inputs!B$13,0)</f>
        <v>185</v>
      </c>
      <c r="BK225" s="43">
        <f>IF(AND($I224&gt;=Inputs!C$13,$I224&lt;Inputs!D$13),Inputs!C$13,0)</f>
        <v>0</v>
      </c>
      <c r="BL225" s="43">
        <f t="shared" si="274"/>
        <v>0</v>
      </c>
      <c r="BM225" s="43">
        <f t="shared" si="275"/>
        <v>5</v>
      </c>
      <c r="BN225" s="43">
        <f t="shared" si="276"/>
        <v>0</v>
      </c>
      <c r="BO225" s="43">
        <f t="shared" si="277"/>
        <v>5</v>
      </c>
      <c r="BP225" s="43" t="str">
        <f t="shared" si="245"/>
        <v>Yes</v>
      </c>
      <c r="BQ225" s="43">
        <f t="shared" si="278"/>
        <v>0</v>
      </c>
      <c r="BR225" s="43">
        <f t="shared" si="279"/>
        <v>5</v>
      </c>
      <c r="BS225" s="43">
        <f t="shared" si="280"/>
        <v>0</v>
      </c>
      <c r="BT225" s="43">
        <f t="shared" si="281"/>
        <v>0</v>
      </c>
      <c r="BU225" s="43">
        <f t="shared" si="282"/>
        <v>-1</v>
      </c>
      <c r="BV225" s="43">
        <f t="shared" si="283"/>
        <v>0</v>
      </c>
      <c r="BW225" s="43">
        <f t="shared" si="284"/>
        <v>-1</v>
      </c>
      <c r="BX225" s="43">
        <f t="shared" si="253"/>
        <v>185</v>
      </c>
      <c r="BY225" s="43">
        <f>IF(AND($BX225&gt;Inputs!B$13,$BX225&lt;=Inputs!C$13),Inputs!C$14,0)</f>
        <v>0</v>
      </c>
      <c r="BZ225" s="43">
        <f>IF(AND($BX225&gt;Inputs!C$13,$BX225&lt;=Inputs!D$13),Inputs!D$14,0)</f>
        <v>0</v>
      </c>
      <c r="CA225" s="43">
        <f>IF(AND($BX225&gt;Inputs!B$13,$BX225&lt;=Inputs!C$13),Inputs!B$13,0)</f>
        <v>0</v>
      </c>
      <c r="CB225" s="43">
        <f>IF(AND($BX225&gt;Inputs!C$13,$BX225&lt;=Inputs!D$13),Inputs!C$13,0)</f>
        <v>0</v>
      </c>
      <c r="CC225" s="43">
        <f t="shared" si="285"/>
        <v>0</v>
      </c>
      <c r="CD225" s="43">
        <f t="shared" si="286"/>
        <v>0</v>
      </c>
      <c r="CE225" s="43">
        <f t="shared" si="287"/>
        <v>0</v>
      </c>
      <c r="CF225" s="43" t="str">
        <f t="shared" si="246"/>
        <v>No</v>
      </c>
      <c r="CG225" s="43">
        <f t="shared" si="288"/>
        <v>0</v>
      </c>
      <c r="CH225" s="43">
        <f t="shared" si="289"/>
        <v>0</v>
      </c>
      <c r="CI225" s="43">
        <f t="shared" si="290"/>
        <v>0</v>
      </c>
      <c r="CJ225" s="43">
        <f t="shared" si="291"/>
        <v>0</v>
      </c>
      <c r="CK225" s="43">
        <f t="shared" si="292"/>
        <v>0</v>
      </c>
      <c r="CL225" s="44">
        <f t="shared" si="293"/>
        <v>-1</v>
      </c>
      <c r="CM225" s="9">
        <f>IF(AND($F225&gt;=Inputs!B$3,$F225&lt;Inputs!C$3),FORECAST($F225,Inputs!B$4:C$4,Inputs!B$3:C$3),9999)</f>
        <v>9999</v>
      </c>
      <c r="CN225" s="9">
        <f>IF(AND($F225&gt;=Inputs!C$3,$F225&lt;Inputs!D$3),FORECAST($F225,Inputs!C$4:D$4,Inputs!C$3:D$3),9999)</f>
        <v>9999</v>
      </c>
      <c r="CO225" s="9">
        <f>IF(AND($F225&gt;=Inputs!D$3,$F225&lt;Inputs!E$3),FORECAST($F225,Inputs!D$4:E$4,Inputs!D$3:E$3),9999)</f>
        <v>9999</v>
      </c>
      <c r="CP225" s="9">
        <f>IF(AND($F225&gt;=Inputs!E$3,$F225&lt;Inputs!F$3),FORECAST($F225,Inputs!E$4:F$4,Inputs!E$3:F$3),9999)</f>
        <v>9999</v>
      </c>
      <c r="CQ225" s="9">
        <f>IF(AND($F225&gt;=Inputs!F$3,$F225&lt;Inputs!G$3),FORECAST($F225,Inputs!F$4:G$4,Inputs!F$3:G$3),9999)</f>
        <v>9999</v>
      </c>
      <c r="CR225" s="9">
        <f>IF(AND($F225&gt;=Inputs!G$3,$F225&lt;Inputs!H$3),FORECAST($F225,Inputs!G$4:H$4,Inputs!G$3:H$3),9999)</f>
        <v>9999</v>
      </c>
      <c r="CS225" s="9">
        <f>IF(AND($F225&gt;=Inputs!H$3,$F225&lt;Inputs!I$3),FORECAST($F225,Inputs!H$4:I$4,Inputs!H$3:I$3),9999)</f>
        <v>9999</v>
      </c>
      <c r="CT225" s="9">
        <f>IF(AND($F225&gt;=Inputs!I$3,$F225&lt;Inputs!J$3),FORECAST($F225,Inputs!I$4:J$4,Inputs!I$3:J$3),9999)</f>
        <v>9999</v>
      </c>
      <c r="CU225" s="9">
        <f>IF(AND($F225&gt;=Inputs!J$3,$F225&lt;Inputs!K$3),FORECAST($F225,Inputs!J$4:K$4,Inputs!J$3:K$3),9999)</f>
        <v>9999</v>
      </c>
      <c r="CV225" s="9">
        <f>IF(AND($F225&gt;=Inputs!K$3,$F225&lt;Inputs!L$3),FORECAST($F225,Inputs!K$4:L$4,Inputs!K$3:L$3),9999)</f>
        <v>9999</v>
      </c>
      <c r="CW225" s="9">
        <f>IF(AND($G225&gt;=Inputs!B$3,$G225&lt;Inputs!C$3),FORECAST($G225,Inputs!B$4:C$4,Inputs!B$3:C$3),-9999)</f>
        <v>-9999</v>
      </c>
      <c r="CX225" s="9">
        <f>IF(AND($G225&gt;=Inputs!C$3,$G225&lt;Inputs!D$3),FORECAST($G225,Inputs!C$4:D$4,Inputs!C$3:D$3),-9999)</f>
        <v>-9999</v>
      </c>
      <c r="CY225" s="9">
        <f>IF(AND($G225&gt;=Inputs!D$3,$G225&lt;Inputs!E$3),FORECAST($G225,Inputs!D$4:E$4,Inputs!D$3:E$3),-9999)</f>
        <v>-9999</v>
      </c>
      <c r="CZ225" s="9">
        <f>IF(AND($G225&gt;=Inputs!E$3,$G225&lt;Inputs!F$3),FORECAST($G225,Inputs!E$4:F$4,Inputs!E$3:F$3),-9999)</f>
        <v>-9999</v>
      </c>
      <c r="DA225" s="9">
        <f>IF(AND($G225&gt;=Inputs!F$3,$G225&lt;Inputs!G$3),FORECAST($G225,Inputs!F$4:G$4,Inputs!F$3:G$3),-9999)</f>
        <v>-9999</v>
      </c>
      <c r="DB225" s="9">
        <f>IF(AND($G225&gt;=Inputs!G$3,$G225&lt;Inputs!H$3),FORECAST($G225,Inputs!G$4:H$4,Inputs!G$3:H$3),-9999)</f>
        <v>25.2</v>
      </c>
      <c r="DC225" s="9">
        <f>IF(AND($G225&gt;=Inputs!H$3,$G225&lt;Inputs!I$3),FORECAST($G225,Inputs!H$4:I$4,Inputs!H$3:I$3),-9999)</f>
        <v>-9999</v>
      </c>
      <c r="DD225" s="9">
        <f>IF(AND($G225&gt;=Inputs!I$3,$G225&lt;Inputs!J$3),FORECAST($G225,Inputs!I$4:J$4,Inputs!I$3:J$3),-9999)</f>
        <v>-9999</v>
      </c>
      <c r="DE225" s="9">
        <f>IF(AND($G225&gt;=Inputs!J$3,$G225&lt;Inputs!K$3),FORECAST($G225,Inputs!J$4:K$4,Inputs!J$3:K$3),-9999)</f>
        <v>-9999</v>
      </c>
      <c r="DF225" s="9">
        <f>IF(AND($G225&gt;=Inputs!K$3,$G225&lt;Inputs!L$3),FORECAST($G225,Inputs!K$4:L$4,Inputs!K$3:L$3),-9999)</f>
        <v>-9999</v>
      </c>
    </row>
    <row r="226" spans="1:110" x14ac:dyDescent="0.25">
      <c r="A226" s="2">
        <f t="shared" si="294"/>
        <v>45474.774305554834</v>
      </c>
      <c r="B226" s="3" t="str">
        <f>IF(ROUND(A226,6)&lt;ROUND(Inputs!$B$7,6),"Pre t0",IF(ROUND(A226,6)=ROUND(Inputs!$B$7,6),"t0",IF(AND(A226&gt;Inputs!$B$7,A226&lt;Inputs!$B$8),"TRLD","Post t0")))</f>
        <v>TRLD</v>
      </c>
      <c r="C226" s="17">
        <v>33.44</v>
      </c>
      <c r="D226" s="19">
        <v>194.56535</v>
      </c>
      <c r="E226" s="19"/>
      <c r="F226" s="19">
        <v>200</v>
      </c>
      <c r="G226" s="19">
        <v>130</v>
      </c>
      <c r="H226" s="7">
        <f t="shared" si="254"/>
        <v>185.53183333333334</v>
      </c>
      <c r="I226" s="7">
        <f>IF(B226="Pre t0",0,IF(B226="t0",MAX(MIN(TRLD!N226,E226),G226),IF(B226="TRLD",I225+J226,IF(B226="Post t0",MAX(I225+M226,G226)))))</f>
        <v>186</v>
      </c>
      <c r="J226" s="7">
        <f t="shared" si="247"/>
        <v>-1</v>
      </c>
      <c r="K226" s="7">
        <f t="shared" si="250"/>
        <v>-1.9426666666666392</v>
      </c>
      <c r="L226" s="7">
        <f t="shared" si="248"/>
        <v>1</v>
      </c>
      <c r="M226" s="8">
        <f t="shared" si="249"/>
        <v>-1</v>
      </c>
      <c r="N226" s="31">
        <f t="shared" si="251"/>
        <v>185.05733333333336</v>
      </c>
      <c r="O226" s="31">
        <f>IF(AND($C226&gt;=Inputs!B$4,$C226&lt;Inputs!C$4),FORECAST($C226,Inputs!B$3:C$3,Inputs!B$4:C$4),0)</f>
        <v>0</v>
      </c>
      <c r="P226" s="31">
        <f>IF(AND($C226&gt;=Inputs!C$4,$C226&lt;Inputs!D$4),FORECAST($C226,Inputs!C$3:D$3,Inputs!C$4:D$4),0)</f>
        <v>0</v>
      </c>
      <c r="Q226" s="31">
        <f>IF(AND($C226&gt;=Inputs!D$4,$C226&lt;Inputs!E$4),FORECAST($C226,Inputs!D$3:E$3,Inputs!D$4:E$4),0)</f>
        <v>0</v>
      </c>
      <c r="R226" s="31">
        <f>IF(AND($C226&gt;=Inputs!E$4,$C226&lt;Inputs!F$4),FORECAST($C226,Inputs!E$3:F$3,Inputs!E$4:F$4),0)</f>
        <v>0</v>
      </c>
      <c r="S226" s="31">
        <f>IF(AND($C226&gt;=Inputs!F$4,$C226&lt;Inputs!G$4),FORECAST($C226,Inputs!F$3:G$3,Inputs!F$4:G$4),0)</f>
        <v>0</v>
      </c>
      <c r="T226" s="31">
        <f>IF(AND($C226&gt;=Inputs!G$4,$C226&lt;Inputs!H$4),FORECAST($C226,Inputs!G$3:H$3,Inputs!G$4:H$4),0)</f>
        <v>0</v>
      </c>
      <c r="U226" s="31">
        <f>IF(AND($C226&gt;=Inputs!H$4,$C226&lt;Inputs!I$4),FORECAST($C226,Inputs!H$3:I$3,Inputs!H$4:I$4),0)</f>
        <v>0</v>
      </c>
      <c r="V226" s="31">
        <f>IF(AND($C226&gt;=Inputs!I$4,$C226&lt;Inputs!J$4),FORECAST($C226,Inputs!I$3:J$3,Inputs!I$4:J$4),0)</f>
        <v>185.05733333333336</v>
      </c>
      <c r="W226" s="31">
        <f>IF(AND($C226&gt;=Inputs!J$4,$C226&lt;Inputs!K$4),FORECAST($C226,Inputs!J$3:K$3,Inputs!J$4:K$4),0)</f>
        <v>0</v>
      </c>
      <c r="X226" s="31">
        <f>IF(AND($C226&gt;=Inputs!K$4,Inputs!K$4&lt;&gt;""),F226,0)</f>
        <v>0</v>
      </c>
      <c r="Y226" s="36">
        <f>IF($I225&lt;Inputs!B$13,Inputs!B$14,0)</f>
        <v>0</v>
      </c>
      <c r="Z226" s="36">
        <f>IF(AND($I225&gt;=Inputs!B$13,$I225&lt;Inputs!C$13),Inputs!C$14,0)</f>
        <v>0.2</v>
      </c>
      <c r="AA226" s="36">
        <f>IF(AND($I225&gt;=Inputs!C$13,$I225&lt;Inputs!D$13),Inputs!D$14,0)</f>
        <v>0</v>
      </c>
      <c r="AB226" s="36">
        <f>IF(AND($I225&lt;Inputs!B$13),Inputs!B$13,0)</f>
        <v>0</v>
      </c>
      <c r="AC226" s="36">
        <f>IF(AND($I225&gt;=Inputs!B$13,$I225&lt;Inputs!C$13),Inputs!C$13,0)</f>
        <v>200</v>
      </c>
      <c r="AD226" s="36">
        <f>IF(AND($I225&gt;=Inputs!C$13,$I225&lt;Inputs!D$13),Inputs!D$13,0)</f>
        <v>0</v>
      </c>
      <c r="AE226" s="36">
        <f t="shared" si="255"/>
        <v>0</v>
      </c>
      <c r="AF226" s="36">
        <f t="shared" si="256"/>
        <v>65</v>
      </c>
      <c r="AG226" s="36">
        <f t="shared" si="257"/>
        <v>0</v>
      </c>
      <c r="AH226" s="36">
        <f t="shared" si="258"/>
        <v>65</v>
      </c>
      <c r="AI226" s="36" t="str">
        <f t="shared" si="243"/>
        <v>No</v>
      </c>
      <c r="AJ226" s="36">
        <f t="shared" si="259"/>
        <v>0</v>
      </c>
      <c r="AK226" s="36">
        <f t="shared" si="260"/>
        <v>5</v>
      </c>
      <c r="AL226" s="36">
        <f t="shared" si="261"/>
        <v>0</v>
      </c>
      <c r="AM226" s="36">
        <f t="shared" si="262"/>
        <v>0</v>
      </c>
      <c r="AN226" s="36">
        <f t="shared" si="263"/>
        <v>1</v>
      </c>
      <c r="AO226" s="36">
        <f t="shared" si="264"/>
        <v>0</v>
      </c>
      <c r="AP226" s="36">
        <f t="shared" si="265"/>
        <v>1</v>
      </c>
      <c r="AQ226" s="36">
        <f t="shared" si="252"/>
        <v>188</v>
      </c>
      <c r="AR226" s="36">
        <f>IF(AND($AQ226&gt;=Inputs!B$13,$AQ226&lt;Inputs!C$13),Inputs!C$14,0)</f>
        <v>0.2</v>
      </c>
      <c r="AS226" s="36">
        <f>IF(AND($AQ226&gt;=Inputs!C$13,$AQ226&lt;Inputs!D$13),Inputs!D$14,0)</f>
        <v>0</v>
      </c>
      <c r="AT226" s="36">
        <f>IF(AND($AQ226&gt;=Inputs!B$13,$AQ226&lt;Inputs!C$13),Inputs!C$13,0)</f>
        <v>200</v>
      </c>
      <c r="AU226" s="36">
        <f>IF(AND($AQ226&gt;=Inputs!C$13,$AQ226&lt;Inputs!D$13),Inputs!D$13,0)</f>
        <v>0</v>
      </c>
      <c r="AV226" s="36">
        <f t="shared" si="266"/>
        <v>60</v>
      </c>
      <c r="AW226" s="36">
        <f>IFERROR((AU226-#REF!)/AS226,0)</f>
        <v>0</v>
      </c>
      <c r="AX226" s="36">
        <f t="shared" si="267"/>
        <v>60</v>
      </c>
      <c r="AY226" s="36" t="str">
        <f t="shared" si="244"/>
        <v>No</v>
      </c>
      <c r="AZ226" s="36">
        <f t="shared" si="268"/>
        <v>0</v>
      </c>
      <c r="BA226" s="36">
        <f t="shared" si="269"/>
        <v>0</v>
      </c>
      <c r="BB226" s="36">
        <f t="shared" si="270"/>
        <v>0</v>
      </c>
      <c r="BC226" s="36">
        <f t="shared" si="271"/>
        <v>0</v>
      </c>
      <c r="BD226" s="36">
        <f t="shared" si="272"/>
        <v>0</v>
      </c>
      <c r="BE226" s="37">
        <f t="shared" si="273"/>
        <v>1</v>
      </c>
      <c r="BF226" s="43">
        <f>IF($I225&lt;=Inputs!B$13,Inputs!B$14,0)</f>
        <v>0</v>
      </c>
      <c r="BG226" s="43">
        <f>IF(AND($I225&gt;Inputs!B$13,$I225&lt;=Inputs!C$13),Inputs!C$14,0)</f>
        <v>0.2</v>
      </c>
      <c r="BH226" s="43">
        <f>IF(AND($I225&gt;Inputs!C$13,$I225&lt;=Inputs!D$13),Inputs!D$14,0)</f>
        <v>0</v>
      </c>
      <c r="BI226" s="43">
        <f>IF(AND($I225&lt;Inputs!B$13),0,0)</f>
        <v>0</v>
      </c>
      <c r="BJ226" s="43">
        <f>IF(AND($I225&gt;=Inputs!B$13,$I225&lt;Inputs!C$13),Inputs!B$13,0)</f>
        <v>185</v>
      </c>
      <c r="BK226" s="43">
        <f>IF(AND($I225&gt;=Inputs!C$13,$I225&lt;Inputs!D$13),Inputs!C$13,0)</f>
        <v>0</v>
      </c>
      <c r="BL226" s="43">
        <f t="shared" si="274"/>
        <v>0</v>
      </c>
      <c r="BM226" s="43">
        <f t="shared" si="275"/>
        <v>10</v>
      </c>
      <c r="BN226" s="43">
        <f t="shared" si="276"/>
        <v>0</v>
      </c>
      <c r="BO226" s="43">
        <f t="shared" si="277"/>
        <v>10</v>
      </c>
      <c r="BP226" s="43" t="str">
        <f t="shared" si="245"/>
        <v>No</v>
      </c>
      <c r="BQ226" s="43">
        <f t="shared" si="278"/>
        <v>0</v>
      </c>
      <c r="BR226" s="43">
        <f t="shared" si="279"/>
        <v>5</v>
      </c>
      <c r="BS226" s="43">
        <f t="shared" si="280"/>
        <v>0</v>
      </c>
      <c r="BT226" s="43">
        <f t="shared" si="281"/>
        <v>0</v>
      </c>
      <c r="BU226" s="43">
        <f t="shared" si="282"/>
        <v>-1</v>
      </c>
      <c r="BV226" s="43">
        <f t="shared" si="283"/>
        <v>0</v>
      </c>
      <c r="BW226" s="43">
        <f t="shared" si="284"/>
        <v>-1</v>
      </c>
      <c r="BX226" s="43">
        <f t="shared" si="253"/>
        <v>186</v>
      </c>
      <c r="BY226" s="43">
        <f>IF(AND($BX226&gt;Inputs!B$13,$BX226&lt;=Inputs!C$13),Inputs!C$14,0)</f>
        <v>0.2</v>
      </c>
      <c r="BZ226" s="43">
        <f>IF(AND($BX226&gt;Inputs!C$13,$BX226&lt;=Inputs!D$13),Inputs!D$14,0)</f>
        <v>0</v>
      </c>
      <c r="CA226" s="43">
        <f>IF(AND($BX226&gt;Inputs!B$13,$BX226&lt;=Inputs!C$13),Inputs!B$13,0)</f>
        <v>185</v>
      </c>
      <c r="CB226" s="43">
        <f>IF(AND($BX226&gt;Inputs!C$13,$BX226&lt;=Inputs!D$13),Inputs!C$13,0)</f>
        <v>0</v>
      </c>
      <c r="CC226" s="43">
        <f t="shared" si="285"/>
        <v>5</v>
      </c>
      <c r="CD226" s="43">
        <f t="shared" si="286"/>
        <v>0</v>
      </c>
      <c r="CE226" s="43">
        <f t="shared" si="287"/>
        <v>5</v>
      </c>
      <c r="CF226" s="43" t="str">
        <f t="shared" si="246"/>
        <v>Yes</v>
      </c>
      <c r="CG226" s="43">
        <f t="shared" si="288"/>
        <v>0</v>
      </c>
      <c r="CH226" s="43">
        <f t="shared" si="289"/>
        <v>0</v>
      </c>
      <c r="CI226" s="43">
        <f t="shared" si="290"/>
        <v>0</v>
      </c>
      <c r="CJ226" s="43">
        <f t="shared" si="291"/>
        <v>0</v>
      </c>
      <c r="CK226" s="43">
        <f t="shared" si="292"/>
        <v>0</v>
      </c>
      <c r="CL226" s="44">
        <f t="shared" si="293"/>
        <v>-1</v>
      </c>
      <c r="CM226" s="9">
        <f>IF(AND($F226&gt;=Inputs!B$3,$F226&lt;Inputs!C$3),FORECAST($F226,Inputs!B$4:C$4,Inputs!B$3:C$3),9999)</f>
        <v>9999</v>
      </c>
      <c r="CN226" s="9">
        <f>IF(AND($F226&gt;=Inputs!C$3,$F226&lt;Inputs!D$3),FORECAST($F226,Inputs!C$4:D$4,Inputs!C$3:D$3),9999)</f>
        <v>9999</v>
      </c>
      <c r="CO226" s="9">
        <f>IF(AND($F226&gt;=Inputs!D$3,$F226&lt;Inputs!E$3),FORECAST($F226,Inputs!D$4:E$4,Inputs!D$3:E$3),9999)</f>
        <v>9999</v>
      </c>
      <c r="CP226" s="9">
        <f>IF(AND($F226&gt;=Inputs!E$3,$F226&lt;Inputs!F$3),FORECAST($F226,Inputs!E$4:F$4,Inputs!E$3:F$3),9999)</f>
        <v>9999</v>
      </c>
      <c r="CQ226" s="9">
        <f>IF(AND($F226&gt;=Inputs!F$3,$F226&lt;Inputs!G$3),FORECAST($F226,Inputs!F$4:G$4,Inputs!F$3:G$3),9999)</f>
        <v>9999</v>
      </c>
      <c r="CR226" s="9">
        <f>IF(AND($F226&gt;=Inputs!G$3,$F226&lt;Inputs!H$3),FORECAST($F226,Inputs!G$4:H$4,Inputs!G$3:H$3),9999)</f>
        <v>9999</v>
      </c>
      <c r="CS226" s="9">
        <f>IF(AND($F226&gt;=Inputs!H$3,$F226&lt;Inputs!I$3),FORECAST($F226,Inputs!H$4:I$4,Inputs!H$3:I$3),9999)</f>
        <v>9999</v>
      </c>
      <c r="CT226" s="9">
        <f>IF(AND($F226&gt;=Inputs!I$3,$F226&lt;Inputs!J$3),FORECAST($F226,Inputs!I$4:J$4,Inputs!I$3:J$3),9999)</f>
        <v>9999</v>
      </c>
      <c r="CU226" s="9">
        <f>IF(AND($F226&gt;=Inputs!J$3,$F226&lt;Inputs!K$3),FORECAST($F226,Inputs!J$4:K$4,Inputs!J$3:K$3),9999)</f>
        <v>9999</v>
      </c>
      <c r="CV226" s="9">
        <f>IF(AND($F226&gt;=Inputs!K$3,$F226&lt;Inputs!L$3),FORECAST($F226,Inputs!K$4:L$4,Inputs!K$3:L$3),9999)</f>
        <v>9999</v>
      </c>
      <c r="CW226" s="9">
        <f>IF(AND($G226&gt;=Inputs!B$3,$G226&lt;Inputs!C$3),FORECAST($G226,Inputs!B$4:C$4,Inputs!B$3:C$3),-9999)</f>
        <v>-9999</v>
      </c>
      <c r="CX226" s="9">
        <f>IF(AND($G226&gt;=Inputs!C$3,$G226&lt;Inputs!D$3),FORECAST($G226,Inputs!C$4:D$4,Inputs!C$3:D$3),-9999)</f>
        <v>-9999</v>
      </c>
      <c r="CY226" s="9">
        <f>IF(AND($G226&gt;=Inputs!D$3,$G226&lt;Inputs!E$3),FORECAST($G226,Inputs!D$4:E$4,Inputs!D$3:E$3),-9999)</f>
        <v>-9999</v>
      </c>
      <c r="CZ226" s="9">
        <f>IF(AND($G226&gt;=Inputs!E$3,$G226&lt;Inputs!F$3),FORECAST($G226,Inputs!E$4:F$4,Inputs!E$3:F$3),-9999)</f>
        <v>-9999</v>
      </c>
      <c r="DA226" s="9">
        <f>IF(AND($G226&gt;=Inputs!F$3,$G226&lt;Inputs!G$3),FORECAST($G226,Inputs!F$4:G$4,Inputs!F$3:G$3),-9999)</f>
        <v>-9999</v>
      </c>
      <c r="DB226" s="9">
        <f>IF(AND($G226&gt;=Inputs!G$3,$G226&lt;Inputs!H$3),FORECAST($G226,Inputs!G$4:H$4,Inputs!G$3:H$3),-9999)</f>
        <v>25.2</v>
      </c>
      <c r="DC226" s="9">
        <f>IF(AND($G226&gt;=Inputs!H$3,$G226&lt;Inputs!I$3),FORECAST($G226,Inputs!H$4:I$4,Inputs!H$3:I$3),-9999)</f>
        <v>-9999</v>
      </c>
      <c r="DD226" s="9">
        <f>IF(AND($G226&gt;=Inputs!I$3,$G226&lt;Inputs!J$3),FORECAST($G226,Inputs!I$4:J$4,Inputs!I$3:J$3),-9999)</f>
        <v>-9999</v>
      </c>
      <c r="DE226" s="9">
        <f>IF(AND($G226&gt;=Inputs!J$3,$G226&lt;Inputs!K$3),FORECAST($G226,Inputs!J$4:K$4,Inputs!J$3:K$3),-9999)</f>
        <v>-9999</v>
      </c>
      <c r="DF226" s="9">
        <f>IF(AND($G226&gt;=Inputs!K$3,$G226&lt;Inputs!L$3),FORECAST($G226,Inputs!K$4:L$4,Inputs!K$3:L$3),-9999)</f>
        <v>-9999</v>
      </c>
    </row>
    <row r="227" spans="1:110" x14ac:dyDescent="0.25">
      <c r="A227" s="2">
        <f t="shared" si="294"/>
        <v>45474.777777777053</v>
      </c>
      <c r="B227" s="3" t="str">
        <f>IF(ROUND(A227,6)&lt;ROUND(Inputs!$B$7,6),"Pre t0",IF(ROUND(A227,6)=ROUND(Inputs!$B$7,6),"t0",IF(AND(A227&gt;Inputs!$B$7,A227&lt;Inputs!$B$8),"TRLD","Post t0")))</f>
        <v>TRLD</v>
      </c>
      <c r="C227" s="17">
        <v>33.82</v>
      </c>
      <c r="D227" s="19">
        <v>195.15549999999999</v>
      </c>
      <c r="E227" s="19"/>
      <c r="F227" s="19">
        <v>200</v>
      </c>
      <c r="G227" s="19">
        <v>130</v>
      </c>
      <c r="H227" s="7">
        <f t="shared" si="254"/>
        <v>185.06025000000005</v>
      </c>
      <c r="I227" s="7">
        <f>IF(B227="Pre t0",0,IF(B227="t0",MAX(MIN(TRLD!N227,E227),G227),IF(B227="TRLD",I226+J227,IF(B227="Post t0",MAX(I226+M227,G227)))))</f>
        <v>185.06366666666671</v>
      </c>
      <c r="J227" s="7">
        <f t="shared" si="247"/>
        <v>-0.9363333333332946</v>
      </c>
      <c r="K227" s="7">
        <f t="shared" si="250"/>
        <v>-0.9363333333332946</v>
      </c>
      <c r="L227" s="7">
        <f t="shared" si="248"/>
        <v>1</v>
      </c>
      <c r="M227" s="8">
        <f t="shared" si="249"/>
        <v>-1</v>
      </c>
      <c r="N227" s="31">
        <f t="shared" si="251"/>
        <v>185.06366666666671</v>
      </c>
      <c r="O227" s="31">
        <f>IF(AND($C227&gt;=Inputs!B$4,$C227&lt;Inputs!C$4),FORECAST($C227,Inputs!B$3:C$3,Inputs!B$4:C$4),0)</f>
        <v>0</v>
      </c>
      <c r="P227" s="31">
        <f>IF(AND($C227&gt;=Inputs!C$4,$C227&lt;Inputs!D$4),FORECAST($C227,Inputs!C$3:D$3,Inputs!C$4:D$4),0)</f>
        <v>0</v>
      </c>
      <c r="Q227" s="31">
        <f>IF(AND($C227&gt;=Inputs!D$4,$C227&lt;Inputs!E$4),FORECAST($C227,Inputs!D$3:E$3,Inputs!D$4:E$4),0)</f>
        <v>0</v>
      </c>
      <c r="R227" s="31">
        <f>IF(AND($C227&gt;=Inputs!E$4,$C227&lt;Inputs!F$4),FORECAST($C227,Inputs!E$3:F$3,Inputs!E$4:F$4),0)</f>
        <v>0</v>
      </c>
      <c r="S227" s="31">
        <f>IF(AND($C227&gt;=Inputs!F$4,$C227&lt;Inputs!G$4),FORECAST($C227,Inputs!F$3:G$3,Inputs!F$4:G$4),0)</f>
        <v>0</v>
      </c>
      <c r="T227" s="31">
        <f>IF(AND($C227&gt;=Inputs!G$4,$C227&lt;Inputs!H$4),FORECAST($C227,Inputs!G$3:H$3,Inputs!G$4:H$4),0)</f>
        <v>0</v>
      </c>
      <c r="U227" s="31">
        <f>IF(AND($C227&gt;=Inputs!H$4,$C227&lt;Inputs!I$4),FORECAST($C227,Inputs!H$3:I$3,Inputs!H$4:I$4),0)</f>
        <v>0</v>
      </c>
      <c r="V227" s="31">
        <f>IF(AND($C227&gt;=Inputs!I$4,$C227&lt;Inputs!J$4),FORECAST($C227,Inputs!I$3:J$3,Inputs!I$4:J$4),0)</f>
        <v>185.06366666666671</v>
      </c>
      <c r="W227" s="31">
        <f>IF(AND($C227&gt;=Inputs!J$4,$C227&lt;Inputs!K$4),FORECAST($C227,Inputs!J$3:K$3,Inputs!J$4:K$4),0)</f>
        <v>0</v>
      </c>
      <c r="X227" s="31">
        <f>IF(AND($C227&gt;=Inputs!K$4,Inputs!K$4&lt;&gt;""),F227,0)</f>
        <v>0</v>
      </c>
      <c r="Y227" s="36">
        <f>IF($I226&lt;Inputs!B$13,Inputs!B$14,0)</f>
        <v>0</v>
      </c>
      <c r="Z227" s="36">
        <f>IF(AND($I226&gt;=Inputs!B$13,$I226&lt;Inputs!C$13),Inputs!C$14,0)</f>
        <v>0.2</v>
      </c>
      <c r="AA227" s="36">
        <f>IF(AND($I226&gt;=Inputs!C$13,$I226&lt;Inputs!D$13),Inputs!D$14,0)</f>
        <v>0</v>
      </c>
      <c r="AB227" s="36">
        <f>IF(AND($I226&lt;Inputs!B$13),Inputs!B$13,0)</f>
        <v>0</v>
      </c>
      <c r="AC227" s="36">
        <f>IF(AND($I226&gt;=Inputs!B$13,$I226&lt;Inputs!C$13),Inputs!C$13,0)</f>
        <v>200</v>
      </c>
      <c r="AD227" s="36">
        <f>IF(AND($I226&gt;=Inputs!C$13,$I226&lt;Inputs!D$13),Inputs!D$13,0)</f>
        <v>0</v>
      </c>
      <c r="AE227" s="36">
        <f t="shared" si="255"/>
        <v>0</v>
      </c>
      <c r="AF227" s="36">
        <f t="shared" si="256"/>
        <v>70</v>
      </c>
      <c r="AG227" s="36">
        <f t="shared" si="257"/>
        <v>0</v>
      </c>
      <c r="AH227" s="36">
        <f t="shared" si="258"/>
        <v>70</v>
      </c>
      <c r="AI227" s="36" t="str">
        <f t="shared" si="243"/>
        <v>No</v>
      </c>
      <c r="AJ227" s="36">
        <f t="shared" si="259"/>
        <v>0</v>
      </c>
      <c r="AK227" s="36">
        <f t="shared" si="260"/>
        <v>5</v>
      </c>
      <c r="AL227" s="36">
        <f t="shared" si="261"/>
        <v>0</v>
      </c>
      <c r="AM227" s="36">
        <f t="shared" si="262"/>
        <v>0</v>
      </c>
      <c r="AN227" s="36">
        <f t="shared" si="263"/>
        <v>1</v>
      </c>
      <c r="AO227" s="36">
        <f t="shared" si="264"/>
        <v>0</v>
      </c>
      <c r="AP227" s="36">
        <f t="shared" si="265"/>
        <v>1</v>
      </c>
      <c r="AQ227" s="36">
        <f t="shared" si="252"/>
        <v>187</v>
      </c>
      <c r="AR227" s="36">
        <f>IF(AND($AQ227&gt;=Inputs!B$13,$AQ227&lt;Inputs!C$13),Inputs!C$14,0)</f>
        <v>0.2</v>
      </c>
      <c r="AS227" s="36">
        <f>IF(AND($AQ227&gt;=Inputs!C$13,$AQ227&lt;Inputs!D$13),Inputs!D$14,0)</f>
        <v>0</v>
      </c>
      <c r="AT227" s="36">
        <f>IF(AND($AQ227&gt;=Inputs!B$13,$AQ227&lt;Inputs!C$13),Inputs!C$13,0)</f>
        <v>200</v>
      </c>
      <c r="AU227" s="36">
        <f>IF(AND($AQ227&gt;=Inputs!C$13,$AQ227&lt;Inputs!D$13),Inputs!D$13,0)</f>
        <v>0</v>
      </c>
      <c r="AV227" s="36">
        <f t="shared" si="266"/>
        <v>65</v>
      </c>
      <c r="AW227" s="36">
        <f>IFERROR((AU227-#REF!)/AS227,0)</f>
        <v>0</v>
      </c>
      <c r="AX227" s="36">
        <f t="shared" si="267"/>
        <v>65</v>
      </c>
      <c r="AY227" s="36" t="str">
        <f t="shared" si="244"/>
        <v>No</v>
      </c>
      <c r="AZ227" s="36">
        <f t="shared" si="268"/>
        <v>0</v>
      </c>
      <c r="BA227" s="36">
        <f t="shared" si="269"/>
        <v>0</v>
      </c>
      <c r="BB227" s="36">
        <f t="shared" si="270"/>
        <v>0</v>
      </c>
      <c r="BC227" s="36">
        <f t="shared" si="271"/>
        <v>0</v>
      </c>
      <c r="BD227" s="36">
        <f t="shared" si="272"/>
        <v>0</v>
      </c>
      <c r="BE227" s="37">
        <f t="shared" si="273"/>
        <v>1</v>
      </c>
      <c r="BF227" s="43">
        <f>IF($I226&lt;=Inputs!B$13,Inputs!B$14,0)</f>
        <v>0</v>
      </c>
      <c r="BG227" s="43">
        <f>IF(AND($I226&gt;Inputs!B$13,$I226&lt;=Inputs!C$13),Inputs!C$14,0)</f>
        <v>0.2</v>
      </c>
      <c r="BH227" s="43">
        <f>IF(AND($I226&gt;Inputs!C$13,$I226&lt;=Inputs!D$13),Inputs!D$14,0)</f>
        <v>0</v>
      </c>
      <c r="BI227" s="43">
        <f>IF(AND($I226&lt;Inputs!B$13),0,0)</f>
        <v>0</v>
      </c>
      <c r="BJ227" s="43">
        <f>IF(AND($I226&gt;=Inputs!B$13,$I226&lt;Inputs!C$13),Inputs!B$13,0)</f>
        <v>185</v>
      </c>
      <c r="BK227" s="43">
        <f>IF(AND($I226&gt;=Inputs!C$13,$I226&lt;Inputs!D$13),Inputs!C$13,0)</f>
        <v>0</v>
      </c>
      <c r="BL227" s="43">
        <f t="shared" si="274"/>
        <v>0</v>
      </c>
      <c r="BM227" s="43">
        <f t="shared" si="275"/>
        <v>5</v>
      </c>
      <c r="BN227" s="43">
        <f t="shared" si="276"/>
        <v>0</v>
      </c>
      <c r="BO227" s="43">
        <f t="shared" si="277"/>
        <v>5</v>
      </c>
      <c r="BP227" s="43" t="str">
        <f t="shared" si="245"/>
        <v>Yes</v>
      </c>
      <c r="BQ227" s="43">
        <f t="shared" si="278"/>
        <v>0</v>
      </c>
      <c r="BR227" s="43">
        <f t="shared" si="279"/>
        <v>5</v>
      </c>
      <c r="BS227" s="43">
        <f t="shared" si="280"/>
        <v>0</v>
      </c>
      <c r="BT227" s="43">
        <f t="shared" si="281"/>
        <v>0</v>
      </c>
      <c r="BU227" s="43">
        <f t="shared" si="282"/>
        <v>-1</v>
      </c>
      <c r="BV227" s="43">
        <f t="shared" si="283"/>
        <v>0</v>
      </c>
      <c r="BW227" s="43">
        <f t="shared" si="284"/>
        <v>-1</v>
      </c>
      <c r="BX227" s="43">
        <f t="shared" si="253"/>
        <v>185</v>
      </c>
      <c r="BY227" s="43">
        <f>IF(AND($BX227&gt;Inputs!B$13,$BX227&lt;=Inputs!C$13),Inputs!C$14,0)</f>
        <v>0</v>
      </c>
      <c r="BZ227" s="43">
        <f>IF(AND($BX227&gt;Inputs!C$13,$BX227&lt;=Inputs!D$13),Inputs!D$14,0)</f>
        <v>0</v>
      </c>
      <c r="CA227" s="43">
        <f>IF(AND($BX227&gt;Inputs!B$13,$BX227&lt;=Inputs!C$13),Inputs!B$13,0)</f>
        <v>0</v>
      </c>
      <c r="CB227" s="43">
        <f>IF(AND($BX227&gt;Inputs!C$13,$BX227&lt;=Inputs!D$13),Inputs!C$13,0)</f>
        <v>0</v>
      </c>
      <c r="CC227" s="43">
        <f t="shared" si="285"/>
        <v>0</v>
      </c>
      <c r="CD227" s="43">
        <f t="shared" si="286"/>
        <v>0</v>
      </c>
      <c r="CE227" s="43">
        <f t="shared" si="287"/>
        <v>0</v>
      </c>
      <c r="CF227" s="43" t="str">
        <f t="shared" si="246"/>
        <v>No</v>
      </c>
      <c r="CG227" s="43">
        <f t="shared" si="288"/>
        <v>0</v>
      </c>
      <c r="CH227" s="43">
        <f t="shared" si="289"/>
        <v>0</v>
      </c>
      <c r="CI227" s="43">
        <f t="shared" si="290"/>
        <v>0</v>
      </c>
      <c r="CJ227" s="43">
        <f t="shared" si="291"/>
        <v>0</v>
      </c>
      <c r="CK227" s="43">
        <f t="shared" si="292"/>
        <v>0</v>
      </c>
      <c r="CL227" s="44">
        <f t="shared" si="293"/>
        <v>-1</v>
      </c>
      <c r="CM227" s="9">
        <f>IF(AND($F227&gt;=Inputs!B$3,$F227&lt;Inputs!C$3),FORECAST($F227,Inputs!B$4:C$4,Inputs!B$3:C$3),9999)</f>
        <v>9999</v>
      </c>
      <c r="CN227" s="9">
        <f>IF(AND($F227&gt;=Inputs!C$3,$F227&lt;Inputs!D$3),FORECAST($F227,Inputs!C$4:D$4,Inputs!C$3:D$3),9999)</f>
        <v>9999</v>
      </c>
      <c r="CO227" s="9">
        <f>IF(AND($F227&gt;=Inputs!D$3,$F227&lt;Inputs!E$3),FORECAST($F227,Inputs!D$4:E$4,Inputs!D$3:E$3),9999)</f>
        <v>9999</v>
      </c>
      <c r="CP227" s="9">
        <f>IF(AND($F227&gt;=Inputs!E$3,$F227&lt;Inputs!F$3),FORECAST($F227,Inputs!E$4:F$4,Inputs!E$3:F$3),9999)</f>
        <v>9999</v>
      </c>
      <c r="CQ227" s="9">
        <f>IF(AND($F227&gt;=Inputs!F$3,$F227&lt;Inputs!G$3),FORECAST($F227,Inputs!F$4:G$4,Inputs!F$3:G$3),9999)</f>
        <v>9999</v>
      </c>
      <c r="CR227" s="9">
        <f>IF(AND($F227&gt;=Inputs!G$3,$F227&lt;Inputs!H$3),FORECAST($F227,Inputs!G$4:H$4,Inputs!G$3:H$3),9999)</f>
        <v>9999</v>
      </c>
      <c r="CS227" s="9">
        <f>IF(AND($F227&gt;=Inputs!H$3,$F227&lt;Inputs!I$3),FORECAST($F227,Inputs!H$4:I$4,Inputs!H$3:I$3),9999)</f>
        <v>9999</v>
      </c>
      <c r="CT227" s="9">
        <f>IF(AND($F227&gt;=Inputs!I$3,$F227&lt;Inputs!J$3),FORECAST($F227,Inputs!I$4:J$4,Inputs!I$3:J$3),9999)</f>
        <v>9999</v>
      </c>
      <c r="CU227" s="9">
        <f>IF(AND($F227&gt;=Inputs!J$3,$F227&lt;Inputs!K$3),FORECAST($F227,Inputs!J$4:K$4,Inputs!J$3:K$3),9999)</f>
        <v>9999</v>
      </c>
      <c r="CV227" s="9">
        <f>IF(AND($F227&gt;=Inputs!K$3,$F227&lt;Inputs!L$3),FORECAST($F227,Inputs!K$4:L$4,Inputs!K$3:L$3),9999)</f>
        <v>9999</v>
      </c>
      <c r="CW227" s="9">
        <f>IF(AND($G227&gt;=Inputs!B$3,$G227&lt;Inputs!C$3),FORECAST($G227,Inputs!B$4:C$4,Inputs!B$3:C$3),-9999)</f>
        <v>-9999</v>
      </c>
      <c r="CX227" s="9">
        <f>IF(AND($G227&gt;=Inputs!C$3,$G227&lt;Inputs!D$3),FORECAST($G227,Inputs!C$4:D$4,Inputs!C$3:D$3),-9999)</f>
        <v>-9999</v>
      </c>
      <c r="CY227" s="9">
        <f>IF(AND($G227&gt;=Inputs!D$3,$G227&lt;Inputs!E$3),FORECAST($G227,Inputs!D$4:E$4,Inputs!D$3:E$3),-9999)</f>
        <v>-9999</v>
      </c>
      <c r="CZ227" s="9">
        <f>IF(AND($G227&gt;=Inputs!E$3,$G227&lt;Inputs!F$3),FORECAST($G227,Inputs!E$4:F$4,Inputs!E$3:F$3),-9999)</f>
        <v>-9999</v>
      </c>
      <c r="DA227" s="9">
        <f>IF(AND($G227&gt;=Inputs!F$3,$G227&lt;Inputs!G$3),FORECAST($G227,Inputs!F$4:G$4,Inputs!F$3:G$3),-9999)</f>
        <v>-9999</v>
      </c>
      <c r="DB227" s="9">
        <f>IF(AND($G227&gt;=Inputs!G$3,$G227&lt;Inputs!H$3),FORECAST($G227,Inputs!G$4:H$4,Inputs!G$3:H$3),-9999)</f>
        <v>25.2</v>
      </c>
      <c r="DC227" s="9">
        <f>IF(AND($G227&gt;=Inputs!H$3,$G227&lt;Inputs!I$3),FORECAST($G227,Inputs!H$4:I$4,Inputs!H$3:I$3),-9999)</f>
        <v>-9999</v>
      </c>
      <c r="DD227" s="9">
        <f>IF(AND($G227&gt;=Inputs!I$3,$G227&lt;Inputs!J$3),FORECAST($G227,Inputs!I$4:J$4,Inputs!I$3:J$3),-9999)</f>
        <v>-9999</v>
      </c>
      <c r="DE227" s="9">
        <f>IF(AND($G227&gt;=Inputs!J$3,$G227&lt;Inputs!K$3),FORECAST($G227,Inputs!J$4:K$4,Inputs!J$3:K$3),-9999)</f>
        <v>-9999</v>
      </c>
      <c r="DF227" s="9">
        <f>IF(AND($G227&gt;=Inputs!K$3,$G227&lt;Inputs!L$3),FORECAST($G227,Inputs!K$4:L$4,Inputs!K$3:L$3),-9999)</f>
        <v>-9999</v>
      </c>
    </row>
    <row r="228" spans="1:110" x14ac:dyDescent="0.25">
      <c r="A228" s="2">
        <f t="shared" si="294"/>
        <v>45474.781249999272</v>
      </c>
      <c r="B228" s="3" t="str">
        <f>IF(ROUND(A228,6)&lt;ROUND(Inputs!$B$7,6),"Pre t0",IF(ROUND(A228,6)=ROUND(Inputs!$B$7,6),"t0",IF(AND(A228&gt;Inputs!$B$7,A228&lt;Inputs!$B$8),"TRLD","Post t0")))</f>
        <v>TRLD</v>
      </c>
      <c r="C228" s="17">
        <v>33.409999999999997</v>
      </c>
      <c r="D228" s="19">
        <v>195.39474999999999</v>
      </c>
      <c r="E228" s="19"/>
      <c r="F228" s="19">
        <v>200</v>
      </c>
      <c r="G228" s="19">
        <v>130</v>
      </c>
      <c r="H228" s="7">
        <f t="shared" si="254"/>
        <v>185.55683333333337</v>
      </c>
      <c r="I228" s="7">
        <f>IF(B228="Pre t0",0,IF(B228="t0",MAX(MIN(TRLD!N228,E228),G228),IF(B228="TRLD",I227+J228,IF(B228="Post t0",MAX(I227+M228,G228)))))</f>
        <v>185.05683333333337</v>
      </c>
      <c r="J228" s="7">
        <f t="shared" si="247"/>
        <v>-6.8333333333328028E-3</v>
      </c>
      <c r="K228" s="7">
        <f t="shared" si="250"/>
        <v>-6.8333333333328028E-3</v>
      </c>
      <c r="L228" s="7">
        <f t="shared" si="248"/>
        <v>1</v>
      </c>
      <c r="M228" s="8">
        <f t="shared" si="249"/>
        <v>-6.3666666666705396E-2</v>
      </c>
      <c r="N228" s="31">
        <f t="shared" si="251"/>
        <v>185.05683333333337</v>
      </c>
      <c r="O228" s="31">
        <f>IF(AND($C228&gt;=Inputs!B$4,$C228&lt;Inputs!C$4),FORECAST($C228,Inputs!B$3:C$3,Inputs!B$4:C$4),0)</f>
        <v>0</v>
      </c>
      <c r="P228" s="31">
        <f>IF(AND($C228&gt;=Inputs!C$4,$C228&lt;Inputs!D$4),FORECAST($C228,Inputs!C$3:D$3,Inputs!C$4:D$4),0)</f>
        <v>0</v>
      </c>
      <c r="Q228" s="31">
        <f>IF(AND($C228&gt;=Inputs!D$4,$C228&lt;Inputs!E$4),FORECAST($C228,Inputs!D$3:E$3,Inputs!D$4:E$4),0)</f>
        <v>0</v>
      </c>
      <c r="R228" s="31">
        <f>IF(AND($C228&gt;=Inputs!E$4,$C228&lt;Inputs!F$4),FORECAST($C228,Inputs!E$3:F$3,Inputs!E$4:F$4),0)</f>
        <v>0</v>
      </c>
      <c r="S228" s="31">
        <f>IF(AND($C228&gt;=Inputs!F$4,$C228&lt;Inputs!G$4),FORECAST($C228,Inputs!F$3:G$3,Inputs!F$4:G$4),0)</f>
        <v>0</v>
      </c>
      <c r="T228" s="31">
        <f>IF(AND($C228&gt;=Inputs!G$4,$C228&lt;Inputs!H$4),FORECAST($C228,Inputs!G$3:H$3,Inputs!G$4:H$4),0)</f>
        <v>0</v>
      </c>
      <c r="U228" s="31">
        <f>IF(AND($C228&gt;=Inputs!H$4,$C228&lt;Inputs!I$4),FORECAST($C228,Inputs!H$3:I$3,Inputs!H$4:I$4),0)</f>
        <v>0</v>
      </c>
      <c r="V228" s="31">
        <f>IF(AND($C228&gt;=Inputs!I$4,$C228&lt;Inputs!J$4),FORECAST($C228,Inputs!I$3:J$3,Inputs!I$4:J$4),0)</f>
        <v>185.05683333333337</v>
      </c>
      <c r="W228" s="31">
        <f>IF(AND($C228&gt;=Inputs!J$4,$C228&lt;Inputs!K$4),FORECAST($C228,Inputs!J$3:K$3,Inputs!J$4:K$4),0)</f>
        <v>0</v>
      </c>
      <c r="X228" s="31">
        <f>IF(AND($C228&gt;=Inputs!K$4,Inputs!K$4&lt;&gt;""),F228,0)</f>
        <v>0</v>
      </c>
      <c r="Y228" s="36">
        <f>IF($I227&lt;Inputs!B$13,Inputs!B$14,0)</f>
        <v>0</v>
      </c>
      <c r="Z228" s="36">
        <f>IF(AND($I227&gt;=Inputs!B$13,$I227&lt;Inputs!C$13),Inputs!C$14,0)</f>
        <v>0.2</v>
      </c>
      <c r="AA228" s="36">
        <f>IF(AND($I227&gt;=Inputs!C$13,$I227&lt;Inputs!D$13),Inputs!D$14,0)</f>
        <v>0</v>
      </c>
      <c r="AB228" s="36">
        <f>IF(AND($I227&lt;Inputs!B$13),Inputs!B$13,0)</f>
        <v>0</v>
      </c>
      <c r="AC228" s="36">
        <f>IF(AND($I227&gt;=Inputs!B$13,$I227&lt;Inputs!C$13),Inputs!C$13,0)</f>
        <v>200</v>
      </c>
      <c r="AD228" s="36">
        <f>IF(AND($I227&gt;=Inputs!C$13,$I227&lt;Inputs!D$13),Inputs!D$13,0)</f>
        <v>0</v>
      </c>
      <c r="AE228" s="36">
        <f t="shared" ref="AE228:AE259" si="295">IFERROR((AB228-$I227)/Y228,0)</f>
        <v>0</v>
      </c>
      <c r="AF228" s="36">
        <f t="shared" ref="AF228:AF259" si="296">IFERROR((AC228-$I227)/Z228,0)</f>
        <v>74.681666666666473</v>
      </c>
      <c r="AG228" s="36">
        <f t="shared" ref="AG228:AG259" si="297">IFERROR((AD228-$I227)/AA228,0)</f>
        <v>0</v>
      </c>
      <c r="AH228" s="36">
        <f t="shared" ref="AH228:AH259" si="298">SUM(AE228:AG228)</f>
        <v>74.681666666666473</v>
      </c>
      <c r="AI228" s="36" t="str">
        <f t="shared" si="243"/>
        <v>No</v>
      </c>
      <c r="AJ228" s="36">
        <f t="shared" ref="AJ228:AJ259" si="299">MIN(AE228,5)</f>
        <v>0</v>
      </c>
      <c r="AK228" s="36">
        <f t="shared" ref="AK228:AK259" si="300">MIN(AF228,5)</f>
        <v>5</v>
      </c>
      <c r="AL228" s="36">
        <f t="shared" ref="AL228:AL259" si="301">MIN(AG228,5)</f>
        <v>0</v>
      </c>
      <c r="AM228" s="36">
        <f t="shared" ref="AM228:AM259" si="302">+AJ228*Y228</f>
        <v>0</v>
      </c>
      <c r="AN228" s="36">
        <f t="shared" ref="AN228:AN259" si="303">+AK228*Z228</f>
        <v>1</v>
      </c>
      <c r="AO228" s="36">
        <f t="shared" ref="AO228:AO259" si="304">+AL228*AA228</f>
        <v>0</v>
      </c>
      <c r="AP228" s="36">
        <f t="shared" ref="AP228:AP259" si="305">SUM(AM228:AO228)</f>
        <v>1</v>
      </c>
      <c r="AQ228" s="36">
        <f t="shared" si="252"/>
        <v>186.06366666666671</v>
      </c>
      <c r="AR228" s="36">
        <f>IF(AND($AQ228&gt;=Inputs!B$13,$AQ228&lt;Inputs!C$13),Inputs!C$14,0)</f>
        <v>0.2</v>
      </c>
      <c r="AS228" s="36">
        <f>IF(AND($AQ228&gt;=Inputs!C$13,$AQ228&lt;Inputs!D$13),Inputs!D$14,0)</f>
        <v>0</v>
      </c>
      <c r="AT228" s="36">
        <f>IF(AND($AQ228&gt;=Inputs!B$13,$AQ228&lt;Inputs!C$13),Inputs!C$13,0)</f>
        <v>200</v>
      </c>
      <c r="AU228" s="36">
        <f>IF(AND($AQ228&gt;=Inputs!C$13,$AQ228&lt;Inputs!D$13),Inputs!D$13,0)</f>
        <v>0</v>
      </c>
      <c r="AV228" s="36">
        <f t="shared" ref="AV228:AV259" si="306">IFERROR((AT228-AQ228)/AR228,0)</f>
        <v>69.681666666666473</v>
      </c>
      <c r="AW228" s="36">
        <f>IFERROR((AU228-#REF!)/AS228,0)</f>
        <v>0</v>
      </c>
      <c r="AX228" s="36">
        <f t="shared" ref="AX228:AX259" si="307">SUM(AV228:AW228)</f>
        <v>69.681666666666473</v>
      </c>
      <c r="AY228" s="36" t="str">
        <f t="shared" si="244"/>
        <v>No</v>
      </c>
      <c r="AZ228" s="36">
        <f t="shared" ref="AZ228:AZ259" si="308">MIN(AV228,MAX(5-$AH228,0))</f>
        <v>0</v>
      </c>
      <c r="BA228" s="36">
        <f t="shared" ref="BA228:BA259" si="309">MIN(AW228,MAX(5-$AH228,0))</f>
        <v>0</v>
      </c>
      <c r="BB228" s="36">
        <f t="shared" ref="BB228:BB259" si="310">+AZ228*AR228</f>
        <v>0</v>
      </c>
      <c r="BC228" s="36">
        <f t="shared" ref="BC228:BC259" si="311">+BA228*AS228</f>
        <v>0</v>
      </c>
      <c r="BD228" s="36">
        <f t="shared" ref="BD228:BD259" si="312">SUM(BB228:BC228)</f>
        <v>0</v>
      </c>
      <c r="BE228" s="37">
        <f t="shared" ref="BE228:BE259" si="313">+BD228+AP228</f>
        <v>1</v>
      </c>
      <c r="BF228" s="43">
        <f>IF($I227&lt;=Inputs!B$13,Inputs!B$14,0)</f>
        <v>0</v>
      </c>
      <c r="BG228" s="43">
        <f>IF(AND($I227&gt;Inputs!B$13,$I227&lt;=Inputs!C$13),Inputs!C$14,0)</f>
        <v>0.2</v>
      </c>
      <c r="BH228" s="43">
        <f>IF(AND($I227&gt;Inputs!C$13,$I227&lt;=Inputs!D$13),Inputs!D$14,0)</f>
        <v>0</v>
      </c>
      <c r="BI228" s="43">
        <f>IF(AND($I227&lt;Inputs!B$13),0,0)</f>
        <v>0</v>
      </c>
      <c r="BJ228" s="43">
        <f>IF(AND($I227&gt;=Inputs!B$13,$I227&lt;Inputs!C$13),Inputs!B$13,0)</f>
        <v>185</v>
      </c>
      <c r="BK228" s="43">
        <f>IF(AND($I227&gt;=Inputs!C$13,$I227&lt;Inputs!D$13),Inputs!C$13,0)</f>
        <v>0</v>
      </c>
      <c r="BL228" s="43">
        <f t="shared" ref="BL228:BL259" si="314">IFERROR(($I227-BI228)/BF228,0)</f>
        <v>0</v>
      </c>
      <c r="BM228" s="43">
        <f t="shared" ref="BM228:BM259" si="315">IFERROR(($I227-BJ228)/BG228,0)</f>
        <v>0.31833333333352698</v>
      </c>
      <c r="BN228" s="43">
        <f t="shared" ref="BN228:BN259" si="316">IFERROR(($I227-BK228)/BH228,0)</f>
        <v>0</v>
      </c>
      <c r="BO228" s="43">
        <f t="shared" ref="BO228:BO259" si="317">SUM(BL228:BN228)</f>
        <v>0.31833333333352698</v>
      </c>
      <c r="BP228" s="43" t="str">
        <f t="shared" si="245"/>
        <v>Yes</v>
      </c>
      <c r="BQ228" s="43">
        <f t="shared" ref="BQ228:BQ259" si="318">MIN(BL228,5)</f>
        <v>0</v>
      </c>
      <c r="BR228" s="43">
        <f t="shared" ref="BR228:BR259" si="319">MIN(BM228,5)</f>
        <v>0.31833333333352698</v>
      </c>
      <c r="BS228" s="43">
        <f t="shared" ref="BS228:BS259" si="320">MIN(BN228,5)</f>
        <v>0</v>
      </c>
      <c r="BT228" s="43">
        <f t="shared" ref="BT228:BT259" si="321">-BQ228*BF228</f>
        <v>0</v>
      </c>
      <c r="BU228" s="43">
        <f t="shared" ref="BU228:BU259" si="322">-BR228*BG228</f>
        <v>-6.3666666666705396E-2</v>
      </c>
      <c r="BV228" s="43">
        <f t="shared" ref="BV228:BV259" si="323">-BS228*BH228</f>
        <v>0</v>
      </c>
      <c r="BW228" s="43">
        <f t="shared" ref="BW228:BW259" si="324">SUM(BT228:BV228)</f>
        <v>-6.3666666666705396E-2</v>
      </c>
      <c r="BX228" s="43">
        <f t="shared" si="253"/>
        <v>185</v>
      </c>
      <c r="BY228" s="43">
        <f>IF(AND($BX228&gt;Inputs!B$13,$BX228&lt;=Inputs!C$13),Inputs!C$14,0)</f>
        <v>0</v>
      </c>
      <c r="BZ228" s="43">
        <f>IF(AND($BX228&gt;Inputs!C$13,$BX228&lt;=Inputs!D$13),Inputs!D$14,0)</f>
        <v>0</v>
      </c>
      <c r="CA228" s="43">
        <f>IF(AND($BX228&gt;Inputs!B$13,$BX228&lt;=Inputs!C$13),Inputs!B$13,0)</f>
        <v>0</v>
      </c>
      <c r="CB228" s="43">
        <f>IF(AND($BX228&gt;Inputs!C$13,$BX228&lt;=Inputs!D$13),Inputs!C$13,0)</f>
        <v>0</v>
      </c>
      <c r="CC228" s="43">
        <f t="shared" ref="CC228:CC259" si="325">IFERROR(($BX228-CA228)/BY228,0)</f>
        <v>0</v>
      </c>
      <c r="CD228" s="43">
        <f t="shared" ref="CD228:CD259" si="326">IFERROR(($BX228-CB228)/BZ228,0)</f>
        <v>0</v>
      </c>
      <c r="CE228" s="43">
        <f t="shared" ref="CE228:CE259" si="327">SUM(CC228:CD228)</f>
        <v>0</v>
      </c>
      <c r="CF228" s="43" t="str">
        <f t="shared" si="246"/>
        <v>No</v>
      </c>
      <c r="CG228" s="43">
        <f t="shared" ref="CG228:CG259" si="328">MIN(CC228,MAX(5-$BO228,0))</f>
        <v>0</v>
      </c>
      <c r="CH228" s="43">
        <f t="shared" ref="CH228:CH259" si="329">MIN(CD228,MAX(5-$BO228,0))</f>
        <v>0</v>
      </c>
      <c r="CI228" s="43">
        <f t="shared" ref="CI228:CI259" si="330">-CG228*BY228</f>
        <v>0</v>
      </c>
      <c r="CJ228" s="43">
        <f t="shared" ref="CJ228:CJ259" si="331">-CH228*BZ228</f>
        <v>0</v>
      </c>
      <c r="CK228" s="43">
        <f t="shared" ref="CK228:CK259" si="332">SUM(CI228:CJ228)</f>
        <v>0</v>
      </c>
      <c r="CL228" s="44">
        <f t="shared" ref="CL228:CL259" si="333">+CK228+BW228</f>
        <v>-6.3666666666705396E-2</v>
      </c>
      <c r="CM228" s="9">
        <f>IF(AND($F228&gt;=Inputs!B$3,$F228&lt;Inputs!C$3),FORECAST($F228,Inputs!B$4:C$4,Inputs!B$3:C$3),9999)</f>
        <v>9999</v>
      </c>
      <c r="CN228" s="9">
        <f>IF(AND($F228&gt;=Inputs!C$3,$F228&lt;Inputs!D$3),FORECAST($F228,Inputs!C$4:D$4,Inputs!C$3:D$3),9999)</f>
        <v>9999</v>
      </c>
      <c r="CO228" s="9">
        <f>IF(AND($F228&gt;=Inputs!D$3,$F228&lt;Inputs!E$3),FORECAST($F228,Inputs!D$4:E$4,Inputs!D$3:E$3),9999)</f>
        <v>9999</v>
      </c>
      <c r="CP228" s="9">
        <f>IF(AND($F228&gt;=Inputs!E$3,$F228&lt;Inputs!F$3),FORECAST($F228,Inputs!E$4:F$4,Inputs!E$3:F$3),9999)</f>
        <v>9999</v>
      </c>
      <c r="CQ228" s="9">
        <f>IF(AND($F228&gt;=Inputs!F$3,$F228&lt;Inputs!G$3),FORECAST($F228,Inputs!F$4:G$4,Inputs!F$3:G$3),9999)</f>
        <v>9999</v>
      </c>
      <c r="CR228" s="9">
        <f>IF(AND($F228&gt;=Inputs!G$3,$F228&lt;Inputs!H$3),FORECAST($F228,Inputs!G$4:H$4,Inputs!G$3:H$3),9999)</f>
        <v>9999</v>
      </c>
      <c r="CS228" s="9">
        <f>IF(AND($F228&gt;=Inputs!H$3,$F228&lt;Inputs!I$3),FORECAST($F228,Inputs!H$4:I$4,Inputs!H$3:I$3),9999)</f>
        <v>9999</v>
      </c>
      <c r="CT228" s="9">
        <f>IF(AND($F228&gt;=Inputs!I$3,$F228&lt;Inputs!J$3),FORECAST($F228,Inputs!I$4:J$4,Inputs!I$3:J$3),9999)</f>
        <v>9999</v>
      </c>
      <c r="CU228" s="9">
        <f>IF(AND($F228&gt;=Inputs!J$3,$F228&lt;Inputs!K$3),FORECAST($F228,Inputs!J$4:K$4,Inputs!J$3:K$3),9999)</f>
        <v>9999</v>
      </c>
      <c r="CV228" s="9">
        <f>IF(AND($F228&gt;=Inputs!K$3,$F228&lt;Inputs!L$3),FORECAST($F228,Inputs!K$4:L$4,Inputs!K$3:L$3),9999)</f>
        <v>9999</v>
      </c>
      <c r="CW228" s="9">
        <f>IF(AND($G228&gt;=Inputs!B$3,$G228&lt;Inputs!C$3),FORECAST($G228,Inputs!B$4:C$4,Inputs!B$3:C$3),-9999)</f>
        <v>-9999</v>
      </c>
      <c r="CX228" s="9">
        <f>IF(AND($G228&gt;=Inputs!C$3,$G228&lt;Inputs!D$3),FORECAST($G228,Inputs!C$4:D$4,Inputs!C$3:D$3),-9999)</f>
        <v>-9999</v>
      </c>
      <c r="CY228" s="9">
        <f>IF(AND($G228&gt;=Inputs!D$3,$G228&lt;Inputs!E$3),FORECAST($G228,Inputs!D$4:E$4,Inputs!D$3:E$3),-9999)</f>
        <v>-9999</v>
      </c>
      <c r="CZ228" s="9">
        <f>IF(AND($G228&gt;=Inputs!E$3,$G228&lt;Inputs!F$3),FORECAST($G228,Inputs!E$4:F$4,Inputs!E$3:F$3),-9999)</f>
        <v>-9999</v>
      </c>
      <c r="DA228" s="9">
        <f>IF(AND($G228&gt;=Inputs!F$3,$G228&lt;Inputs!G$3),FORECAST($G228,Inputs!F$4:G$4,Inputs!F$3:G$3),-9999)</f>
        <v>-9999</v>
      </c>
      <c r="DB228" s="9">
        <f>IF(AND($G228&gt;=Inputs!G$3,$G228&lt;Inputs!H$3),FORECAST($G228,Inputs!G$4:H$4,Inputs!G$3:H$3),-9999)</f>
        <v>25.2</v>
      </c>
      <c r="DC228" s="9">
        <f>IF(AND($G228&gt;=Inputs!H$3,$G228&lt;Inputs!I$3),FORECAST($G228,Inputs!H$4:I$4,Inputs!H$3:I$3),-9999)</f>
        <v>-9999</v>
      </c>
      <c r="DD228" s="9">
        <f>IF(AND($G228&gt;=Inputs!I$3,$G228&lt;Inputs!J$3),FORECAST($G228,Inputs!I$4:J$4,Inputs!I$3:J$3),-9999)</f>
        <v>-9999</v>
      </c>
      <c r="DE228" s="9">
        <f>IF(AND($G228&gt;=Inputs!J$3,$G228&lt;Inputs!K$3),FORECAST($G228,Inputs!J$4:K$4,Inputs!J$3:K$3),-9999)</f>
        <v>-9999</v>
      </c>
      <c r="DF228" s="9">
        <f>IF(AND($G228&gt;=Inputs!K$3,$G228&lt;Inputs!L$3),FORECAST($G228,Inputs!K$4:L$4,Inputs!K$3:L$3),-9999)</f>
        <v>-9999</v>
      </c>
    </row>
    <row r="229" spans="1:110" x14ac:dyDescent="0.25">
      <c r="A229" s="2">
        <f t="shared" si="294"/>
        <v>45474.784722221491</v>
      </c>
      <c r="B229" s="3" t="str">
        <f>IF(ROUND(A229,6)&lt;ROUND(Inputs!$B$7,6),"Pre t0",IF(ROUND(A229,6)=ROUND(Inputs!$B$7,6),"t0",IF(AND(A229&gt;Inputs!$B$7,A229&lt;Inputs!$B$8),"TRLD","Post t0")))</f>
        <v>TRLD</v>
      </c>
      <c r="C229" s="17">
        <v>38.1</v>
      </c>
      <c r="D229" s="19">
        <v>194.56535</v>
      </c>
      <c r="E229" s="19"/>
      <c r="F229" s="19">
        <v>200</v>
      </c>
      <c r="G229" s="19">
        <v>130</v>
      </c>
      <c r="H229" s="7">
        <f t="shared" si="254"/>
        <v>186.55683333333337</v>
      </c>
      <c r="I229" s="7">
        <f>IF(B229="Pre t0",0,IF(B229="t0",MAX(MIN(TRLD!N229,E229),G229),IF(B229="TRLD",I228+J229,IF(B229="Post t0",MAX(I228+M229,G229)))))</f>
        <v>186.05683333333337</v>
      </c>
      <c r="J229" s="7">
        <f t="shared" si="247"/>
        <v>1</v>
      </c>
      <c r="K229" s="7">
        <f t="shared" si="250"/>
        <v>14.943166666666627</v>
      </c>
      <c r="L229" s="7">
        <f t="shared" si="248"/>
        <v>1</v>
      </c>
      <c r="M229" s="8">
        <f t="shared" si="249"/>
        <v>-5.6833333333372593E-2</v>
      </c>
      <c r="N229" s="31">
        <f t="shared" si="251"/>
        <v>200</v>
      </c>
      <c r="O229" s="31">
        <f>IF(AND($C229&gt;=Inputs!B$4,$C229&lt;Inputs!C$4),FORECAST($C229,Inputs!B$3:C$3,Inputs!B$4:C$4),0)</f>
        <v>0</v>
      </c>
      <c r="P229" s="31">
        <f>IF(AND($C229&gt;=Inputs!C$4,$C229&lt;Inputs!D$4),FORECAST($C229,Inputs!C$3:D$3,Inputs!C$4:D$4),0)</f>
        <v>0</v>
      </c>
      <c r="Q229" s="31">
        <f>IF(AND($C229&gt;=Inputs!D$4,$C229&lt;Inputs!E$4),FORECAST($C229,Inputs!D$3:E$3,Inputs!D$4:E$4),0)</f>
        <v>0</v>
      </c>
      <c r="R229" s="31">
        <f>IF(AND($C229&gt;=Inputs!E$4,$C229&lt;Inputs!F$4),FORECAST($C229,Inputs!E$3:F$3,Inputs!E$4:F$4),0)</f>
        <v>0</v>
      </c>
      <c r="S229" s="31">
        <f>IF(AND($C229&gt;=Inputs!F$4,$C229&lt;Inputs!G$4),FORECAST($C229,Inputs!F$3:G$3,Inputs!F$4:G$4),0)</f>
        <v>0</v>
      </c>
      <c r="T229" s="31">
        <f>IF(AND($C229&gt;=Inputs!G$4,$C229&lt;Inputs!H$4),FORECAST($C229,Inputs!G$3:H$3,Inputs!G$4:H$4),0)</f>
        <v>0</v>
      </c>
      <c r="U229" s="31">
        <f>IF(AND($C229&gt;=Inputs!H$4,$C229&lt;Inputs!I$4),FORECAST($C229,Inputs!H$3:I$3,Inputs!H$4:I$4),0)</f>
        <v>0</v>
      </c>
      <c r="V229" s="31">
        <f>IF(AND($C229&gt;=Inputs!I$4,$C229&lt;Inputs!J$4),FORECAST($C229,Inputs!I$3:J$3,Inputs!I$4:J$4),0)</f>
        <v>0</v>
      </c>
      <c r="W229" s="31">
        <f>IF(AND($C229&gt;=Inputs!J$4,$C229&lt;Inputs!K$4),FORECAST($C229,Inputs!J$3:K$3,Inputs!J$4:K$4),0)</f>
        <v>0</v>
      </c>
      <c r="X229" s="31">
        <f>IF(AND($C229&gt;=Inputs!K$4,Inputs!K$4&lt;&gt;""),F229,0)</f>
        <v>200</v>
      </c>
      <c r="Y229" s="36">
        <f>IF($I228&lt;Inputs!B$13,Inputs!B$14,0)</f>
        <v>0</v>
      </c>
      <c r="Z229" s="36">
        <f>IF(AND($I228&gt;=Inputs!B$13,$I228&lt;Inputs!C$13),Inputs!C$14,0)</f>
        <v>0.2</v>
      </c>
      <c r="AA229" s="36">
        <f>IF(AND($I228&gt;=Inputs!C$13,$I228&lt;Inputs!D$13),Inputs!D$14,0)</f>
        <v>0</v>
      </c>
      <c r="AB229" s="36">
        <f>IF(AND($I228&lt;Inputs!B$13),Inputs!B$13,0)</f>
        <v>0</v>
      </c>
      <c r="AC229" s="36">
        <f>IF(AND($I228&gt;=Inputs!B$13,$I228&lt;Inputs!C$13),Inputs!C$13,0)</f>
        <v>200</v>
      </c>
      <c r="AD229" s="36">
        <f>IF(AND($I228&gt;=Inputs!C$13,$I228&lt;Inputs!D$13),Inputs!D$13,0)</f>
        <v>0</v>
      </c>
      <c r="AE229" s="36">
        <f t="shared" si="295"/>
        <v>0</v>
      </c>
      <c r="AF229" s="36">
        <f t="shared" si="296"/>
        <v>74.715833333333137</v>
      </c>
      <c r="AG229" s="36">
        <f t="shared" si="297"/>
        <v>0</v>
      </c>
      <c r="AH229" s="36">
        <f t="shared" si="298"/>
        <v>74.715833333333137</v>
      </c>
      <c r="AI229" s="36" t="str">
        <f t="shared" ref="AI229:AI290" si="334">IF(AH229=0,"No",IF(AH229&gt;5,"No","Yes"))</f>
        <v>No</v>
      </c>
      <c r="AJ229" s="36">
        <f t="shared" si="299"/>
        <v>0</v>
      </c>
      <c r="AK229" s="36">
        <f t="shared" si="300"/>
        <v>5</v>
      </c>
      <c r="AL229" s="36">
        <f t="shared" si="301"/>
        <v>0</v>
      </c>
      <c r="AM229" s="36">
        <f t="shared" si="302"/>
        <v>0</v>
      </c>
      <c r="AN229" s="36">
        <f t="shared" si="303"/>
        <v>1</v>
      </c>
      <c r="AO229" s="36">
        <f t="shared" si="304"/>
        <v>0</v>
      </c>
      <c r="AP229" s="36">
        <f t="shared" si="305"/>
        <v>1</v>
      </c>
      <c r="AQ229" s="36">
        <f t="shared" si="252"/>
        <v>186.05683333333337</v>
      </c>
      <c r="AR229" s="36">
        <f>IF(AND($AQ229&gt;=Inputs!B$13,$AQ229&lt;Inputs!C$13),Inputs!C$14,0)</f>
        <v>0.2</v>
      </c>
      <c r="AS229" s="36">
        <f>IF(AND($AQ229&gt;=Inputs!C$13,$AQ229&lt;Inputs!D$13),Inputs!D$14,0)</f>
        <v>0</v>
      </c>
      <c r="AT229" s="36">
        <f>IF(AND($AQ229&gt;=Inputs!B$13,$AQ229&lt;Inputs!C$13),Inputs!C$13,0)</f>
        <v>200</v>
      </c>
      <c r="AU229" s="36">
        <f>IF(AND($AQ229&gt;=Inputs!C$13,$AQ229&lt;Inputs!D$13),Inputs!D$13,0)</f>
        <v>0</v>
      </c>
      <c r="AV229" s="36">
        <f t="shared" si="306"/>
        <v>69.715833333333137</v>
      </c>
      <c r="AW229" s="36">
        <f>IFERROR((AU229-#REF!)/AS229,0)</f>
        <v>0</v>
      </c>
      <c r="AX229" s="36">
        <f t="shared" si="307"/>
        <v>69.715833333333137</v>
      </c>
      <c r="AY229" s="36" t="str">
        <f t="shared" ref="AY229:AY290" si="335">IF(AX229=0,"No",IF(AX229&gt;5,"No","Yes"))</f>
        <v>No</v>
      </c>
      <c r="AZ229" s="36">
        <f t="shared" si="308"/>
        <v>0</v>
      </c>
      <c r="BA229" s="36">
        <f t="shared" si="309"/>
        <v>0</v>
      </c>
      <c r="BB229" s="36">
        <f t="shared" si="310"/>
        <v>0</v>
      </c>
      <c r="BC229" s="36">
        <f t="shared" si="311"/>
        <v>0</v>
      </c>
      <c r="BD229" s="36">
        <f t="shared" si="312"/>
        <v>0</v>
      </c>
      <c r="BE229" s="37">
        <f t="shared" si="313"/>
        <v>1</v>
      </c>
      <c r="BF229" s="43">
        <f>IF($I228&lt;=Inputs!B$13,Inputs!B$14,0)</f>
        <v>0</v>
      </c>
      <c r="BG229" s="43">
        <f>IF(AND($I228&gt;Inputs!B$13,$I228&lt;=Inputs!C$13),Inputs!C$14,0)</f>
        <v>0.2</v>
      </c>
      <c r="BH229" s="43">
        <f>IF(AND($I228&gt;Inputs!C$13,$I228&lt;=Inputs!D$13),Inputs!D$14,0)</f>
        <v>0</v>
      </c>
      <c r="BI229" s="43">
        <f>IF(AND($I228&lt;Inputs!B$13),0,0)</f>
        <v>0</v>
      </c>
      <c r="BJ229" s="43">
        <f>IF(AND($I228&gt;=Inputs!B$13,$I228&lt;Inputs!C$13),Inputs!B$13,0)</f>
        <v>185</v>
      </c>
      <c r="BK229" s="43">
        <f>IF(AND($I228&gt;=Inputs!C$13,$I228&lt;Inputs!D$13),Inputs!C$13,0)</f>
        <v>0</v>
      </c>
      <c r="BL229" s="43">
        <f t="shared" si="314"/>
        <v>0</v>
      </c>
      <c r="BM229" s="43">
        <f t="shared" si="315"/>
        <v>0.28416666666686297</v>
      </c>
      <c r="BN229" s="43">
        <f t="shared" si="316"/>
        <v>0</v>
      </c>
      <c r="BO229" s="43">
        <f t="shared" si="317"/>
        <v>0.28416666666686297</v>
      </c>
      <c r="BP229" s="43" t="str">
        <f t="shared" ref="BP229:BP290" si="336">IF(BO229=0,"No",IF(BO229&gt;5,"No","Yes"))</f>
        <v>Yes</v>
      </c>
      <c r="BQ229" s="43">
        <f t="shared" si="318"/>
        <v>0</v>
      </c>
      <c r="BR229" s="43">
        <f t="shared" si="319"/>
        <v>0.28416666666686297</v>
      </c>
      <c r="BS229" s="43">
        <f t="shared" si="320"/>
        <v>0</v>
      </c>
      <c r="BT229" s="43">
        <f t="shared" si="321"/>
        <v>0</v>
      </c>
      <c r="BU229" s="43">
        <f t="shared" si="322"/>
        <v>-5.6833333333372593E-2</v>
      </c>
      <c r="BV229" s="43">
        <f t="shared" si="323"/>
        <v>0</v>
      </c>
      <c r="BW229" s="43">
        <f t="shared" si="324"/>
        <v>-5.6833333333372593E-2</v>
      </c>
      <c r="BX229" s="43">
        <f t="shared" si="253"/>
        <v>185</v>
      </c>
      <c r="BY229" s="43">
        <f>IF(AND($BX229&gt;Inputs!B$13,$BX229&lt;=Inputs!C$13),Inputs!C$14,0)</f>
        <v>0</v>
      </c>
      <c r="BZ229" s="43">
        <f>IF(AND($BX229&gt;Inputs!C$13,$BX229&lt;=Inputs!D$13),Inputs!D$14,0)</f>
        <v>0</v>
      </c>
      <c r="CA229" s="43">
        <f>IF(AND($BX229&gt;Inputs!B$13,$BX229&lt;=Inputs!C$13),Inputs!B$13,0)</f>
        <v>0</v>
      </c>
      <c r="CB229" s="43">
        <f>IF(AND($BX229&gt;Inputs!C$13,$BX229&lt;=Inputs!D$13),Inputs!C$13,0)</f>
        <v>0</v>
      </c>
      <c r="CC229" s="43">
        <f t="shared" si="325"/>
        <v>0</v>
      </c>
      <c r="CD229" s="43">
        <f t="shared" si="326"/>
        <v>0</v>
      </c>
      <c r="CE229" s="43">
        <f t="shared" si="327"/>
        <v>0</v>
      </c>
      <c r="CF229" s="43" t="str">
        <f t="shared" ref="CF229:CF290" si="337">IF(CE229=0,"No",IF(CE229&gt;5,"No","Yes"))</f>
        <v>No</v>
      </c>
      <c r="CG229" s="43">
        <f t="shared" si="328"/>
        <v>0</v>
      </c>
      <c r="CH229" s="43">
        <f t="shared" si="329"/>
        <v>0</v>
      </c>
      <c r="CI229" s="43">
        <f t="shared" si="330"/>
        <v>0</v>
      </c>
      <c r="CJ229" s="43">
        <f t="shared" si="331"/>
        <v>0</v>
      </c>
      <c r="CK229" s="43">
        <f t="shared" si="332"/>
        <v>0</v>
      </c>
      <c r="CL229" s="44">
        <f t="shared" si="333"/>
        <v>-5.6833333333372593E-2</v>
      </c>
      <c r="CM229" s="9">
        <f>IF(AND($F229&gt;=Inputs!B$3,$F229&lt;Inputs!C$3),FORECAST($F229,Inputs!B$4:C$4,Inputs!B$3:C$3),9999)</f>
        <v>9999</v>
      </c>
      <c r="CN229" s="9">
        <f>IF(AND($F229&gt;=Inputs!C$3,$F229&lt;Inputs!D$3),FORECAST($F229,Inputs!C$4:D$4,Inputs!C$3:D$3),9999)</f>
        <v>9999</v>
      </c>
      <c r="CO229" s="9">
        <f>IF(AND($F229&gt;=Inputs!D$3,$F229&lt;Inputs!E$3),FORECAST($F229,Inputs!D$4:E$4,Inputs!D$3:E$3),9999)</f>
        <v>9999</v>
      </c>
      <c r="CP229" s="9">
        <f>IF(AND($F229&gt;=Inputs!E$3,$F229&lt;Inputs!F$3),FORECAST($F229,Inputs!E$4:F$4,Inputs!E$3:F$3),9999)</f>
        <v>9999</v>
      </c>
      <c r="CQ229" s="9">
        <f>IF(AND($F229&gt;=Inputs!F$3,$F229&lt;Inputs!G$3),FORECAST($F229,Inputs!F$4:G$4,Inputs!F$3:G$3),9999)</f>
        <v>9999</v>
      </c>
      <c r="CR229" s="9">
        <f>IF(AND($F229&gt;=Inputs!G$3,$F229&lt;Inputs!H$3),FORECAST($F229,Inputs!G$4:H$4,Inputs!G$3:H$3),9999)</f>
        <v>9999</v>
      </c>
      <c r="CS229" s="9">
        <f>IF(AND($F229&gt;=Inputs!H$3,$F229&lt;Inputs!I$3),FORECAST($F229,Inputs!H$4:I$4,Inputs!H$3:I$3),9999)</f>
        <v>9999</v>
      </c>
      <c r="CT229" s="9">
        <f>IF(AND($F229&gt;=Inputs!I$3,$F229&lt;Inputs!J$3),FORECAST($F229,Inputs!I$4:J$4,Inputs!I$3:J$3),9999)</f>
        <v>9999</v>
      </c>
      <c r="CU229" s="9">
        <f>IF(AND($F229&gt;=Inputs!J$3,$F229&lt;Inputs!K$3),FORECAST($F229,Inputs!J$4:K$4,Inputs!J$3:K$3),9999)</f>
        <v>9999</v>
      </c>
      <c r="CV229" s="9">
        <f>IF(AND($F229&gt;=Inputs!K$3,$F229&lt;Inputs!L$3),FORECAST($F229,Inputs!K$4:L$4,Inputs!K$3:L$3),9999)</f>
        <v>9999</v>
      </c>
      <c r="CW229" s="9">
        <f>IF(AND($G229&gt;=Inputs!B$3,$G229&lt;Inputs!C$3),FORECAST($G229,Inputs!B$4:C$4,Inputs!B$3:C$3),-9999)</f>
        <v>-9999</v>
      </c>
      <c r="CX229" s="9">
        <f>IF(AND($G229&gt;=Inputs!C$3,$G229&lt;Inputs!D$3),FORECAST($G229,Inputs!C$4:D$4,Inputs!C$3:D$3),-9999)</f>
        <v>-9999</v>
      </c>
      <c r="CY229" s="9">
        <f>IF(AND($G229&gt;=Inputs!D$3,$G229&lt;Inputs!E$3),FORECAST($G229,Inputs!D$4:E$4,Inputs!D$3:E$3),-9999)</f>
        <v>-9999</v>
      </c>
      <c r="CZ229" s="9">
        <f>IF(AND($G229&gt;=Inputs!E$3,$G229&lt;Inputs!F$3),FORECAST($G229,Inputs!E$4:F$4,Inputs!E$3:F$3),-9999)</f>
        <v>-9999</v>
      </c>
      <c r="DA229" s="9">
        <f>IF(AND($G229&gt;=Inputs!F$3,$G229&lt;Inputs!G$3),FORECAST($G229,Inputs!F$4:G$4,Inputs!F$3:G$3),-9999)</f>
        <v>-9999</v>
      </c>
      <c r="DB229" s="9">
        <f>IF(AND($G229&gt;=Inputs!G$3,$G229&lt;Inputs!H$3),FORECAST($G229,Inputs!G$4:H$4,Inputs!G$3:H$3),-9999)</f>
        <v>25.2</v>
      </c>
      <c r="DC229" s="9">
        <f>IF(AND($G229&gt;=Inputs!H$3,$G229&lt;Inputs!I$3),FORECAST($G229,Inputs!H$4:I$4,Inputs!H$3:I$3),-9999)</f>
        <v>-9999</v>
      </c>
      <c r="DD229" s="9">
        <f>IF(AND($G229&gt;=Inputs!I$3,$G229&lt;Inputs!J$3),FORECAST($G229,Inputs!I$4:J$4,Inputs!I$3:J$3),-9999)</f>
        <v>-9999</v>
      </c>
      <c r="DE229" s="9">
        <f>IF(AND($G229&gt;=Inputs!J$3,$G229&lt;Inputs!K$3),FORECAST($G229,Inputs!J$4:K$4,Inputs!J$3:K$3),-9999)</f>
        <v>-9999</v>
      </c>
      <c r="DF229" s="9">
        <f>IF(AND($G229&gt;=Inputs!K$3,$G229&lt;Inputs!L$3),FORECAST($G229,Inputs!K$4:L$4,Inputs!K$3:L$3),-9999)</f>
        <v>-9999</v>
      </c>
    </row>
    <row r="230" spans="1:110" x14ac:dyDescent="0.25">
      <c r="A230" s="2">
        <f t="shared" si="294"/>
        <v>45474.78819444371</v>
      </c>
      <c r="B230" s="3" t="str">
        <f>IF(ROUND(A230,6)&lt;ROUND(Inputs!$B$7,6),"Pre t0",IF(ROUND(A230,6)=ROUND(Inputs!$B$7,6),"t0",IF(AND(A230&gt;Inputs!$B$7,A230&lt;Inputs!$B$8),"TRLD","Post t0")))</f>
        <v>TRLD</v>
      </c>
      <c r="C230" s="17">
        <v>41.39</v>
      </c>
      <c r="D230" s="19">
        <v>194.70599999999999</v>
      </c>
      <c r="E230" s="19"/>
      <c r="F230" s="19">
        <v>200</v>
      </c>
      <c r="G230" s="19">
        <v>130</v>
      </c>
      <c r="H230" s="7">
        <f t="shared" si="254"/>
        <v>186.55683333333337</v>
      </c>
      <c r="I230" s="7">
        <f>IF(B230="Pre t0",0,IF(B230="t0",MAX(MIN(TRLD!N230,E230),G230),IF(B230="TRLD",I229+J230,IF(B230="Post t0",MAX(I229+M230,G230)))))</f>
        <v>187.05683333333337</v>
      </c>
      <c r="J230" s="7">
        <f t="shared" si="247"/>
        <v>1</v>
      </c>
      <c r="K230" s="7">
        <f t="shared" si="250"/>
        <v>13.943166666666627</v>
      </c>
      <c r="L230" s="7">
        <f t="shared" si="248"/>
        <v>1</v>
      </c>
      <c r="M230" s="8">
        <f t="shared" si="249"/>
        <v>-1</v>
      </c>
      <c r="N230" s="31">
        <f t="shared" si="251"/>
        <v>200</v>
      </c>
      <c r="O230" s="31">
        <f>IF(AND($C230&gt;=Inputs!B$4,$C230&lt;Inputs!C$4),FORECAST($C230,Inputs!B$3:C$3,Inputs!B$4:C$4),0)</f>
        <v>0</v>
      </c>
      <c r="P230" s="31">
        <f>IF(AND($C230&gt;=Inputs!C$4,$C230&lt;Inputs!D$4),FORECAST($C230,Inputs!C$3:D$3,Inputs!C$4:D$4),0)</f>
        <v>0</v>
      </c>
      <c r="Q230" s="31">
        <f>IF(AND($C230&gt;=Inputs!D$4,$C230&lt;Inputs!E$4),FORECAST($C230,Inputs!D$3:E$3,Inputs!D$4:E$4),0)</f>
        <v>0</v>
      </c>
      <c r="R230" s="31">
        <f>IF(AND($C230&gt;=Inputs!E$4,$C230&lt;Inputs!F$4),FORECAST($C230,Inputs!E$3:F$3,Inputs!E$4:F$4),0)</f>
        <v>0</v>
      </c>
      <c r="S230" s="31">
        <f>IF(AND($C230&gt;=Inputs!F$4,$C230&lt;Inputs!G$4),FORECAST($C230,Inputs!F$3:G$3,Inputs!F$4:G$4),0)</f>
        <v>0</v>
      </c>
      <c r="T230" s="31">
        <f>IF(AND($C230&gt;=Inputs!G$4,$C230&lt;Inputs!H$4),FORECAST($C230,Inputs!G$3:H$3,Inputs!G$4:H$4),0)</f>
        <v>0</v>
      </c>
      <c r="U230" s="31">
        <f>IF(AND($C230&gt;=Inputs!H$4,$C230&lt;Inputs!I$4),FORECAST($C230,Inputs!H$3:I$3,Inputs!H$4:I$4),0)</f>
        <v>0</v>
      </c>
      <c r="V230" s="31">
        <f>IF(AND($C230&gt;=Inputs!I$4,$C230&lt;Inputs!J$4),FORECAST($C230,Inputs!I$3:J$3,Inputs!I$4:J$4),0)</f>
        <v>0</v>
      </c>
      <c r="W230" s="31">
        <f>IF(AND($C230&gt;=Inputs!J$4,$C230&lt;Inputs!K$4),FORECAST($C230,Inputs!J$3:K$3,Inputs!J$4:K$4),0)</f>
        <v>0</v>
      </c>
      <c r="X230" s="31">
        <f>IF(AND($C230&gt;=Inputs!K$4,Inputs!K$4&lt;&gt;""),F230,0)</f>
        <v>200</v>
      </c>
      <c r="Y230" s="36">
        <f>IF($I229&lt;Inputs!B$13,Inputs!B$14,0)</f>
        <v>0</v>
      </c>
      <c r="Z230" s="36">
        <f>IF(AND($I229&gt;=Inputs!B$13,$I229&lt;Inputs!C$13),Inputs!C$14,0)</f>
        <v>0.2</v>
      </c>
      <c r="AA230" s="36">
        <f>IF(AND($I229&gt;=Inputs!C$13,$I229&lt;Inputs!D$13),Inputs!D$14,0)</f>
        <v>0</v>
      </c>
      <c r="AB230" s="36">
        <f>IF(AND($I229&lt;Inputs!B$13),Inputs!B$13,0)</f>
        <v>0</v>
      </c>
      <c r="AC230" s="36">
        <f>IF(AND($I229&gt;=Inputs!B$13,$I229&lt;Inputs!C$13),Inputs!C$13,0)</f>
        <v>200</v>
      </c>
      <c r="AD230" s="36">
        <f>IF(AND($I229&gt;=Inputs!C$13,$I229&lt;Inputs!D$13),Inputs!D$13,0)</f>
        <v>0</v>
      </c>
      <c r="AE230" s="36">
        <f t="shared" si="295"/>
        <v>0</v>
      </c>
      <c r="AF230" s="36">
        <f t="shared" si="296"/>
        <v>69.715833333333137</v>
      </c>
      <c r="AG230" s="36">
        <f t="shared" si="297"/>
        <v>0</v>
      </c>
      <c r="AH230" s="36">
        <f t="shared" si="298"/>
        <v>69.715833333333137</v>
      </c>
      <c r="AI230" s="36" t="str">
        <f t="shared" si="334"/>
        <v>No</v>
      </c>
      <c r="AJ230" s="36">
        <f t="shared" si="299"/>
        <v>0</v>
      </c>
      <c r="AK230" s="36">
        <f t="shared" si="300"/>
        <v>5</v>
      </c>
      <c r="AL230" s="36">
        <f t="shared" si="301"/>
        <v>0</v>
      </c>
      <c r="AM230" s="36">
        <f t="shared" si="302"/>
        <v>0</v>
      </c>
      <c r="AN230" s="36">
        <f t="shared" si="303"/>
        <v>1</v>
      </c>
      <c r="AO230" s="36">
        <f t="shared" si="304"/>
        <v>0</v>
      </c>
      <c r="AP230" s="36">
        <f t="shared" si="305"/>
        <v>1</v>
      </c>
      <c r="AQ230" s="36">
        <f t="shared" si="252"/>
        <v>187.05683333333337</v>
      </c>
      <c r="AR230" s="36">
        <f>IF(AND($AQ230&gt;=Inputs!B$13,$AQ230&lt;Inputs!C$13),Inputs!C$14,0)</f>
        <v>0.2</v>
      </c>
      <c r="AS230" s="36">
        <f>IF(AND($AQ230&gt;=Inputs!C$13,$AQ230&lt;Inputs!D$13),Inputs!D$14,0)</f>
        <v>0</v>
      </c>
      <c r="AT230" s="36">
        <f>IF(AND($AQ230&gt;=Inputs!B$13,$AQ230&lt;Inputs!C$13),Inputs!C$13,0)</f>
        <v>200</v>
      </c>
      <c r="AU230" s="36">
        <f>IF(AND($AQ230&gt;=Inputs!C$13,$AQ230&lt;Inputs!D$13),Inputs!D$13,0)</f>
        <v>0</v>
      </c>
      <c r="AV230" s="36">
        <f t="shared" si="306"/>
        <v>64.715833333333137</v>
      </c>
      <c r="AW230" s="36">
        <f>IFERROR((AU230-#REF!)/AS230,0)</f>
        <v>0</v>
      </c>
      <c r="AX230" s="36">
        <f t="shared" si="307"/>
        <v>64.715833333333137</v>
      </c>
      <c r="AY230" s="36" t="str">
        <f t="shared" si="335"/>
        <v>No</v>
      </c>
      <c r="AZ230" s="36">
        <f t="shared" si="308"/>
        <v>0</v>
      </c>
      <c r="BA230" s="36">
        <f t="shared" si="309"/>
        <v>0</v>
      </c>
      <c r="BB230" s="36">
        <f t="shared" si="310"/>
        <v>0</v>
      </c>
      <c r="BC230" s="36">
        <f t="shared" si="311"/>
        <v>0</v>
      </c>
      <c r="BD230" s="36">
        <f t="shared" si="312"/>
        <v>0</v>
      </c>
      <c r="BE230" s="37">
        <f t="shared" si="313"/>
        <v>1</v>
      </c>
      <c r="BF230" s="43">
        <f>IF($I229&lt;=Inputs!B$13,Inputs!B$14,0)</f>
        <v>0</v>
      </c>
      <c r="BG230" s="43">
        <f>IF(AND($I229&gt;Inputs!B$13,$I229&lt;=Inputs!C$13),Inputs!C$14,0)</f>
        <v>0.2</v>
      </c>
      <c r="BH230" s="43">
        <f>IF(AND($I229&gt;Inputs!C$13,$I229&lt;=Inputs!D$13),Inputs!D$14,0)</f>
        <v>0</v>
      </c>
      <c r="BI230" s="43">
        <f>IF(AND($I229&lt;Inputs!B$13),0,0)</f>
        <v>0</v>
      </c>
      <c r="BJ230" s="43">
        <f>IF(AND($I229&gt;=Inputs!B$13,$I229&lt;Inputs!C$13),Inputs!B$13,0)</f>
        <v>185</v>
      </c>
      <c r="BK230" s="43">
        <f>IF(AND($I229&gt;=Inputs!C$13,$I229&lt;Inputs!D$13),Inputs!C$13,0)</f>
        <v>0</v>
      </c>
      <c r="BL230" s="43">
        <f t="shared" si="314"/>
        <v>0</v>
      </c>
      <c r="BM230" s="43">
        <f t="shared" si="315"/>
        <v>5.284166666666863</v>
      </c>
      <c r="BN230" s="43">
        <f t="shared" si="316"/>
        <v>0</v>
      </c>
      <c r="BO230" s="43">
        <f t="shared" si="317"/>
        <v>5.284166666666863</v>
      </c>
      <c r="BP230" s="43" t="str">
        <f t="shared" si="336"/>
        <v>No</v>
      </c>
      <c r="BQ230" s="43">
        <f t="shared" si="318"/>
        <v>0</v>
      </c>
      <c r="BR230" s="43">
        <f t="shared" si="319"/>
        <v>5</v>
      </c>
      <c r="BS230" s="43">
        <f t="shared" si="320"/>
        <v>0</v>
      </c>
      <c r="BT230" s="43">
        <f t="shared" si="321"/>
        <v>0</v>
      </c>
      <c r="BU230" s="43">
        <f t="shared" si="322"/>
        <v>-1</v>
      </c>
      <c r="BV230" s="43">
        <f t="shared" si="323"/>
        <v>0</v>
      </c>
      <c r="BW230" s="43">
        <f t="shared" si="324"/>
        <v>-1</v>
      </c>
      <c r="BX230" s="43">
        <f t="shared" si="253"/>
        <v>185.05683333333337</v>
      </c>
      <c r="BY230" s="43">
        <f>IF(AND($BX230&gt;Inputs!B$13,$BX230&lt;=Inputs!C$13),Inputs!C$14,0)</f>
        <v>0.2</v>
      </c>
      <c r="BZ230" s="43">
        <f>IF(AND($BX230&gt;Inputs!C$13,$BX230&lt;=Inputs!D$13),Inputs!D$14,0)</f>
        <v>0</v>
      </c>
      <c r="CA230" s="43">
        <f>IF(AND($BX230&gt;Inputs!B$13,$BX230&lt;=Inputs!C$13),Inputs!B$13,0)</f>
        <v>185</v>
      </c>
      <c r="CB230" s="43">
        <f>IF(AND($BX230&gt;Inputs!C$13,$BX230&lt;=Inputs!D$13),Inputs!C$13,0)</f>
        <v>0</v>
      </c>
      <c r="CC230" s="43">
        <f t="shared" si="325"/>
        <v>0.28416666666686297</v>
      </c>
      <c r="CD230" s="43">
        <f t="shared" si="326"/>
        <v>0</v>
      </c>
      <c r="CE230" s="43">
        <f t="shared" si="327"/>
        <v>0.28416666666686297</v>
      </c>
      <c r="CF230" s="43" t="str">
        <f t="shared" si="337"/>
        <v>Yes</v>
      </c>
      <c r="CG230" s="43">
        <f t="shared" si="328"/>
        <v>0</v>
      </c>
      <c r="CH230" s="43">
        <f t="shared" si="329"/>
        <v>0</v>
      </c>
      <c r="CI230" s="43">
        <f t="shared" si="330"/>
        <v>0</v>
      </c>
      <c r="CJ230" s="43">
        <f t="shared" si="331"/>
        <v>0</v>
      </c>
      <c r="CK230" s="43">
        <f t="shared" si="332"/>
        <v>0</v>
      </c>
      <c r="CL230" s="44">
        <f t="shared" si="333"/>
        <v>-1</v>
      </c>
      <c r="CM230" s="9">
        <f>IF(AND($F230&gt;=Inputs!B$3,$F230&lt;Inputs!C$3),FORECAST($F230,Inputs!B$4:C$4,Inputs!B$3:C$3),9999)</f>
        <v>9999</v>
      </c>
      <c r="CN230" s="9">
        <f>IF(AND($F230&gt;=Inputs!C$3,$F230&lt;Inputs!D$3),FORECAST($F230,Inputs!C$4:D$4,Inputs!C$3:D$3),9999)</f>
        <v>9999</v>
      </c>
      <c r="CO230" s="9">
        <f>IF(AND($F230&gt;=Inputs!D$3,$F230&lt;Inputs!E$3),FORECAST($F230,Inputs!D$4:E$4,Inputs!D$3:E$3),9999)</f>
        <v>9999</v>
      </c>
      <c r="CP230" s="9">
        <f>IF(AND($F230&gt;=Inputs!E$3,$F230&lt;Inputs!F$3),FORECAST($F230,Inputs!E$4:F$4,Inputs!E$3:F$3),9999)</f>
        <v>9999</v>
      </c>
      <c r="CQ230" s="9">
        <f>IF(AND($F230&gt;=Inputs!F$3,$F230&lt;Inputs!G$3),FORECAST($F230,Inputs!F$4:G$4,Inputs!F$3:G$3),9999)</f>
        <v>9999</v>
      </c>
      <c r="CR230" s="9">
        <f>IF(AND($F230&gt;=Inputs!G$3,$F230&lt;Inputs!H$3),FORECAST($F230,Inputs!G$4:H$4,Inputs!G$3:H$3),9999)</f>
        <v>9999</v>
      </c>
      <c r="CS230" s="9">
        <f>IF(AND($F230&gt;=Inputs!H$3,$F230&lt;Inputs!I$3),FORECAST($F230,Inputs!H$4:I$4,Inputs!H$3:I$3),9999)</f>
        <v>9999</v>
      </c>
      <c r="CT230" s="9">
        <f>IF(AND($F230&gt;=Inputs!I$3,$F230&lt;Inputs!J$3),FORECAST($F230,Inputs!I$4:J$4,Inputs!I$3:J$3),9999)</f>
        <v>9999</v>
      </c>
      <c r="CU230" s="9">
        <f>IF(AND($F230&gt;=Inputs!J$3,$F230&lt;Inputs!K$3),FORECAST($F230,Inputs!J$4:K$4,Inputs!J$3:K$3),9999)</f>
        <v>9999</v>
      </c>
      <c r="CV230" s="9">
        <f>IF(AND($F230&gt;=Inputs!K$3,$F230&lt;Inputs!L$3),FORECAST($F230,Inputs!K$4:L$4,Inputs!K$3:L$3),9999)</f>
        <v>9999</v>
      </c>
      <c r="CW230" s="9">
        <f>IF(AND($G230&gt;=Inputs!B$3,$G230&lt;Inputs!C$3),FORECAST($G230,Inputs!B$4:C$4,Inputs!B$3:C$3),-9999)</f>
        <v>-9999</v>
      </c>
      <c r="CX230" s="9">
        <f>IF(AND($G230&gt;=Inputs!C$3,$G230&lt;Inputs!D$3),FORECAST($G230,Inputs!C$4:D$4,Inputs!C$3:D$3),-9999)</f>
        <v>-9999</v>
      </c>
      <c r="CY230" s="9">
        <f>IF(AND($G230&gt;=Inputs!D$3,$G230&lt;Inputs!E$3),FORECAST($G230,Inputs!D$4:E$4,Inputs!D$3:E$3),-9999)</f>
        <v>-9999</v>
      </c>
      <c r="CZ230" s="9">
        <f>IF(AND($G230&gt;=Inputs!E$3,$G230&lt;Inputs!F$3),FORECAST($G230,Inputs!E$4:F$4,Inputs!E$3:F$3),-9999)</f>
        <v>-9999</v>
      </c>
      <c r="DA230" s="9">
        <f>IF(AND($G230&gt;=Inputs!F$3,$G230&lt;Inputs!G$3),FORECAST($G230,Inputs!F$4:G$4,Inputs!F$3:G$3),-9999)</f>
        <v>-9999</v>
      </c>
      <c r="DB230" s="9">
        <f>IF(AND($G230&gt;=Inputs!G$3,$G230&lt;Inputs!H$3),FORECAST($G230,Inputs!G$4:H$4,Inputs!G$3:H$3),-9999)</f>
        <v>25.2</v>
      </c>
      <c r="DC230" s="9">
        <f>IF(AND($G230&gt;=Inputs!H$3,$G230&lt;Inputs!I$3),FORECAST($G230,Inputs!H$4:I$4,Inputs!H$3:I$3),-9999)</f>
        <v>-9999</v>
      </c>
      <c r="DD230" s="9">
        <f>IF(AND($G230&gt;=Inputs!I$3,$G230&lt;Inputs!J$3),FORECAST($G230,Inputs!I$4:J$4,Inputs!I$3:J$3),-9999)</f>
        <v>-9999</v>
      </c>
      <c r="DE230" s="9">
        <f>IF(AND($G230&gt;=Inputs!J$3,$G230&lt;Inputs!K$3),FORECAST($G230,Inputs!J$4:K$4,Inputs!J$3:K$3),-9999)</f>
        <v>-9999</v>
      </c>
      <c r="DF230" s="9">
        <f>IF(AND($G230&gt;=Inputs!K$3,$G230&lt;Inputs!L$3),FORECAST($G230,Inputs!K$4:L$4,Inputs!K$3:L$3),-9999)</f>
        <v>-9999</v>
      </c>
    </row>
    <row r="231" spans="1:110" x14ac:dyDescent="0.25">
      <c r="A231" s="2">
        <f t="shared" si="294"/>
        <v>45474.791666665929</v>
      </c>
      <c r="B231" s="3" t="str">
        <f>IF(ROUND(A231,6)&lt;ROUND(Inputs!$B$7,6),"Pre t0",IF(ROUND(A231,6)=ROUND(Inputs!$B$7,6),"t0",IF(AND(A231&gt;Inputs!$B$7,A231&lt;Inputs!$B$8),"TRLD","Post t0")))</f>
        <v>TRLD</v>
      </c>
      <c r="C231" s="17">
        <v>35.229999999999997</v>
      </c>
      <c r="D231" s="19">
        <v>194.7901</v>
      </c>
      <c r="E231" s="19"/>
      <c r="F231" s="19">
        <v>200</v>
      </c>
      <c r="G231" s="19">
        <v>130</v>
      </c>
      <c r="H231" s="7">
        <f t="shared" si="254"/>
        <v>185.55683333333337</v>
      </c>
      <c r="I231" s="7">
        <f>IF(B231="Pre t0",0,IF(B231="t0",MAX(MIN(TRLD!N231,E231),G231),IF(B231="TRLD",I230+J231,IF(B231="Post t0",MAX(I230+M231,G231)))))</f>
        <v>186.05683333333337</v>
      </c>
      <c r="J231" s="7">
        <f t="shared" si="247"/>
        <v>-1</v>
      </c>
      <c r="K231" s="7">
        <f t="shared" si="250"/>
        <v>-1.9696666666666829</v>
      </c>
      <c r="L231" s="7">
        <f t="shared" si="248"/>
        <v>1</v>
      </c>
      <c r="M231" s="8">
        <f t="shared" si="249"/>
        <v>-1</v>
      </c>
      <c r="N231" s="31">
        <f t="shared" si="251"/>
        <v>185.08716666666669</v>
      </c>
      <c r="O231" s="31">
        <f>IF(AND($C231&gt;=Inputs!B$4,$C231&lt;Inputs!C$4),FORECAST($C231,Inputs!B$3:C$3,Inputs!B$4:C$4),0)</f>
        <v>0</v>
      </c>
      <c r="P231" s="31">
        <f>IF(AND($C231&gt;=Inputs!C$4,$C231&lt;Inputs!D$4),FORECAST($C231,Inputs!C$3:D$3,Inputs!C$4:D$4),0)</f>
        <v>0</v>
      </c>
      <c r="Q231" s="31">
        <f>IF(AND($C231&gt;=Inputs!D$4,$C231&lt;Inputs!E$4),FORECAST($C231,Inputs!D$3:E$3,Inputs!D$4:E$4),0)</f>
        <v>0</v>
      </c>
      <c r="R231" s="31">
        <f>IF(AND($C231&gt;=Inputs!E$4,$C231&lt;Inputs!F$4),FORECAST($C231,Inputs!E$3:F$3,Inputs!E$4:F$4),0)</f>
        <v>0</v>
      </c>
      <c r="S231" s="31">
        <f>IF(AND($C231&gt;=Inputs!F$4,$C231&lt;Inputs!G$4),FORECAST($C231,Inputs!F$3:G$3,Inputs!F$4:G$4),0)</f>
        <v>0</v>
      </c>
      <c r="T231" s="31">
        <f>IF(AND($C231&gt;=Inputs!G$4,$C231&lt;Inputs!H$4),FORECAST($C231,Inputs!G$3:H$3,Inputs!G$4:H$4),0)</f>
        <v>0</v>
      </c>
      <c r="U231" s="31">
        <f>IF(AND($C231&gt;=Inputs!H$4,$C231&lt;Inputs!I$4),FORECAST($C231,Inputs!H$3:I$3,Inputs!H$4:I$4),0)</f>
        <v>0</v>
      </c>
      <c r="V231" s="31">
        <f>IF(AND($C231&gt;=Inputs!I$4,$C231&lt;Inputs!J$4),FORECAST($C231,Inputs!I$3:J$3,Inputs!I$4:J$4),0)</f>
        <v>185.08716666666669</v>
      </c>
      <c r="W231" s="31">
        <f>IF(AND($C231&gt;=Inputs!J$4,$C231&lt;Inputs!K$4),FORECAST($C231,Inputs!J$3:K$3,Inputs!J$4:K$4),0)</f>
        <v>0</v>
      </c>
      <c r="X231" s="31">
        <f>IF(AND($C231&gt;=Inputs!K$4,Inputs!K$4&lt;&gt;""),F231,0)</f>
        <v>0</v>
      </c>
      <c r="Y231" s="36">
        <f>IF($I230&lt;Inputs!B$13,Inputs!B$14,0)</f>
        <v>0</v>
      </c>
      <c r="Z231" s="36">
        <f>IF(AND($I230&gt;=Inputs!B$13,$I230&lt;Inputs!C$13),Inputs!C$14,0)</f>
        <v>0.2</v>
      </c>
      <c r="AA231" s="36">
        <f>IF(AND($I230&gt;=Inputs!C$13,$I230&lt;Inputs!D$13),Inputs!D$14,0)</f>
        <v>0</v>
      </c>
      <c r="AB231" s="36">
        <f>IF(AND($I230&lt;Inputs!B$13),Inputs!B$13,0)</f>
        <v>0</v>
      </c>
      <c r="AC231" s="36">
        <f>IF(AND($I230&gt;=Inputs!B$13,$I230&lt;Inputs!C$13),Inputs!C$13,0)</f>
        <v>200</v>
      </c>
      <c r="AD231" s="36">
        <f>IF(AND($I230&gt;=Inputs!C$13,$I230&lt;Inputs!D$13),Inputs!D$13,0)</f>
        <v>0</v>
      </c>
      <c r="AE231" s="36">
        <f t="shared" si="295"/>
        <v>0</v>
      </c>
      <c r="AF231" s="36">
        <f t="shared" si="296"/>
        <v>64.715833333333137</v>
      </c>
      <c r="AG231" s="36">
        <f t="shared" si="297"/>
        <v>0</v>
      </c>
      <c r="AH231" s="36">
        <f t="shared" si="298"/>
        <v>64.715833333333137</v>
      </c>
      <c r="AI231" s="36" t="str">
        <f t="shared" si="334"/>
        <v>No</v>
      </c>
      <c r="AJ231" s="36">
        <f t="shared" si="299"/>
        <v>0</v>
      </c>
      <c r="AK231" s="36">
        <f t="shared" si="300"/>
        <v>5</v>
      </c>
      <c r="AL231" s="36">
        <f t="shared" si="301"/>
        <v>0</v>
      </c>
      <c r="AM231" s="36">
        <f t="shared" si="302"/>
        <v>0</v>
      </c>
      <c r="AN231" s="36">
        <f t="shared" si="303"/>
        <v>1</v>
      </c>
      <c r="AO231" s="36">
        <f t="shared" si="304"/>
        <v>0</v>
      </c>
      <c r="AP231" s="36">
        <f t="shared" si="305"/>
        <v>1</v>
      </c>
      <c r="AQ231" s="36">
        <f t="shared" si="252"/>
        <v>188.05683333333337</v>
      </c>
      <c r="AR231" s="36">
        <f>IF(AND($AQ231&gt;=Inputs!B$13,$AQ231&lt;Inputs!C$13),Inputs!C$14,0)</f>
        <v>0.2</v>
      </c>
      <c r="AS231" s="36">
        <f>IF(AND($AQ231&gt;=Inputs!C$13,$AQ231&lt;Inputs!D$13),Inputs!D$14,0)</f>
        <v>0</v>
      </c>
      <c r="AT231" s="36">
        <f>IF(AND($AQ231&gt;=Inputs!B$13,$AQ231&lt;Inputs!C$13),Inputs!C$13,0)</f>
        <v>200</v>
      </c>
      <c r="AU231" s="36">
        <f>IF(AND($AQ231&gt;=Inputs!C$13,$AQ231&lt;Inputs!D$13),Inputs!D$13,0)</f>
        <v>0</v>
      </c>
      <c r="AV231" s="36">
        <f t="shared" si="306"/>
        <v>59.715833333333137</v>
      </c>
      <c r="AW231" s="36">
        <f>IFERROR((AU231-#REF!)/AS231,0)</f>
        <v>0</v>
      </c>
      <c r="AX231" s="36">
        <f t="shared" si="307"/>
        <v>59.715833333333137</v>
      </c>
      <c r="AY231" s="36" t="str">
        <f t="shared" si="335"/>
        <v>No</v>
      </c>
      <c r="AZ231" s="36">
        <f t="shared" si="308"/>
        <v>0</v>
      </c>
      <c r="BA231" s="36">
        <f t="shared" si="309"/>
        <v>0</v>
      </c>
      <c r="BB231" s="36">
        <f t="shared" si="310"/>
        <v>0</v>
      </c>
      <c r="BC231" s="36">
        <f t="shared" si="311"/>
        <v>0</v>
      </c>
      <c r="BD231" s="36">
        <f t="shared" si="312"/>
        <v>0</v>
      </c>
      <c r="BE231" s="37">
        <f t="shared" si="313"/>
        <v>1</v>
      </c>
      <c r="BF231" s="43">
        <f>IF($I230&lt;=Inputs!B$13,Inputs!B$14,0)</f>
        <v>0</v>
      </c>
      <c r="BG231" s="43">
        <f>IF(AND($I230&gt;Inputs!B$13,$I230&lt;=Inputs!C$13),Inputs!C$14,0)</f>
        <v>0.2</v>
      </c>
      <c r="BH231" s="43">
        <f>IF(AND($I230&gt;Inputs!C$13,$I230&lt;=Inputs!D$13),Inputs!D$14,0)</f>
        <v>0</v>
      </c>
      <c r="BI231" s="43">
        <f>IF(AND($I230&lt;Inputs!B$13),0,0)</f>
        <v>0</v>
      </c>
      <c r="BJ231" s="43">
        <f>IF(AND($I230&gt;=Inputs!B$13,$I230&lt;Inputs!C$13),Inputs!B$13,0)</f>
        <v>185</v>
      </c>
      <c r="BK231" s="43">
        <f>IF(AND($I230&gt;=Inputs!C$13,$I230&lt;Inputs!D$13),Inputs!C$13,0)</f>
        <v>0</v>
      </c>
      <c r="BL231" s="43">
        <f t="shared" si="314"/>
        <v>0</v>
      </c>
      <c r="BM231" s="43">
        <f t="shared" si="315"/>
        <v>10.284166666666863</v>
      </c>
      <c r="BN231" s="43">
        <f t="shared" si="316"/>
        <v>0</v>
      </c>
      <c r="BO231" s="43">
        <f t="shared" si="317"/>
        <v>10.284166666666863</v>
      </c>
      <c r="BP231" s="43" t="str">
        <f t="shared" si="336"/>
        <v>No</v>
      </c>
      <c r="BQ231" s="43">
        <f t="shared" si="318"/>
        <v>0</v>
      </c>
      <c r="BR231" s="43">
        <f t="shared" si="319"/>
        <v>5</v>
      </c>
      <c r="BS231" s="43">
        <f t="shared" si="320"/>
        <v>0</v>
      </c>
      <c r="BT231" s="43">
        <f t="shared" si="321"/>
        <v>0</v>
      </c>
      <c r="BU231" s="43">
        <f t="shared" si="322"/>
        <v>-1</v>
      </c>
      <c r="BV231" s="43">
        <f t="shared" si="323"/>
        <v>0</v>
      </c>
      <c r="BW231" s="43">
        <f t="shared" si="324"/>
        <v>-1</v>
      </c>
      <c r="BX231" s="43">
        <f t="shared" si="253"/>
        <v>186.05683333333337</v>
      </c>
      <c r="BY231" s="43">
        <f>IF(AND($BX231&gt;Inputs!B$13,$BX231&lt;=Inputs!C$13),Inputs!C$14,0)</f>
        <v>0.2</v>
      </c>
      <c r="BZ231" s="43">
        <f>IF(AND($BX231&gt;Inputs!C$13,$BX231&lt;=Inputs!D$13),Inputs!D$14,0)</f>
        <v>0</v>
      </c>
      <c r="CA231" s="43">
        <f>IF(AND($BX231&gt;Inputs!B$13,$BX231&lt;=Inputs!C$13),Inputs!B$13,0)</f>
        <v>185</v>
      </c>
      <c r="CB231" s="43">
        <f>IF(AND($BX231&gt;Inputs!C$13,$BX231&lt;=Inputs!D$13),Inputs!C$13,0)</f>
        <v>0</v>
      </c>
      <c r="CC231" s="43">
        <f t="shared" si="325"/>
        <v>5.284166666666863</v>
      </c>
      <c r="CD231" s="43">
        <f t="shared" si="326"/>
        <v>0</v>
      </c>
      <c r="CE231" s="43">
        <f t="shared" si="327"/>
        <v>5.284166666666863</v>
      </c>
      <c r="CF231" s="43" t="str">
        <f t="shared" si="337"/>
        <v>No</v>
      </c>
      <c r="CG231" s="43">
        <f t="shared" si="328"/>
        <v>0</v>
      </c>
      <c r="CH231" s="43">
        <f t="shared" si="329"/>
        <v>0</v>
      </c>
      <c r="CI231" s="43">
        <f t="shared" si="330"/>
        <v>0</v>
      </c>
      <c r="CJ231" s="43">
        <f t="shared" si="331"/>
        <v>0</v>
      </c>
      <c r="CK231" s="43">
        <f t="shared" si="332"/>
        <v>0</v>
      </c>
      <c r="CL231" s="44">
        <f t="shared" si="333"/>
        <v>-1</v>
      </c>
      <c r="CM231" s="9">
        <f>IF(AND($F231&gt;=Inputs!B$3,$F231&lt;Inputs!C$3),FORECAST($F231,Inputs!B$4:C$4,Inputs!B$3:C$3),9999)</f>
        <v>9999</v>
      </c>
      <c r="CN231" s="9">
        <f>IF(AND($F231&gt;=Inputs!C$3,$F231&lt;Inputs!D$3),FORECAST($F231,Inputs!C$4:D$4,Inputs!C$3:D$3),9999)</f>
        <v>9999</v>
      </c>
      <c r="CO231" s="9">
        <f>IF(AND($F231&gt;=Inputs!D$3,$F231&lt;Inputs!E$3),FORECAST($F231,Inputs!D$4:E$4,Inputs!D$3:E$3),9999)</f>
        <v>9999</v>
      </c>
      <c r="CP231" s="9">
        <f>IF(AND($F231&gt;=Inputs!E$3,$F231&lt;Inputs!F$3),FORECAST($F231,Inputs!E$4:F$4,Inputs!E$3:F$3),9999)</f>
        <v>9999</v>
      </c>
      <c r="CQ231" s="9">
        <f>IF(AND($F231&gt;=Inputs!F$3,$F231&lt;Inputs!G$3),FORECAST($F231,Inputs!F$4:G$4,Inputs!F$3:G$3),9999)</f>
        <v>9999</v>
      </c>
      <c r="CR231" s="9">
        <f>IF(AND($F231&gt;=Inputs!G$3,$F231&lt;Inputs!H$3),FORECAST($F231,Inputs!G$4:H$4,Inputs!G$3:H$3),9999)</f>
        <v>9999</v>
      </c>
      <c r="CS231" s="9">
        <f>IF(AND($F231&gt;=Inputs!H$3,$F231&lt;Inputs!I$3),FORECAST($F231,Inputs!H$4:I$4,Inputs!H$3:I$3),9999)</f>
        <v>9999</v>
      </c>
      <c r="CT231" s="9">
        <f>IF(AND($F231&gt;=Inputs!I$3,$F231&lt;Inputs!J$3),FORECAST($F231,Inputs!I$4:J$4,Inputs!I$3:J$3),9999)</f>
        <v>9999</v>
      </c>
      <c r="CU231" s="9">
        <f>IF(AND($F231&gt;=Inputs!J$3,$F231&lt;Inputs!K$3),FORECAST($F231,Inputs!J$4:K$4,Inputs!J$3:K$3),9999)</f>
        <v>9999</v>
      </c>
      <c r="CV231" s="9">
        <f>IF(AND($F231&gt;=Inputs!K$3,$F231&lt;Inputs!L$3),FORECAST($F231,Inputs!K$4:L$4,Inputs!K$3:L$3),9999)</f>
        <v>9999</v>
      </c>
      <c r="CW231" s="9">
        <f>IF(AND($G231&gt;=Inputs!B$3,$G231&lt;Inputs!C$3),FORECAST($G231,Inputs!B$4:C$4,Inputs!B$3:C$3),-9999)</f>
        <v>-9999</v>
      </c>
      <c r="CX231" s="9">
        <f>IF(AND($G231&gt;=Inputs!C$3,$G231&lt;Inputs!D$3),FORECAST($G231,Inputs!C$4:D$4,Inputs!C$3:D$3),-9999)</f>
        <v>-9999</v>
      </c>
      <c r="CY231" s="9">
        <f>IF(AND($G231&gt;=Inputs!D$3,$G231&lt;Inputs!E$3),FORECAST($G231,Inputs!D$4:E$4,Inputs!D$3:E$3),-9999)</f>
        <v>-9999</v>
      </c>
      <c r="CZ231" s="9">
        <f>IF(AND($G231&gt;=Inputs!E$3,$G231&lt;Inputs!F$3),FORECAST($G231,Inputs!E$4:F$4,Inputs!E$3:F$3),-9999)</f>
        <v>-9999</v>
      </c>
      <c r="DA231" s="9">
        <f>IF(AND($G231&gt;=Inputs!F$3,$G231&lt;Inputs!G$3),FORECAST($G231,Inputs!F$4:G$4,Inputs!F$3:G$3),-9999)</f>
        <v>-9999</v>
      </c>
      <c r="DB231" s="9">
        <f>IF(AND($G231&gt;=Inputs!G$3,$G231&lt;Inputs!H$3),FORECAST($G231,Inputs!G$4:H$4,Inputs!G$3:H$3),-9999)</f>
        <v>25.2</v>
      </c>
      <c r="DC231" s="9">
        <f>IF(AND($G231&gt;=Inputs!H$3,$G231&lt;Inputs!I$3),FORECAST($G231,Inputs!H$4:I$4,Inputs!H$3:I$3),-9999)</f>
        <v>-9999</v>
      </c>
      <c r="DD231" s="9">
        <f>IF(AND($G231&gt;=Inputs!I$3,$G231&lt;Inputs!J$3),FORECAST($G231,Inputs!I$4:J$4,Inputs!I$3:J$3),-9999)</f>
        <v>-9999</v>
      </c>
      <c r="DE231" s="9">
        <f>IF(AND($G231&gt;=Inputs!J$3,$G231&lt;Inputs!K$3),FORECAST($G231,Inputs!J$4:K$4,Inputs!J$3:K$3),-9999)</f>
        <v>-9999</v>
      </c>
      <c r="DF231" s="9">
        <f>IF(AND($G231&gt;=Inputs!K$3,$G231&lt;Inputs!L$3),FORECAST($G231,Inputs!K$4:L$4,Inputs!K$3:L$3),-9999)</f>
        <v>-9999</v>
      </c>
    </row>
    <row r="232" spans="1:110" x14ac:dyDescent="0.25">
      <c r="A232" s="2">
        <f t="shared" si="294"/>
        <v>45474.795138888148</v>
      </c>
      <c r="B232" s="3" t="str">
        <f>IF(ROUND(A232,6)&lt;ROUND(Inputs!$B$7,6),"Pre t0",IF(ROUND(A232,6)=ROUND(Inputs!$B$7,6),"t0",IF(AND(A232&gt;Inputs!$B$7,A232&lt;Inputs!$B$8),"TRLD","Post t0")))</f>
        <v>TRLD</v>
      </c>
      <c r="C232" s="17">
        <v>32.71</v>
      </c>
      <c r="D232" s="19">
        <v>193.48509999999999</v>
      </c>
      <c r="E232" s="19"/>
      <c r="F232" s="19">
        <v>200</v>
      </c>
      <c r="G232" s="19">
        <v>130</v>
      </c>
      <c r="H232" s="7">
        <f t="shared" si="254"/>
        <v>185.07675000000003</v>
      </c>
      <c r="I232" s="7">
        <f>IF(B232="Pre t0",0,IF(B232="t0",MAX(MIN(TRLD!N232,E232),G232),IF(B232="TRLD",I231+J232,IF(B232="Post t0",MAX(I231+M232,G232)))))</f>
        <v>185.05683333333337</v>
      </c>
      <c r="J232" s="7">
        <f t="shared" si="247"/>
        <v>-1</v>
      </c>
      <c r="K232" s="7">
        <f t="shared" si="250"/>
        <v>-1.0116666666666845</v>
      </c>
      <c r="L232" s="7">
        <f t="shared" si="248"/>
        <v>1</v>
      </c>
      <c r="M232" s="8">
        <f t="shared" si="249"/>
        <v>-1</v>
      </c>
      <c r="N232" s="31">
        <f t="shared" si="251"/>
        <v>185.04516666666669</v>
      </c>
      <c r="O232" s="31">
        <f>IF(AND($C232&gt;=Inputs!B$4,$C232&lt;Inputs!C$4),FORECAST($C232,Inputs!B$3:C$3,Inputs!B$4:C$4),0)</f>
        <v>0</v>
      </c>
      <c r="P232" s="31">
        <f>IF(AND($C232&gt;=Inputs!C$4,$C232&lt;Inputs!D$4),FORECAST($C232,Inputs!C$3:D$3,Inputs!C$4:D$4),0)</f>
        <v>0</v>
      </c>
      <c r="Q232" s="31">
        <f>IF(AND($C232&gt;=Inputs!D$4,$C232&lt;Inputs!E$4),FORECAST($C232,Inputs!D$3:E$3,Inputs!D$4:E$4),0)</f>
        <v>0</v>
      </c>
      <c r="R232" s="31">
        <f>IF(AND($C232&gt;=Inputs!E$4,$C232&lt;Inputs!F$4),FORECAST($C232,Inputs!E$3:F$3,Inputs!E$4:F$4),0)</f>
        <v>0</v>
      </c>
      <c r="S232" s="31">
        <f>IF(AND($C232&gt;=Inputs!F$4,$C232&lt;Inputs!G$4),FORECAST($C232,Inputs!F$3:G$3,Inputs!F$4:G$4),0)</f>
        <v>0</v>
      </c>
      <c r="T232" s="31">
        <f>IF(AND($C232&gt;=Inputs!G$4,$C232&lt;Inputs!H$4),FORECAST($C232,Inputs!G$3:H$3,Inputs!G$4:H$4),0)</f>
        <v>0</v>
      </c>
      <c r="U232" s="31">
        <f>IF(AND($C232&gt;=Inputs!H$4,$C232&lt;Inputs!I$4),FORECAST($C232,Inputs!H$3:I$3,Inputs!H$4:I$4),0)</f>
        <v>0</v>
      </c>
      <c r="V232" s="31">
        <f>IF(AND($C232&gt;=Inputs!I$4,$C232&lt;Inputs!J$4),FORECAST($C232,Inputs!I$3:J$3,Inputs!I$4:J$4),0)</f>
        <v>185.04516666666669</v>
      </c>
      <c r="W232" s="31">
        <f>IF(AND($C232&gt;=Inputs!J$4,$C232&lt;Inputs!K$4),FORECAST($C232,Inputs!J$3:K$3,Inputs!J$4:K$4),0)</f>
        <v>0</v>
      </c>
      <c r="X232" s="31">
        <f>IF(AND($C232&gt;=Inputs!K$4,Inputs!K$4&lt;&gt;""),F232,0)</f>
        <v>0</v>
      </c>
      <c r="Y232" s="36">
        <f>IF($I231&lt;Inputs!B$13,Inputs!B$14,0)</f>
        <v>0</v>
      </c>
      <c r="Z232" s="36">
        <f>IF(AND($I231&gt;=Inputs!B$13,$I231&lt;Inputs!C$13),Inputs!C$14,0)</f>
        <v>0.2</v>
      </c>
      <c r="AA232" s="36">
        <f>IF(AND($I231&gt;=Inputs!C$13,$I231&lt;Inputs!D$13),Inputs!D$14,0)</f>
        <v>0</v>
      </c>
      <c r="AB232" s="36">
        <f>IF(AND($I231&lt;Inputs!B$13),Inputs!B$13,0)</f>
        <v>0</v>
      </c>
      <c r="AC232" s="36">
        <f>IF(AND($I231&gt;=Inputs!B$13,$I231&lt;Inputs!C$13),Inputs!C$13,0)</f>
        <v>200</v>
      </c>
      <c r="AD232" s="36">
        <f>IF(AND($I231&gt;=Inputs!C$13,$I231&lt;Inputs!D$13),Inputs!D$13,0)</f>
        <v>0</v>
      </c>
      <c r="AE232" s="36">
        <f t="shared" si="295"/>
        <v>0</v>
      </c>
      <c r="AF232" s="36">
        <f t="shared" si="296"/>
        <v>69.715833333333137</v>
      </c>
      <c r="AG232" s="36">
        <f t="shared" si="297"/>
        <v>0</v>
      </c>
      <c r="AH232" s="36">
        <f t="shared" si="298"/>
        <v>69.715833333333137</v>
      </c>
      <c r="AI232" s="36" t="str">
        <f t="shared" si="334"/>
        <v>No</v>
      </c>
      <c r="AJ232" s="36">
        <f t="shared" si="299"/>
        <v>0</v>
      </c>
      <c r="AK232" s="36">
        <f t="shared" si="300"/>
        <v>5</v>
      </c>
      <c r="AL232" s="36">
        <f t="shared" si="301"/>
        <v>0</v>
      </c>
      <c r="AM232" s="36">
        <f t="shared" si="302"/>
        <v>0</v>
      </c>
      <c r="AN232" s="36">
        <f t="shared" si="303"/>
        <v>1</v>
      </c>
      <c r="AO232" s="36">
        <f t="shared" si="304"/>
        <v>0</v>
      </c>
      <c r="AP232" s="36">
        <f t="shared" si="305"/>
        <v>1</v>
      </c>
      <c r="AQ232" s="36">
        <f t="shared" si="252"/>
        <v>187.05683333333337</v>
      </c>
      <c r="AR232" s="36">
        <f>IF(AND($AQ232&gt;=Inputs!B$13,$AQ232&lt;Inputs!C$13),Inputs!C$14,0)</f>
        <v>0.2</v>
      </c>
      <c r="AS232" s="36">
        <f>IF(AND($AQ232&gt;=Inputs!C$13,$AQ232&lt;Inputs!D$13),Inputs!D$14,0)</f>
        <v>0</v>
      </c>
      <c r="AT232" s="36">
        <f>IF(AND($AQ232&gt;=Inputs!B$13,$AQ232&lt;Inputs!C$13),Inputs!C$13,0)</f>
        <v>200</v>
      </c>
      <c r="AU232" s="36">
        <f>IF(AND($AQ232&gt;=Inputs!C$13,$AQ232&lt;Inputs!D$13),Inputs!D$13,0)</f>
        <v>0</v>
      </c>
      <c r="AV232" s="36">
        <f t="shared" si="306"/>
        <v>64.715833333333137</v>
      </c>
      <c r="AW232" s="36">
        <f>IFERROR((AU232-#REF!)/AS232,0)</f>
        <v>0</v>
      </c>
      <c r="AX232" s="36">
        <f t="shared" si="307"/>
        <v>64.715833333333137</v>
      </c>
      <c r="AY232" s="36" t="str">
        <f t="shared" si="335"/>
        <v>No</v>
      </c>
      <c r="AZ232" s="36">
        <f t="shared" si="308"/>
        <v>0</v>
      </c>
      <c r="BA232" s="36">
        <f t="shared" si="309"/>
        <v>0</v>
      </c>
      <c r="BB232" s="36">
        <f t="shared" si="310"/>
        <v>0</v>
      </c>
      <c r="BC232" s="36">
        <f t="shared" si="311"/>
        <v>0</v>
      </c>
      <c r="BD232" s="36">
        <f t="shared" si="312"/>
        <v>0</v>
      </c>
      <c r="BE232" s="37">
        <f t="shared" si="313"/>
        <v>1</v>
      </c>
      <c r="BF232" s="43">
        <f>IF($I231&lt;=Inputs!B$13,Inputs!B$14,0)</f>
        <v>0</v>
      </c>
      <c r="BG232" s="43">
        <f>IF(AND($I231&gt;Inputs!B$13,$I231&lt;=Inputs!C$13),Inputs!C$14,0)</f>
        <v>0.2</v>
      </c>
      <c r="BH232" s="43">
        <f>IF(AND($I231&gt;Inputs!C$13,$I231&lt;=Inputs!D$13),Inputs!D$14,0)</f>
        <v>0</v>
      </c>
      <c r="BI232" s="43">
        <f>IF(AND($I231&lt;Inputs!B$13),0,0)</f>
        <v>0</v>
      </c>
      <c r="BJ232" s="43">
        <f>IF(AND($I231&gt;=Inputs!B$13,$I231&lt;Inputs!C$13),Inputs!B$13,0)</f>
        <v>185</v>
      </c>
      <c r="BK232" s="43">
        <f>IF(AND($I231&gt;=Inputs!C$13,$I231&lt;Inputs!D$13),Inputs!C$13,0)</f>
        <v>0</v>
      </c>
      <c r="BL232" s="43">
        <f t="shared" si="314"/>
        <v>0</v>
      </c>
      <c r="BM232" s="43">
        <f t="shared" si="315"/>
        <v>5.284166666666863</v>
      </c>
      <c r="BN232" s="43">
        <f t="shared" si="316"/>
        <v>0</v>
      </c>
      <c r="BO232" s="43">
        <f t="shared" si="317"/>
        <v>5.284166666666863</v>
      </c>
      <c r="BP232" s="43" t="str">
        <f t="shared" si="336"/>
        <v>No</v>
      </c>
      <c r="BQ232" s="43">
        <f t="shared" si="318"/>
        <v>0</v>
      </c>
      <c r="BR232" s="43">
        <f t="shared" si="319"/>
        <v>5</v>
      </c>
      <c r="BS232" s="43">
        <f t="shared" si="320"/>
        <v>0</v>
      </c>
      <c r="BT232" s="43">
        <f t="shared" si="321"/>
        <v>0</v>
      </c>
      <c r="BU232" s="43">
        <f t="shared" si="322"/>
        <v>-1</v>
      </c>
      <c r="BV232" s="43">
        <f t="shared" si="323"/>
        <v>0</v>
      </c>
      <c r="BW232" s="43">
        <f t="shared" si="324"/>
        <v>-1</v>
      </c>
      <c r="BX232" s="43">
        <f t="shared" si="253"/>
        <v>185.05683333333337</v>
      </c>
      <c r="BY232" s="43">
        <f>IF(AND($BX232&gt;Inputs!B$13,$BX232&lt;=Inputs!C$13),Inputs!C$14,0)</f>
        <v>0.2</v>
      </c>
      <c r="BZ232" s="43">
        <f>IF(AND($BX232&gt;Inputs!C$13,$BX232&lt;=Inputs!D$13),Inputs!D$14,0)</f>
        <v>0</v>
      </c>
      <c r="CA232" s="43">
        <f>IF(AND($BX232&gt;Inputs!B$13,$BX232&lt;=Inputs!C$13),Inputs!B$13,0)</f>
        <v>185</v>
      </c>
      <c r="CB232" s="43">
        <f>IF(AND($BX232&gt;Inputs!C$13,$BX232&lt;=Inputs!D$13),Inputs!C$13,0)</f>
        <v>0</v>
      </c>
      <c r="CC232" s="43">
        <f t="shared" si="325"/>
        <v>0.28416666666686297</v>
      </c>
      <c r="CD232" s="43">
        <f t="shared" si="326"/>
        <v>0</v>
      </c>
      <c r="CE232" s="43">
        <f t="shared" si="327"/>
        <v>0.28416666666686297</v>
      </c>
      <c r="CF232" s="43" t="str">
        <f t="shared" si="337"/>
        <v>Yes</v>
      </c>
      <c r="CG232" s="43">
        <f t="shared" si="328"/>
        <v>0</v>
      </c>
      <c r="CH232" s="43">
        <f t="shared" si="329"/>
        <v>0</v>
      </c>
      <c r="CI232" s="43">
        <f t="shared" si="330"/>
        <v>0</v>
      </c>
      <c r="CJ232" s="43">
        <f t="shared" si="331"/>
        <v>0</v>
      </c>
      <c r="CK232" s="43">
        <f t="shared" si="332"/>
        <v>0</v>
      </c>
      <c r="CL232" s="44">
        <f t="shared" si="333"/>
        <v>-1</v>
      </c>
      <c r="CM232" s="9">
        <f>IF(AND($F232&gt;=Inputs!B$3,$F232&lt;Inputs!C$3),FORECAST($F232,Inputs!B$4:C$4,Inputs!B$3:C$3),9999)</f>
        <v>9999</v>
      </c>
      <c r="CN232" s="9">
        <f>IF(AND($F232&gt;=Inputs!C$3,$F232&lt;Inputs!D$3),FORECAST($F232,Inputs!C$4:D$4,Inputs!C$3:D$3),9999)</f>
        <v>9999</v>
      </c>
      <c r="CO232" s="9">
        <f>IF(AND($F232&gt;=Inputs!D$3,$F232&lt;Inputs!E$3),FORECAST($F232,Inputs!D$4:E$4,Inputs!D$3:E$3),9999)</f>
        <v>9999</v>
      </c>
      <c r="CP232" s="9">
        <f>IF(AND($F232&gt;=Inputs!E$3,$F232&lt;Inputs!F$3),FORECAST($F232,Inputs!E$4:F$4,Inputs!E$3:F$3),9999)</f>
        <v>9999</v>
      </c>
      <c r="CQ232" s="9">
        <f>IF(AND($F232&gt;=Inputs!F$3,$F232&lt;Inputs!G$3),FORECAST($F232,Inputs!F$4:G$4,Inputs!F$3:G$3),9999)</f>
        <v>9999</v>
      </c>
      <c r="CR232" s="9">
        <f>IF(AND($F232&gt;=Inputs!G$3,$F232&lt;Inputs!H$3),FORECAST($F232,Inputs!G$4:H$4,Inputs!G$3:H$3),9999)</f>
        <v>9999</v>
      </c>
      <c r="CS232" s="9">
        <f>IF(AND($F232&gt;=Inputs!H$3,$F232&lt;Inputs!I$3),FORECAST($F232,Inputs!H$4:I$4,Inputs!H$3:I$3),9999)</f>
        <v>9999</v>
      </c>
      <c r="CT232" s="9">
        <f>IF(AND($F232&gt;=Inputs!I$3,$F232&lt;Inputs!J$3),FORECAST($F232,Inputs!I$4:J$4,Inputs!I$3:J$3),9999)</f>
        <v>9999</v>
      </c>
      <c r="CU232" s="9">
        <f>IF(AND($F232&gt;=Inputs!J$3,$F232&lt;Inputs!K$3),FORECAST($F232,Inputs!J$4:K$4,Inputs!J$3:K$3),9999)</f>
        <v>9999</v>
      </c>
      <c r="CV232" s="9">
        <f>IF(AND($F232&gt;=Inputs!K$3,$F232&lt;Inputs!L$3),FORECAST($F232,Inputs!K$4:L$4,Inputs!K$3:L$3),9999)</f>
        <v>9999</v>
      </c>
      <c r="CW232" s="9">
        <f>IF(AND($G232&gt;=Inputs!B$3,$G232&lt;Inputs!C$3),FORECAST($G232,Inputs!B$4:C$4,Inputs!B$3:C$3),-9999)</f>
        <v>-9999</v>
      </c>
      <c r="CX232" s="9">
        <f>IF(AND($G232&gt;=Inputs!C$3,$G232&lt;Inputs!D$3),FORECAST($G232,Inputs!C$4:D$4,Inputs!C$3:D$3),-9999)</f>
        <v>-9999</v>
      </c>
      <c r="CY232" s="9">
        <f>IF(AND($G232&gt;=Inputs!D$3,$G232&lt;Inputs!E$3),FORECAST($G232,Inputs!D$4:E$4,Inputs!D$3:E$3),-9999)</f>
        <v>-9999</v>
      </c>
      <c r="CZ232" s="9">
        <f>IF(AND($G232&gt;=Inputs!E$3,$G232&lt;Inputs!F$3),FORECAST($G232,Inputs!E$4:F$4,Inputs!E$3:F$3),-9999)</f>
        <v>-9999</v>
      </c>
      <c r="DA232" s="9">
        <f>IF(AND($G232&gt;=Inputs!F$3,$G232&lt;Inputs!G$3),FORECAST($G232,Inputs!F$4:G$4,Inputs!F$3:G$3),-9999)</f>
        <v>-9999</v>
      </c>
      <c r="DB232" s="9">
        <f>IF(AND($G232&gt;=Inputs!G$3,$G232&lt;Inputs!H$3),FORECAST($G232,Inputs!G$4:H$4,Inputs!G$3:H$3),-9999)</f>
        <v>25.2</v>
      </c>
      <c r="DC232" s="9">
        <f>IF(AND($G232&gt;=Inputs!H$3,$G232&lt;Inputs!I$3),FORECAST($G232,Inputs!H$4:I$4,Inputs!H$3:I$3),-9999)</f>
        <v>-9999</v>
      </c>
      <c r="DD232" s="9">
        <f>IF(AND($G232&gt;=Inputs!I$3,$G232&lt;Inputs!J$3),FORECAST($G232,Inputs!I$4:J$4,Inputs!I$3:J$3),-9999)</f>
        <v>-9999</v>
      </c>
      <c r="DE232" s="9">
        <f>IF(AND($G232&gt;=Inputs!J$3,$G232&lt;Inputs!K$3),FORECAST($G232,Inputs!J$4:K$4,Inputs!J$3:K$3),-9999)</f>
        <v>-9999</v>
      </c>
      <c r="DF232" s="9">
        <f>IF(AND($G232&gt;=Inputs!K$3,$G232&lt;Inputs!L$3),FORECAST($G232,Inputs!K$4:L$4,Inputs!K$3:L$3),-9999)</f>
        <v>-9999</v>
      </c>
    </row>
    <row r="233" spans="1:110" x14ac:dyDescent="0.25">
      <c r="A233" s="2">
        <f t="shared" si="294"/>
        <v>45474.798611110367</v>
      </c>
      <c r="B233" s="3" t="str">
        <f>IF(ROUND(A233,6)&lt;ROUND(Inputs!$B$7,6),"Pre t0",IF(ROUND(A233,6)=ROUND(Inputs!$B$7,6),"t0",IF(AND(A233&gt;Inputs!$B$7,A233&lt;Inputs!$B$8),"TRLD","Post t0")))</f>
        <v>TRLD</v>
      </c>
      <c r="C233" s="17">
        <v>35.799999999999997</v>
      </c>
      <c r="D233" s="19">
        <v>193.69534999999999</v>
      </c>
      <c r="E233" s="19"/>
      <c r="F233" s="19">
        <v>200</v>
      </c>
      <c r="G233" s="19">
        <v>130</v>
      </c>
      <c r="H233" s="7">
        <f t="shared" si="254"/>
        <v>185.07383333333337</v>
      </c>
      <c r="I233" s="7">
        <f>IF(B233="Pre t0",0,IF(B233="t0",MAX(MIN(TRLD!N233,E233),G233),IF(B233="TRLD",I232+J233,IF(B233="Post t0",MAX(I232+M233,G233)))))</f>
        <v>185.09666666666669</v>
      </c>
      <c r="J233" s="7">
        <f t="shared" si="247"/>
        <v>3.9833333333319842E-2</v>
      </c>
      <c r="K233" s="7">
        <f t="shared" si="250"/>
        <v>3.9833333333319842E-2</v>
      </c>
      <c r="L233" s="7">
        <f t="shared" si="248"/>
        <v>1</v>
      </c>
      <c r="M233" s="8">
        <f t="shared" si="249"/>
        <v>-5.6833333333372593E-2</v>
      </c>
      <c r="N233" s="31">
        <f t="shared" si="251"/>
        <v>185.09666666666669</v>
      </c>
      <c r="O233" s="31">
        <f>IF(AND($C233&gt;=Inputs!B$4,$C233&lt;Inputs!C$4),FORECAST($C233,Inputs!B$3:C$3,Inputs!B$4:C$4),0)</f>
        <v>0</v>
      </c>
      <c r="P233" s="31">
        <f>IF(AND($C233&gt;=Inputs!C$4,$C233&lt;Inputs!D$4),FORECAST($C233,Inputs!C$3:D$3,Inputs!C$4:D$4),0)</f>
        <v>0</v>
      </c>
      <c r="Q233" s="31">
        <f>IF(AND($C233&gt;=Inputs!D$4,$C233&lt;Inputs!E$4),FORECAST($C233,Inputs!D$3:E$3,Inputs!D$4:E$4),0)</f>
        <v>0</v>
      </c>
      <c r="R233" s="31">
        <f>IF(AND($C233&gt;=Inputs!E$4,$C233&lt;Inputs!F$4),FORECAST($C233,Inputs!E$3:F$3,Inputs!E$4:F$4),0)</f>
        <v>0</v>
      </c>
      <c r="S233" s="31">
        <f>IF(AND($C233&gt;=Inputs!F$4,$C233&lt;Inputs!G$4),FORECAST($C233,Inputs!F$3:G$3,Inputs!F$4:G$4),0)</f>
        <v>0</v>
      </c>
      <c r="T233" s="31">
        <f>IF(AND($C233&gt;=Inputs!G$4,$C233&lt;Inputs!H$4),FORECAST($C233,Inputs!G$3:H$3,Inputs!G$4:H$4),0)</f>
        <v>0</v>
      </c>
      <c r="U233" s="31">
        <f>IF(AND($C233&gt;=Inputs!H$4,$C233&lt;Inputs!I$4),FORECAST($C233,Inputs!H$3:I$3,Inputs!H$4:I$4),0)</f>
        <v>0</v>
      </c>
      <c r="V233" s="31">
        <f>IF(AND($C233&gt;=Inputs!I$4,$C233&lt;Inputs!J$4),FORECAST($C233,Inputs!I$3:J$3,Inputs!I$4:J$4),0)</f>
        <v>185.09666666666669</v>
      </c>
      <c r="W233" s="31">
        <f>IF(AND($C233&gt;=Inputs!J$4,$C233&lt;Inputs!K$4),FORECAST($C233,Inputs!J$3:K$3,Inputs!J$4:K$4),0)</f>
        <v>0</v>
      </c>
      <c r="X233" s="31">
        <f>IF(AND($C233&gt;=Inputs!K$4,Inputs!K$4&lt;&gt;""),F233,0)</f>
        <v>0</v>
      </c>
      <c r="Y233" s="36">
        <f>IF($I232&lt;Inputs!B$13,Inputs!B$14,0)</f>
        <v>0</v>
      </c>
      <c r="Z233" s="36">
        <f>IF(AND($I232&gt;=Inputs!B$13,$I232&lt;Inputs!C$13),Inputs!C$14,0)</f>
        <v>0.2</v>
      </c>
      <c r="AA233" s="36">
        <f>IF(AND($I232&gt;=Inputs!C$13,$I232&lt;Inputs!D$13),Inputs!D$14,0)</f>
        <v>0</v>
      </c>
      <c r="AB233" s="36">
        <f>IF(AND($I232&lt;Inputs!B$13),Inputs!B$13,0)</f>
        <v>0</v>
      </c>
      <c r="AC233" s="36">
        <f>IF(AND($I232&gt;=Inputs!B$13,$I232&lt;Inputs!C$13),Inputs!C$13,0)</f>
        <v>200</v>
      </c>
      <c r="AD233" s="36">
        <f>IF(AND($I232&gt;=Inputs!C$13,$I232&lt;Inputs!D$13),Inputs!D$13,0)</f>
        <v>0</v>
      </c>
      <c r="AE233" s="36">
        <f t="shared" si="295"/>
        <v>0</v>
      </c>
      <c r="AF233" s="36">
        <f t="shared" si="296"/>
        <v>74.715833333333137</v>
      </c>
      <c r="AG233" s="36">
        <f t="shared" si="297"/>
        <v>0</v>
      </c>
      <c r="AH233" s="36">
        <f t="shared" si="298"/>
        <v>74.715833333333137</v>
      </c>
      <c r="AI233" s="36" t="str">
        <f t="shared" si="334"/>
        <v>No</v>
      </c>
      <c r="AJ233" s="36">
        <f t="shared" si="299"/>
        <v>0</v>
      </c>
      <c r="AK233" s="36">
        <f t="shared" si="300"/>
        <v>5</v>
      </c>
      <c r="AL233" s="36">
        <f t="shared" si="301"/>
        <v>0</v>
      </c>
      <c r="AM233" s="36">
        <f t="shared" si="302"/>
        <v>0</v>
      </c>
      <c r="AN233" s="36">
        <f t="shared" si="303"/>
        <v>1</v>
      </c>
      <c r="AO233" s="36">
        <f t="shared" si="304"/>
        <v>0</v>
      </c>
      <c r="AP233" s="36">
        <f t="shared" si="305"/>
        <v>1</v>
      </c>
      <c r="AQ233" s="36">
        <f t="shared" si="252"/>
        <v>186.05683333333337</v>
      </c>
      <c r="AR233" s="36">
        <f>IF(AND($AQ233&gt;=Inputs!B$13,$AQ233&lt;Inputs!C$13),Inputs!C$14,0)</f>
        <v>0.2</v>
      </c>
      <c r="AS233" s="36">
        <f>IF(AND($AQ233&gt;=Inputs!C$13,$AQ233&lt;Inputs!D$13),Inputs!D$14,0)</f>
        <v>0</v>
      </c>
      <c r="AT233" s="36">
        <f>IF(AND($AQ233&gt;=Inputs!B$13,$AQ233&lt;Inputs!C$13),Inputs!C$13,0)</f>
        <v>200</v>
      </c>
      <c r="AU233" s="36">
        <f>IF(AND($AQ233&gt;=Inputs!C$13,$AQ233&lt;Inputs!D$13),Inputs!D$13,0)</f>
        <v>0</v>
      </c>
      <c r="AV233" s="36">
        <f t="shared" si="306"/>
        <v>69.715833333333137</v>
      </c>
      <c r="AW233" s="36">
        <f>IFERROR((AU233-#REF!)/AS233,0)</f>
        <v>0</v>
      </c>
      <c r="AX233" s="36">
        <f t="shared" si="307"/>
        <v>69.715833333333137</v>
      </c>
      <c r="AY233" s="36" t="str">
        <f t="shared" si="335"/>
        <v>No</v>
      </c>
      <c r="AZ233" s="36">
        <f t="shared" si="308"/>
        <v>0</v>
      </c>
      <c r="BA233" s="36">
        <f t="shared" si="309"/>
        <v>0</v>
      </c>
      <c r="BB233" s="36">
        <f t="shared" si="310"/>
        <v>0</v>
      </c>
      <c r="BC233" s="36">
        <f t="shared" si="311"/>
        <v>0</v>
      </c>
      <c r="BD233" s="36">
        <f t="shared" si="312"/>
        <v>0</v>
      </c>
      <c r="BE233" s="37">
        <f t="shared" si="313"/>
        <v>1</v>
      </c>
      <c r="BF233" s="43">
        <f>IF($I232&lt;=Inputs!B$13,Inputs!B$14,0)</f>
        <v>0</v>
      </c>
      <c r="BG233" s="43">
        <f>IF(AND($I232&gt;Inputs!B$13,$I232&lt;=Inputs!C$13),Inputs!C$14,0)</f>
        <v>0.2</v>
      </c>
      <c r="BH233" s="43">
        <f>IF(AND($I232&gt;Inputs!C$13,$I232&lt;=Inputs!D$13),Inputs!D$14,0)</f>
        <v>0</v>
      </c>
      <c r="BI233" s="43">
        <f>IF(AND($I232&lt;Inputs!B$13),0,0)</f>
        <v>0</v>
      </c>
      <c r="BJ233" s="43">
        <f>IF(AND($I232&gt;=Inputs!B$13,$I232&lt;Inputs!C$13),Inputs!B$13,0)</f>
        <v>185</v>
      </c>
      <c r="BK233" s="43">
        <f>IF(AND($I232&gt;=Inputs!C$13,$I232&lt;Inputs!D$13),Inputs!C$13,0)</f>
        <v>0</v>
      </c>
      <c r="BL233" s="43">
        <f t="shared" si="314"/>
        <v>0</v>
      </c>
      <c r="BM233" s="43">
        <f t="shared" si="315"/>
        <v>0.28416666666686297</v>
      </c>
      <c r="BN233" s="43">
        <f t="shared" si="316"/>
        <v>0</v>
      </c>
      <c r="BO233" s="43">
        <f t="shared" si="317"/>
        <v>0.28416666666686297</v>
      </c>
      <c r="BP233" s="43" t="str">
        <f t="shared" si="336"/>
        <v>Yes</v>
      </c>
      <c r="BQ233" s="43">
        <f t="shared" si="318"/>
        <v>0</v>
      </c>
      <c r="BR233" s="43">
        <f t="shared" si="319"/>
        <v>0.28416666666686297</v>
      </c>
      <c r="BS233" s="43">
        <f t="shared" si="320"/>
        <v>0</v>
      </c>
      <c r="BT233" s="43">
        <f t="shared" si="321"/>
        <v>0</v>
      </c>
      <c r="BU233" s="43">
        <f t="shared" si="322"/>
        <v>-5.6833333333372593E-2</v>
      </c>
      <c r="BV233" s="43">
        <f t="shared" si="323"/>
        <v>0</v>
      </c>
      <c r="BW233" s="43">
        <f t="shared" si="324"/>
        <v>-5.6833333333372593E-2</v>
      </c>
      <c r="BX233" s="43">
        <f t="shared" si="253"/>
        <v>185</v>
      </c>
      <c r="BY233" s="43">
        <f>IF(AND($BX233&gt;Inputs!B$13,$BX233&lt;=Inputs!C$13),Inputs!C$14,0)</f>
        <v>0</v>
      </c>
      <c r="BZ233" s="43">
        <f>IF(AND($BX233&gt;Inputs!C$13,$BX233&lt;=Inputs!D$13),Inputs!D$14,0)</f>
        <v>0</v>
      </c>
      <c r="CA233" s="43">
        <f>IF(AND($BX233&gt;Inputs!B$13,$BX233&lt;=Inputs!C$13),Inputs!B$13,0)</f>
        <v>0</v>
      </c>
      <c r="CB233" s="43">
        <f>IF(AND($BX233&gt;Inputs!C$13,$BX233&lt;=Inputs!D$13),Inputs!C$13,0)</f>
        <v>0</v>
      </c>
      <c r="CC233" s="43">
        <f t="shared" si="325"/>
        <v>0</v>
      </c>
      <c r="CD233" s="43">
        <f t="shared" si="326"/>
        <v>0</v>
      </c>
      <c r="CE233" s="43">
        <f t="shared" si="327"/>
        <v>0</v>
      </c>
      <c r="CF233" s="43" t="str">
        <f t="shared" si="337"/>
        <v>No</v>
      </c>
      <c r="CG233" s="43">
        <f t="shared" si="328"/>
        <v>0</v>
      </c>
      <c r="CH233" s="43">
        <f t="shared" si="329"/>
        <v>0</v>
      </c>
      <c r="CI233" s="43">
        <f t="shared" si="330"/>
        <v>0</v>
      </c>
      <c r="CJ233" s="43">
        <f t="shared" si="331"/>
        <v>0</v>
      </c>
      <c r="CK233" s="43">
        <f t="shared" si="332"/>
        <v>0</v>
      </c>
      <c r="CL233" s="44">
        <f t="shared" si="333"/>
        <v>-5.6833333333372593E-2</v>
      </c>
      <c r="CM233" s="9">
        <f>IF(AND($F233&gt;=Inputs!B$3,$F233&lt;Inputs!C$3),FORECAST($F233,Inputs!B$4:C$4,Inputs!B$3:C$3),9999)</f>
        <v>9999</v>
      </c>
      <c r="CN233" s="9">
        <f>IF(AND($F233&gt;=Inputs!C$3,$F233&lt;Inputs!D$3),FORECAST($F233,Inputs!C$4:D$4,Inputs!C$3:D$3),9999)</f>
        <v>9999</v>
      </c>
      <c r="CO233" s="9">
        <f>IF(AND($F233&gt;=Inputs!D$3,$F233&lt;Inputs!E$3),FORECAST($F233,Inputs!D$4:E$4,Inputs!D$3:E$3),9999)</f>
        <v>9999</v>
      </c>
      <c r="CP233" s="9">
        <f>IF(AND($F233&gt;=Inputs!E$3,$F233&lt;Inputs!F$3),FORECAST($F233,Inputs!E$4:F$4,Inputs!E$3:F$3),9999)</f>
        <v>9999</v>
      </c>
      <c r="CQ233" s="9">
        <f>IF(AND($F233&gt;=Inputs!F$3,$F233&lt;Inputs!G$3),FORECAST($F233,Inputs!F$4:G$4,Inputs!F$3:G$3),9999)</f>
        <v>9999</v>
      </c>
      <c r="CR233" s="9">
        <f>IF(AND($F233&gt;=Inputs!G$3,$F233&lt;Inputs!H$3),FORECAST($F233,Inputs!G$4:H$4,Inputs!G$3:H$3),9999)</f>
        <v>9999</v>
      </c>
      <c r="CS233" s="9">
        <f>IF(AND($F233&gt;=Inputs!H$3,$F233&lt;Inputs!I$3),FORECAST($F233,Inputs!H$4:I$4,Inputs!H$3:I$3),9999)</f>
        <v>9999</v>
      </c>
      <c r="CT233" s="9">
        <f>IF(AND($F233&gt;=Inputs!I$3,$F233&lt;Inputs!J$3),FORECAST($F233,Inputs!I$4:J$4,Inputs!I$3:J$3),9999)</f>
        <v>9999</v>
      </c>
      <c r="CU233" s="9">
        <f>IF(AND($F233&gt;=Inputs!J$3,$F233&lt;Inputs!K$3),FORECAST($F233,Inputs!J$4:K$4,Inputs!J$3:K$3),9999)</f>
        <v>9999</v>
      </c>
      <c r="CV233" s="9">
        <f>IF(AND($F233&gt;=Inputs!K$3,$F233&lt;Inputs!L$3),FORECAST($F233,Inputs!K$4:L$4,Inputs!K$3:L$3),9999)</f>
        <v>9999</v>
      </c>
      <c r="CW233" s="9">
        <f>IF(AND($G233&gt;=Inputs!B$3,$G233&lt;Inputs!C$3),FORECAST($G233,Inputs!B$4:C$4,Inputs!B$3:C$3),-9999)</f>
        <v>-9999</v>
      </c>
      <c r="CX233" s="9">
        <f>IF(AND($G233&gt;=Inputs!C$3,$G233&lt;Inputs!D$3),FORECAST($G233,Inputs!C$4:D$4,Inputs!C$3:D$3),-9999)</f>
        <v>-9999</v>
      </c>
      <c r="CY233" s="9">
        <f>IF(AND($G233&gt;=Inputs!D$3,$G233&lt;Inputs!E$3),FORECAST($G233,Inputs!D$4:E$4,Inputs!D$3:E$3),-9999)</f>
        <v>-9999</v>
      </c>
      <c r="CZ233" s="9">
        <f>IF(AND($G233&gt;=Inputs!E$3,$G233&lt;Inputs!F$3),FORECAST($G233,Inputs!E$4:F$4,Inputs!E$3:F$3),-9999)</f>
        <v>-9999</v>
      </c>
      <c r="DA233" s="9">
        <f>IF(AND($G233&gt;=Inputs!F$3,$G233&lt;Inputs!G$3),FORECAST($G233,Inputs!F$4:G$4,Inputs!F$3:G$3),-9999)</f>
        <v>-9999</v>
      </c>
      <c r="DB233" s="9">
        <f>IF(AND($G233&gt;=Inputs!G$3,$G233&lt;Inputs!H$3),FORECAST($G233,Inputs!G$4:H$4,Inputs!G$3:H$3),-9999)</f>
        <v>25.2</v>
      </c>
      <c r="DC233" s="9">
        <f>IF(AND($G233&gt;=Inputs!H$3,$G233&lt;Inputs!I$3),FORECAST($G233,Inputs!H$4:I$4,Inputs!H$3:I$3),-9999)</f>
        <v>-9999</v>
      </c>
      <c r="DD233" s="9">
        <f>IF(AND($G233&gt;=Inputs!I$3,$G233&lt;Inputs!J$3),FORECAST($G233,Inputs!I$4:J$4,Inputs!I$3:J$3),-9999)</f>
        <v>-9999</v>
      </c>
      <c r="DE233" s="9">
        <f>IF(AND($G233&gt;=Inputs!J$3,$G233&lt;Inputs!K$3),FORECAST($G233,Inputs!J$4:K$4,Inputs!J$3:K$3),-9999)</f>
        <v>-9999</v>
      </c>
      <c r="DF233" s="9">
        <f>IF(AND($G233&gt;=Inputs!K$3,$G233&lt;Inputs!L$3),FORECAST($G233,Inputs!K$4:L$4,Inputs!K$3:L$3),-9999)</f>
        <v>-9999</v>
      </c>
    </row>
    <row r="234" spans="1:110" x14ac:dyDescent="0.25">
      <c r="A234" s="2">
        <f t="shared" si="294"/>
        <v>45474.802083332586</v>
      </c>
      <c r="B234" s="3" t="str">
        <f>IF(ROUND(A234,6)&lt;ROUND(Inputs!$B$7,6),"Pre t0",IF(ROUND(A234,6)=ROUND(Inputs!$B$7,6),"t0",IF(AND(A234&gt;Inputs!$B$7,A234&lt;Inputs!$B$8),"TRLD","Post t0")))</f>
        <v>TRLD</v>
      </c>
      <c r="C234" s="17">
        <v>33.06</v>
      </c>
      <c r="D234" s="19">
        <v>195.47048620161038</v>
      </c>
      <c r="E234" s="19"/>
      <c r="F234" s="19">
        <v>200</v>
      </c>
      <c r="G234" s="19">
        <v>130</v>
      </c>
      <c r="H234" s="7">
        <f t="shared" si="254"/>
        <v>185.55100000000002</v>
      </c>
      <c r="I234" s="7">
        <f>IF(B234="Pre t0",0,IF(B234="t0",MAX(MIN(TRLD!N234,E234),G234),IF(B234="TRLD",I233+J234,IF(B234="Post t0",MAX(I233+M234,G234)))))</f>
        <v>185.05100000000002</v>
      </c>
      <c r="J234" s="7">
        <f t="shared" si="247"/>
        <v>-4.5666666666676292E-2</v>
      </c>
      <c r="K234" s="7">
        <f t="shared" si="250"/>
        <v>-4.5666666666676292E-2</v>
      </c>
      <c r="L234" s="7">
        <f t="shared" si="248"/>
        <v>1</v>
      </c>
      <c r="M234" s="8">
        <f t="shared" si="249"/>
        <v>-9.6666666666692436E-2</v>
      </c>
      <c r="N234" s="31">
        <f t="shared" si="251"/>
        <v>185.05100000000002</v>
      </c>
      <c r="O234" s="31">
        <f>IF(AND($C234&gt;=Inputs!B$4,$C234&lt;Inputs!C$4),FORECAST($C234,Inputs!B$3:C$3,Inputs!B$4:C$4),0)</f>
        <v>0</v>
      </c>
      <c r="P234" s="31">
        <f>IF(AND($C234&gt;=Inputs!C$4,$C234&lt;Inputs!D$4),FORECAST($C234,Inputs!C$3:D$3,Inputs!C$4:D$4),0)</f>
        <v>0</v>
      </c>
      <c r="Q234" s="31">
        <f>IF(AND($C234&gt;=Inputs!D$4,$C234&lt;Inputs!E$4),FORECAST($C234,Inputs!D$3:E$3,Inputs!D$4:E$4),0)</f>
        <v>0</v>
      </c>
      <c r="R234" s="31">
        <f>IF(AND($C234&gt;=Inputs!E$4,$C234&lt;Inputs!F$4),FORECAST($C234,Inputs!E$3:F$3,Inputs!E$4:F$4),0)</f>
        <v>0</v>
      </c>
      <c r="S234" s="31">
        <f>IF(AND($C234&gt;=Inputs!F$4,$C234&lt;Inputs!G$4),FORECAST($C234,Inputs!F$3:G$3,Inputs!F$4:G$4),0)</f>
        <v>0</v>
      </c>
      <c r="T234" s="31">
        <f>IF(AND($C234&gt;=Inputs!G$4,$C234&lt;Inputs!H$4),FORECAST($C234,Inputs!G$3:H$3,Inputs!G$4:H$4),0)</f>
        <v>0</v>
      </c>
      <c r="U234" s="31">
        <f>IF(AND($C234&gt;=Inputs!H$4,$C234&lt;Inputs!I$4),FORECAST($C234,Inputs!H$3:I$3,Inputs!H$4:I$4),0)</f>
        <v>0</v>
      </c>
      <c r="V234" s="31">
        <f>IF(AND($C234&gt;=Inputs!I$4,$C234&lt;Inputs!J$4),FORECAST($C234,Inputs!I$3:J$3,Inputs!I$4:J$4),0)</f>
        <v>185.05100000000002</v>
      </c>
      <c r="W234" s="31">
        <f>IF(AND($C234&gt;=Inputs!J$4,$C234&lt;Inputs!K$4),FORECAST($C234,Inputs!J$3:K$3,Inputs!J$4:K$4),0)</f>
        <v>0</v>
      </c>
      <c r="X234" s="31">
        <f>IF(AND($C234&gt;=Inputs!K$4,Inputs!K$4&lt;&gt;""),F234,0)</f>
        <v>0</v>
      </c>
      <c r="Y234" s="36">
        <f>IF($I233&lt;Inputs!B$13,Inputs!B$14,0)</f>
        <v>0</v>
      </c>
      <c r="Z234" s="36">
        <f>IF(AND($I233&gt;=Inputs!B$13,$I233&lt;Inputs!C$13),Inputs!C$14,0)</f>
        <v>0.2</v>
      </c>
      <c r="AA234" s="36">
        <f>IF(AND($I233&gt;=Inputs!C$13,$I233&lt;Inputs!D$13),Inputs!D$14,0)</f>
        <v>0</v>
      </c>
      <c r="AB234" s="36">
        <f>IF(AND($I233&lt;Inputs!B$13),Inputs!B$13,0)</f>
        <v>0</v>
      </c>
      <c r="AC234" s="36">
        <f>IF(AND($I233&gt;=Inputs!B$13,$I233&lt;Inputs!C$13),Inputs!C$13,0)</f>
        <v>200</v>
      </c>
      <c r="AD234" s="36">
        <f>IF(AND($I233&gt;=Inputs!C$13,$I233&lt;Inputs!D$13),Inputs!D$13,0)</f>
        <v>0</v>
      </c>
      <c r="AE234" s="36">
        <f t="shared" si="295"/>
        <v>0</v>
      </c>
      <c r="AF234" s="36">
        <f t="shared" si="296"/>
        <v>74.516666666666538</v>
      </c>
      <c r="AG234" s="36">
        <f t="shared" si="297"/>
        <v>0</v>
      </c>
      <c r="AH234" s="36">
        <f t="shared" si="298"/>
        <v>74.516666666666538</v>
      </c>
      <c r="AI234" s="36" t="str">
        <f t="shared" si="334"/>
        <v>No</v>
      </c>
      <c r="AJ234" s="36">
        <f t="shared" si="299"/>
        <v>0</v>
      </c>
      <c r="AK234" s="36">
        <f t="shared" si="300"/>
        <v>5</v>
      </c>
      <c r="AL234" s="36">
        <f t="shared" si="301"/>
        <v>0</v>
      </c>
      <c r="AM234" s="36">
        <f t="shared" si="302"/>
        <v>0</v>
      </c>
      <c r="AN234" s="36">
        <f t="shared" si="303"/>
        <v>1</v>
      </c>
      <c r="AO234" s="36">
        <f t="shared" si="304"/>
        <v>0</v>
      </c>
      <c r="AP234" s="36">
        <f t="shared" si="305"/>
        <v>1</v>
      </c>
      <c r="AQ234" s="36">
        <f t="shared" si="252"/>
        <v>186.09666666666669</v>
      </c>
      <c r="AR234" s="36">
        <f>IF(AND($AQ234&gt;=Inputs!B$13,$AQ234&lt;Inputs!C$13),Inputs!C$14,0)</f>
        <v>0.2</v>
      </c>
      <c r="AS234" s="36">
        <f>IF(AND($AQ234&gt;=Inputs!C$13,$AQ234&lt;Inputs!D$13),Inputs!D$14,0)</f>
        <v>0</v>
      </c>
      <c r="AT234" s="36">
        <f>IF(AND($AQ234&gt;=Inputs!B$13,$AQ234&lt;Inputs!C$13),Inputs!C$13,0)</f>
        <v>200</v>
      </c>
      <c r="AU234" s="36">
        <f>IF(AND($AQ234&gt;=Inputs!C$13,$AQ234&lt;Inputs!D$13),Inputs!D$13,0)</f>
        <v>0</v>
      </c>
      <c r="AV234" s="36">
        <f t="shared" si="306"/>
        <v>69.516666666666538</v>
      </c>
      <c r="AW234" s="36">
        <f>IFERROR((AU234-#REF!)/AS234,0)</f>
        <v>0</v>
      </c>
      <c r="AX234" s="36">
        <f t="shared" si="307"/>
        <v>69.516666666666538</v>
      </c>
      <c r="AY234" s="36" t="str">
        <f t="shared" si="335"/>
        <v>No</v>
      </c>
      <c r="AZ234" s="36">
        <f t="shared" si="308"/>
        <v>0</v>
      </c>
      <c r="BA234" s="36">
        <f t="shared" si="309"/>
        <v>0</v>
      </c>
      <c r="BB234" s="36">
        <f t="shared" si="310"/>
        <v>0</v>
      </c>
      <c r="BC234" s="36">
        <f t="shared" si="311"/>
        <v>0</v>
      </c>
      <c r="BD234" s="36">
        <f t="shared" si="312"/>
        <v>0</v>
      </c>
      <c r="BE234" s="37">
        <f t="shared" si="313"/>
        <v>1</v>
      </c>
      <c r="BF234" s="43">
        <f>IF($I233&lt;=Inputs!B$13,Inputs!B$14,0)</f>
        <v>0</v>
      </c>
      <c r="BG234" s="43">
        <f>IF(AND($I233&gt;Inputs!B$13,$I233&lt;=Inputs!C$13),Inputs!C$14,0)</f>
        <v>0.2</v>
      </c>
      <c r="BH234" s="43">
        <f>IF(AND($I233&gt;Inputs!C$13,$I233&lt;=Inputs!D$13),Inputs!D$14,0)</f>
        <v>0</v>
      </c>
      <c r="BI234" s="43">
        <f>IF(AND($I233&lt;Inputs!B$13),0,0)</f>
        <v>0</v>
      </c>
      <c r="BJ234" s="43">
        <f>IF(AND($I233&gt;=Inputs!B$13,$I233&lt;Inputs!C$13),Inputs!B$13,0)</f>
        <v>185</v>
      </c>
      <c r="BK234" s="43">
        <f>IF(AND($I233&gt;=Inputs!C$13,$I233&lt;Inputs!D$13),Inputs!C$13,0)</f>
        <v>0</v>
      </c>
      <c r="BL234" s="43">
        <f t="shared" si="314"/>
        <v>0</v>
      </c>
      <c r="BM234" s="43">
        <f t="shared" si="315"/>
        <v>0.48333333333346218</v>
      </c>
      <c r="BN234" s="43">
        <f t="shared" si="316"/>
        <v>0</v>
      </c>
      <c r="BO234" s="43">
        <f t="shared" si="317"/>
        <v>0.48333333333346218</v>
      </c>
      <c r="BP234" s="43" t="str">
        <f t="shared" si="336"/>
        <v>Yes</v>
      </c>
      <c r="BQ234" s="43">
        <f t="shared" si="318"/>
        <v>0</v>
      </c>
      <c r="BR234" s="43">
        <f t="shared" si="319"/>
        <v>0.48333333333346218</v>
      </c>
      <c r="BS234" s="43">
        <f t="shared" si="320"/>
        <v>0</v>
      </c>
      <c r="BT234" s="43">
        <f t="shared" si="321"/>
        <v>0</v>
      </c>
      <c r="BU234" s="43">
        <f t="shared" si="322"/>
        <v>-9.6666666666692436E-2</v>
      </c>
      <c r="BV234" s="43">
        <f t="shared" si="323"/>
        <v>0</v>
      </c>
      <c r="BW234" s="43">
        <f t="shared" si="324"/>
        <v>-9.6666666666692436E-2</v>
      </c>
      <c r="BX234" s="43">
        <f t="shared" si="253"/>
        <v>185</v>
      </c>
      <c r="BY234" s="43">
        <f>IF(AND($BX234&gt;Inputs!B$13,$BX234&lt;=Inputs!C$13),Inputs!C$14,0)</f>
        <v>0</v>
      </c>
      <c r="BZ234" s="43">
        <f>IF(AND($BX234&gt;Inputs!C$13,$BX234&lt;=Inputs!D$13),Inputs!D$14,0)</f>
        <v>0</v>
      </c>
      <c r="CA234" s="43">
        <f>IF(AND($BX234&gt;Inputs!B$13,$BX234&lt;=Inputs!C$13),Inputs!B$13,0)</f>
        <v>0</v>
      </c>
      <c r="CB234" s="43">
        <f>IF(AND($BX234&gt;Inputs!C$13,$BX234&lt;=Inputs!D$13),Inputs!C$13,0)</f>
        <v>0</v>
      </c>
      <c r="CC234" s="43">
        <f t="shared" si="325"/>
        <v>0</v>
      </c>
      <c r="CD234" s="43">
        <f t="shared" si="326"/>
        <v>0</v>
      </c>
      <c r="CE234" s="43">
        <f t="shared" si="327"/>
        <v>0</v>
      </c>
      <c r="CF234" s="43" t="str">
        <f t="shared" si="337"/>
        <v>No</v>
      </c>
      <c r="CG234" s="43">
        <f t="shared" si="328"/>
        <v>0</v>
      </c>
      <c r="CH234" s="43">
        <f t="shared" si="329"/>
        <v>0</v>
      </c>
      <c r="CI234" s="43">
        <f t="shared" si="330"/>
        <v>0</v>
      </c>
      <c r="CJ234" s="43">
        <f t="shared" si="331"/>
        <v>0</v>
      </c>
      <c r="CK234" s="43">
        <f t="shared" si="332"/>
        <v>0</v>
      </c>
      <c r="CL234" s="44">
        <f t="shared" si="333"/>
        <v>-9.6666666666692436E-2</v>
      </c>
      <c r="CM234" s="9">
        <f>IF(AND($F234&gt;=Inputs!B$3,$F234&lt;Inputs!C$3),FORECAST($F234,Inputs!B$4:C$4,Inputs!B$3:C$3),9999)</f>
        <v>9999</v>
      </c>
      <c r="CN234" s="9">
        <f>IF(AND($F234&gt;=Inputs!C$3,$F234&lt;Inputs!D$3),FORECAST($F234,Inputs!C$4:D$4,Inputs!C$3:D$3),9999)</f>
        <v>9999</v>
      </c>
      <c r="CO234" s="9">
        <f>IF(AND($F234&gt;=Inputs!D$3,$F234&lt;Inputs!E$3),FORECAST($F234,Inputs!D$4:E$4,Inputs!D$3:E$3),9999)</f>
        <v>9999</v>
      </c>
      <c r="CP234" s="9">
        <f>IF(AND($F234&gt;=Inputs!E$3,$F234&lt;Inputs!F$3),FORECAST($F234,Inputs!E$4:F$4,Inputs!E$3:F$3),9999)</f>
        <v>9999</v>
      </c>
      <c r="CQ234" s="9">
        <f>IF(AND($F234&gt;=Inputs!F$3,$F234&lt;Inputs!G$3),FORECAST($F234,Inputs!F$4:G$4,Inputs!F$3:G$3),9999)</f>
        <v>9999</v>
      </c>
      <c r="CR234" s="9">
        <f>IF(AND($F234&gt;=Inputs!G$3,$F234&lt;Inputs!H$3),FORECAST($F234,Inputs!G$4:H$4,Inputs!G$3:H$3),9999)</f>
        <v>9999</v>
      </c>
      <c r="CS234" s="9">
        <f>IF(AND($F234&gt;=Inputs!H$3,$F234&lt;Inputs!I$3),FORECAST($F234,Inputs!H$4:I$4,Inputs!H$3:I$3),9999)</f>
        <v>9999</v>
      </c>
      <c r="CT234" s="9">
        <f>IF(AND($F234&gt;=Inputs!I$3,$F234&lt;Inputs!J$3),FORECAST($F234,Inputs!I$4:J$4,Inputs!I$3:J$3),9999)</f>
        <v>9999</v>
      </c>
      <c r="CU234" s="9">
        <f>IF(AND($F234&gt;=Inputs!J$3,$F234&lt;Inputs!K$3),FORECAST($F234,Inputs!J$4:K$4,Inputs!J$3:K$3),9999)</f>
        <v>9999</v>
      </c>
      <c r="CV234" s="9">
        <f>IF(AND($F234&gt;=Inputs!K$3,$F234&lt;Inputs!L$3),FORECAST($F234,Inputs!K$4:L$4,Inputs!K$3:L$3),9999)</f>
        <v>9999</v>
      </c>
      <c r="CW234" s="9">
        <f>IF(AND($G234&gt;=Inputs!B$3,$G234&lt;Inputs!C$3),FORECAST($G234,Inputs!B$4:C$4,Inputs!B$3:C$3),-9999)</f>
        <v>-9999</v>
      </c>
      <c r="CX234" s="9">
        <f>IF(AND($G234&gt;=Inputs!C$3,$G234&lt;Inputs!D$3),FORECAST($G234,Inputs!C$4:D$4,Inputs!C$3:D$3),-9999)</f>
        <v>-9999</v>
      </c>
      <c r="CY234" s="9">
        <f>IF(AND($G234&gt;=Inputs!D$3,$G234&lt;Inputs!E$3),FORECAST($G234,Inputs!D$4:E$4,Inputs!D$3:E$3),-9999)</f>
        <v>-9999</v>
      </c>
      <c r="CZ234" s="9">
        <f>IF(AND($G234&gt;=Inputs!E$3,$G234&lt;Inputs!F$3),FORECAST($G234,Inputs!E$4:F$4,Inputs!E$3:F$3),-9999)</f>
        <v>-9999</v>
      </c>
      <c r="DA234" s="9">
        <f>IF(AND($G234&gt;=Inputs!F$3,$G234&lt;Inputs!G$3),FORECAST($G234,Inputs!F$4:G$4,Inputs!F$3:G$3),-9999)</f>
        <v>-9999</v>
      </c>
      <c r="DB234" s="9">
        <f>IF(AND($G234&gt;=Inputs!G$3,$G234&lt;Inputs!H$3),FORECAST($G234,Inputs!G$4:H$4,Inputs!G$3:H$3),-9999)</f>
        <v>25.2</v>
      </c>
      <c r="DC234" s="9">
        <f>IF(AND($G234&gt;=Inputs!H$3,$G234&lt;Inputs!I$3),FORECAST($G234,Inputs!H$4:I$4,Inputs!H$3:I$3),-9999)</f>
        <v>-9999</v>
      </c>
      <c r="DD234" s="9">
        <f>IF(AND($G234&gt;=Inputs!I$3,$G234&lt;Inputs!J$3),FORECAST($G234,Inputs!I$4:J$4,Inputs!I$3:J$3),-9999)</f>
        <v>-9999</v>
      </c>
      <c r="DE234" s="9">
        <f>IF(AND($G234&gt;=Inputs!J$3,$G234&lt;Inputs!K$3),FORECAST($G234,Inputs!J$4:K$4,Inputs!J$3:K$3),-9999)</f>
        <v>-9999</v>
      </c>
      <c r="DF234" s="9">
        <f>IF(AND($G234&gt;=Inputs!K$3,$G234&lt;Inputs!L$3),FORECAST($G234,Inputs!K$4:L$4,Inputs!K$3:L$3),-9999)</f>
        <v>-9999</v>
      </c>
    </row>
    <row r="235" spans="1:110" x14ac:dyDescent="0.25">
      <c r="A235" s="2">
        <f t="shared" si="294"/>
        <v>45474.805555554805</v>
      </c>
      <c r="B235" s="3" t="str">
        <f>IF(ROUND(A235,6)&lt;ROUND(Inputs!$B$7,6),"Pre t0",IF(ROUND(A235,6)=ROUND(Inputs!$B$7,6),"t0",IF(AND(A235&gt;Inputs!$B$7,A235&lt;Inputs!$B$8),"TRLD","Post t0")))</f>
        <v>TRLD</v>
      </c>
      <c r="C235" s="17">
        <v>38.229999999999997</v>
      </c>
      <c r="D235" s="19">
        <v>194.16225</v>
      </c>
      <c r="E235" s="19"/>
      <c r="F235" s="19">
        <v>200</v>
      </c>
      <c r="G235" s="19">
        <v>130</v>
      </c>
      <c r="H235" s="7">
        <f t="shared" si="254"/>
        <v>185.57016666666669</v>
      </c>
      <c r="I235" s="7">
        <f>IF(B235="Pre t0",0,IF(B235="t0",MAX(MIN(TRLD!N235,E235),G235),IF(B235="TRLD",I234+J235,IF(B235="Post t0",MAX(I234+M235,G235)))))</f>
        <v>186.05100000000002</v>
      </c>
      <c r="J235" s="7">
        <f t="shared" si="247"/>
        <v>1</v>
      </c>
      <c r="K235" s="7">
        <f t="shared" si="250"/>
        <v>14.948999999999984</v>
      </c>
      <c r="L235" s="7">
        <f t="shared" si="248"/>
        <v>1</v>
      </c>
      <c r="M235" s="8">
        <f t="shared" si="249"/>
        <v>-5.1000000000016144E-2</v>
      </c>
      <c r="N235" s="31">
        <f t="shared" si="251"/>
        <v>200</v>
      </c>
      <c r="O235" s="31">
        <f>IF(AND($C235&gt;=Inputs!B$4,$C235&lt;Inputs!C$4),FORECAST($C235,Inputs!B$3:C$3,Inputs!B$4:C$4),0)</f>
        <v>0</v>
      </c>
      <c r="P235" s="31">
        <f>IF(AND($C235&gt;=Inputs!C$4,$C235&lt;Inputs!D$4),FORECAST($C235,Inputs!C$3:D$3,Inputs!C$4:D$4),0)</f>
        <v>0</v>
      </c>
      <c r="Q235" s="31">
        <f>IF(AND($C235&gt;=Inputs!D$4,$C235&lt;Inputs!E$4),FORECAST($C235,Inputs!D$3:E$3,Inputs!D$4:E$4),0)</f>
        <v>0</v>
      </c>
      <c r="R235" s="31">
        <f>IF(AND($C235&gt;=Inputs!E$4,$C235&lt;Inputs!F$4),FORECAST($C235,Inputs!E$3:F$3,Inputs!E$4:F$4),0)</f>
        <v>0</v>
      </c>
      <c r="S235" s="31">
        <f>IF(AND($C235&gt;=Inputs!F$4,$C235&lt;Inputs!G$4),FORECAST($C235,Inputs!F$3:G$3,Inputs!F$4:G$4),0)</f>
        <v>0</v>
      </c>
      <c r="T235" s="31">
        <f>IF(AND($C235&gt;=Inputs!G$4,$C235&lt;Inputs!H$4),FORECAST($C235,Inputs!G$3:H$3,Inputs!G$4:H$4),0)</f>
        <v>0</v>
      </c>
      <c r="U235" s="31">
        <f>IF(AND($C235&gt;=Inputs!H$4,$C235&lt;Inputs!I$4),FORECAST($C235,Inputs!H$3:I$3,Inputs!H$4:I$4),0)</f>
        <v>0</v>
      </c>
      <c r="V235" s="31">
        <f>IF(AND($C235&gt;=Inputs!I$4,$C235&lt;Inputs!J$4),FORECAST($C235,Inputs!I$3:J$3,Inputs!I$4:J$4),0)</f>
        <v>0</v>
      </c>
      <c r="W235" s="31">
        <f>IF(AND($C235&gt;=Inputs!J$4,$C235&lt;Inputs!K$4),FORECAST($C235,Inputs!J$3:K$3,Inputs!J$4:K$4),0)</f>
        <v>0</v>
      </c>
      <c r="X235" s="31">
        <f>IF(AND($C235&gt;=Inputs!K$4,Inputs!K$4&lt;&gt;""),F235,0)</f>
        <v>200</v>
      </c>
      <c r="Y235" s="36">
        <f>IF($I234&lt;Inputs!B$13,Inputs!B$14,0)</f>
        <v>0</v>
      </c>
      <c r="Z235" s="36">
        <f>IF(AND($I234&gt;=Inputs!B$13,$I234&lt;Inputs!C$13),Inputs!C$14,0)</f>
        <v>0.2</v>
      </c>
      <c r="AA235" s="36">
        <f>IF(AND($I234&gt;=Inputs!C$13,$I234&lt;Inputs!D$13),Inputs!D$14,0)</f>
        <v>0</v>
      </c>
      <c r="AB235" s="36">
        <f>IF(AND($I234&lt;Inputs!B$13),Inputs!B$13,0)</f>
        <v>0</v>
      </c>
      <c r="AC235" s="36">
        <f>IF(AND($I234&gt;=Inputs!B$13,$I234&lt;Inputs!C$13),Inputs!C$13,0)</f>
        <v>200</v>
      </c>
      <c r="AD235" s="36">
        <f>IF(AND($I234&gt;=Inputs!C$13,$I234&lt;Inputs!D$13),Inputs!D$13,0)</f>
        <v>0</v>
      </c>
      <c r="AE235" s="36">
        <f t="shared" si="295"/>
        <v>0</v>
      </c>
      <c r="AF235" s="36">
        <f t="shared" si="296"/>
        <v>74.744999999999919</v>
      </c>
      <c r="AG235" s="36">
        <f t="shared" si="297"/>
        <v>0</v>
      </c>
      <c r="AH235" s="36">
        <f t="shared" si="298"/>
        <v>74.744999999999919</v>
      </c>
      <c r="AI235" s="36" t="str">
        <f t="shared" si="334"/>
        <v>No</v>
      </c>
      <c r="AJ235" s="36">
        <f t="shared" si="299"/>
        <v>0</v>
      </c>
      <c r="AK235" s="36">
        <f t="shared" si="300"/>
        <v>5</v>
      </c>
      <c r="AL235" s="36">
        <f t="shared" si="301"/>
        <v>0</v>
      </c>
      <c r="AM235" s="36">
        <f t="shared" si="302"/>
        <v>0</v>
      </c>
      <c r="AN235" s="36">
        <f t="shared" si="303"/>
        <v>1</v>
      </c>
      <c r="AO235" s="36">
        <f t="shared" si="304"/>
        <v>0</v>
      </c>
      <c r="AP235" s="36">
        <f t="shared" si="305"/>
        <v>1</v>
      </c>
      <c r="AQ235" s="36">
        <f t="shared" si="252"/>
        <v>186.05100000000002</v>
      </c>
      <c r="AR235" s="36">
        <f>IF(AND($AQ235&gt;=Inputs!B$13,$AQ235&lt;Inputs!C$13),Inputs!C$14,0)</f>
        <v>0.2</v>
      </c>
      <c r="AS235" s="36">
        <f>IF(AND($AQ235&gt;=Inputs!C$13,$AQ235&lt;Inputs!D$13),Inputs!D$14,0)</f>
        <v>0</v>
      </c>
      <c r="AT235" s="36">
        <f>IF(AND($AQ235&gt;=Inputs!B$13,$AQ235&lt;Inputs!C$13),Inputs!C$13,0)</f>
        <v>200</v>
      </c>
      <c r="AU235" s="36">
        <f>IF(AND($AQ235&gt;=Inputs!C$13,$AQ235&lt;Inputs!D$13),Inputs!D$13,0)</f>
        <v>0</v>
      </c>
      <c r="AV235" s="36">
        <f t="shared" si="306"/>
        <v>69.744999999999919</v>
      </c>
      <c r="AW235" s="36">
        <f>IFERROR((AU235-#REF!)/AS235,0)</f>
        <v>0</v>
      </c>
      <c r="AX235" s="36">
        <f t="shared" si="307"/>
        <v>69.744999999999919</v>
      </c>
      <c r="AY235" s="36" t="str">
        <f t="shared" si="335"/>
        <v>No</v>
      </c>
      <c r="AZ235" s="36">
        <f t="shared" si="308"/>
        <v>0</v>
      </c>
      <c r="BA235" s="36">
        <f t="shared" si="309"/>
        <v>0</v>
      </c>
      <c r="BB235" s="36">
        <f t="shared" si="310"/>
        <v>0</v>
      </c>
      <c r="BC235" s="36">
        <f t="shared" si="311"/>
        <v>0</v>
      </c>
      <c r="BD235" s="36">
        <f t="shared" si="312"/>
        <v>0</v>
      </c>
      <c r="BE235" s="37">
        <f t="shared" si="313"/>
        <v>1</v>
      </c>
      <c r="BF235" s="43">
        <f>IF($I234&lt;=Inputs!B$13,Inputs!B$14,0)</f>
        <v>0</v>
      </c>
      <c r="BG235" s="43">
        <f>IF(AND($I234&gt;Inputs!B$13,$I234&lt;=Inputs!C$13),Inputs!C$14,0)</f>
        <v>0.2</v>
      </c>
      <c r="BH235" s="43">
        <f>IF(AND($I234&gt;Inputs!C$13,$I234&lt;=Inputs!D$13),Inputs!D$14,0)</f>
        <v>0</v>
      </c>
      <c r="BI235" s="43">
        <f>IF(AND($I234&lt;Inputs!B$13),0,0)</f>
        <v>0</v>
      </c>
      <c r="BJ235" s="43">
        <f>IF(AND($I234&gt;=Inputs!B$13,$I234&lt;Inputs!C$13),Inputs!B$13,0)</f>
        <v>185</v>
      </c>
      <c r="BK235" s="43">
        <f>IF(AND($I234&gt;=Inputs!C$13,$I234&lt;Inputs!D$13),Inputs!C$13,0)</f>
        <v>0</v>
      </c>
      <c r="BL235" s="43">
        <f t="shared" si="314"/>
        <v>0</v>
      </c>
      <c r="BM235" s="43">
        <f t="shared" si="315"/>
        <v>0.25500000000008072</v>
      </c>
      <c r="BN235" s="43">
        <f t="shared" si="316"/>
        <v>0</v>
      </c>
      <c r="BO235" s="43">
        <f t="shared" si="317"/>
        <v>0.25500000000008072</v>
      </c>
      <c r="BP235" s="43" t="str">
        <f t="shared" si="336"/>
        <v>Yes</v>
      </c>
      <c r="BQ235" s="43">
        <f t="shared" si="318"/>
        <v>0</v>
      </c>
      <c r="BR235" s="43">
        <f t="shared" si="319"/>
        <v>0.25500000000008072</v>
      </c>
      <c r="BS235" s="43">
        <f t="shared" si="320"/>
        <v>0</v>
      </c>
      <c r="BT235" s="43">
        <f t="shared" si="321"/>
        <v>0</v>
      </c>
      <c r="BU235" s="43">
        <f t="shared" si="322"/>
        <v>-5.1000000000016144E-2</v>
      </c>
      <c r="BV235" s="43">
        <f t="shared" si="323"/>
        <v>0</v>
      </c>
      <c r="BW235" s="43">
        <f t="shared" si="324"/>
        <v>-5.1000000000016144E-2</v>
      </c>
      <c r="BX235" s="43">
        <f t="shared" si="253"/>
        <v>185</v>
      </c>
      <c r="BY235" s="43">
        <f>IF(AND($BX235&gt;Inputs!B$13,$BX235&lt;=Inputs!C$13),Inputs!C$14,0)</f>
        <v>0</v>
      </c>
      <c r="BZ235" s="43">
        <f>IF(AND($BX235&gt;Inputs!C$13,$BX235&lt;=Inputs!D$13),Inputs!D$14,0)</f>
        <v>0</v>
      </c>
      <c r="CA235" s="43">
        <f>IF(AND($BX235&gt;Inputs!B$13,$BX235&lt;=Inputs!C$13),Inputs!B$13,0)</f>
        <v>0</v>
      </c>
      <c r="CB235" s="43">
        <f>IF(AND($BX235&gt;Inputs!C$13,$BX235&lt;=Inputs!D$13),Inputs!C$13,0)</f>
        <v>0</v>
      </c>
      <c r="CC235" s="43">
        <f t="shared" si="325"/>
        <v>0</v>
      </c>
      <c r="CD235" s="43">
        <f t="shared" si="326"/>
        <v>0</v>
      </c>
      <c r="CE235" s="43">
        <f t="shared" si="327"/>
        <v>0</v>
      </c>
      <c r="CF235" s="43" t="str">
        <f t="shared" si="337"/>
        <v>No</v>
      </c>
      <c r="CG235" s="43">
        <f t="shared" si="328"/>
        <v>0</v>
      </c>
      <c r="CH235" s="43">
        <f t="shared" si="329"/>
        <v>0</v>
      </c>
      <c r="CI235" s="43">
        <f t="shared" si="330"/>
        <v>0</v>
      </c>
      <c r="CJ235" s="43">
        <f t="shared" si="331"/>
        <v>0</v>
      </c>
      <c r="CK235" s="43">
        <f t="shared" si="332"/>
        <v>0</v>
      </c>
      <c r="CL235" s="44">
        <f t="shared" si="333"/>
        <v>-5.1000000000016144E-2</v>
      </c>
      <c r="CM235" s="9">
        <f>IF(AND($F235&gt;=Inputs!B$3,$F235&lt;Inputs!C$3),FORECAST($F235,Inputs!B$4:C$4,Inputs!B$3:C$3),9999)</f>
        <v>9999</v>
      </c>
      <c r="CN235" s="9">
        <f>IF(AND($F235&gt;=Inputs!C$3,$F235&lt;Inputs!D$3),FORECAST($F235,Inputs!C$4:D$4,Inputs!C$3:D$3),9999)</f>
        <v>9999</v>
      </c>
      <c r="CO235" s="9">
        <f>IF(AND($F235&gt;=Inputs!D$3,$F235&lt;Inputs!E$3),FORECAST($F235,Inputs!D$4:E$4,Inputs!D$3:E$3),9999)</f>
        <v>9999</v>
      </c>
      <c r="CP235" s="9">
        <f>IF(AND($F235&gt;=Inputs!E$3,$F235&lt;Inputs!F$3),FORECAST($F235,Inputs!E$4:F$4,Inputs!E$3:F$3),9999)</f>
        <v>9999</v>
      </c>
      <c r="CQ235" s="9">
        <f>IF(AND($F235&gt;=Inputs!F$3,$F235&lt;Inputs!G$3),FORECAST($F235,Inputs!F$4:G$4,Inputs!F$3:G$3),9999)</f>
        <v>9999</v>
      </c>
      <c r="CR235" s="9">
        <f>IF(AND($F235&gt;=Inputs!G$3,$F235&lt;Inputs!H$3),FORECAST($F235,Inputs!G$4:H$4,Inputs!G$3:H$3),9999)</f>
        <v>9999</v>
      </c>
      <c r="CS235" s="9">
        <f>IF(AND($F235&gt;=Inputs!H$3,$F235&lt;Inputs!I$3),FORECAST($F235,Inputs!H$4:I$4,Inputs!H$3:I$3),9999)</f>
        <v>9999</v>
      </c>
      <c r="CT235" s="9">
        <f>IF(AND($F235&gt;=Inputs!I$3,$F235&lt;Inputs!J$3),FORECAST($F235,Inputs!I$4:J$4,Inputs!I$3:J$3),9999)</f>
        <v>9999</v>
      </c>
      <c r="CU235" s="9">
        <f>IF(AND($F235&gt;=Inputs!J$3,$F235&lt;Inputs!K$3),FORECAST($F235,Inputs!J$4:K$4,Inputs!J$3:K$3),9999)</f>
        <v>9999</v>
      </c>
      <c r="CV235" s="9">
        <f>IF(AND($F235&gt;=Inputs!K$3,$F235&lt;Inputs!L$3),FORECAST($F235,Inputs!K$4:L$4,Inputs!K$3:L$3),9999)</f>
        <v>9999</v>
      </c>
      <c r="CW235" s="9">
        <f>IF(AND($G235&gt;=Inputs!B$3,$G235&lt;Inputs!C$3),FORECAST($G235,Inputs!B$4:C$4,Inputs!B$3:C$3),-9999)</f>
        <v>-9999</v>
      </c>
      <c r="CX235" s="9">
        <f>IF(AND($G235&gt;=Inputs!C$3,$G235&lt;Inputs!D$3),FORECAST($G235,Inputs!C$4:D$4,Inputs!C$3:D$3),-9999)</f>
        <v>-9999</v>
      </c>
      <c r="CY235" s="9">
        <f>IF(AND($G235&gt;=Inputs!D$3,$G235&lt;Inputs!E$3),FORECAST($G235,Inputs!D$4:E$4,Inputs!D$3:E$3),-9999)</f>
        <v>-9999</v>
      </c>
      <c r="CZ235" s="9">
        <f>IF(AND($G235&gt;=Inputs!E$3,$G235&lt;Inputs!F$3),FORECAST($G235,Inputs!E$4:F$4,Inputs!E$3:F$3),-9999)</f>
        <v>-9999</v>
      </c>
      <c r="DA235" s="9">
        <f>IF(AND($G235&gt;=Inputs!F$3,$G235&lt;Inputs!G$3),FORECAST($G235,Inputs!F$4:G$4,Inputs!F$3:G$3),-9999)</f>
        <v>-9999</v>
      </c>
      <c r="DB235" s="9">
        <f>IF(AND($G235&gt;=Inputs!G$3,$G235&lt;Inputs!H$3),FORECAST($G235,Inputs!G$4:H$4,Inputs!G$3:H$3),-9999)</f>
        <v>25.2</v>
      </c>
      <c r="DC235" s="9">
        <f>IF(AND($G235&gt;=Inputs!H$3,$G235&lt;Inputs!I$3),FORECAST($G235,Inputs!H$4:I$4,Inputs!H$3:I$3),-9999)</f>
        <v>-9999</v>
      </c>
      <c r="DD235" s="9">
        <f>IF(AND($G235&gt;=Inputs!I$3,$G235&lt;Inputs!J$3),FORECAST($G235,Inputs!I$4:J$4,Inputs!I$3:J$3),-9999)</f>
        <v>-9999</v>
      </c>
      <c r="DE235" s="9">
        <f>IF(AND($G235&gt;=Inputs!J$3,$G235&lt;Inputs!K$3),FORECAST($G235,Inputs!J$4:K$4,Inputs!J$3:K$3),-9999)</f>
        <v>-9999</v>
      </c>
      <c r="DF235" s="9">
        <f>IF(AND($G235&gt;=Inputs!K$3,$G235&lt;Inputs!L$3),FORECAST($G235,Inputs!K$4:L$4,Inputs!K$3:L$3),-9999)</f>
        <v>-9999</v>
      </c>
    </row>
    <row r="236" spans="1:110" x14ac:dyDescent="0.25">
      <c r="A236" s="2">
        <f t="shared" si="294"/>
        <v>45474.809027777024</v>
      </c>
      <c r="B236" s="3" t="str">
        <f>IF(ROUND(A236,6)&lt;ROUND(Inputs!$B$7,6),"Pre t0",IF(ROUND(A236,6)=ROUND(Inputs!$B$7,6),"t0",IF(AND(A236&gt;Inputs!$B$7,A236&lt;Inputs!$B$8),"TRLD","Post t0")))</f>
        <v>TRLD</v>
      </c>
      <c r="C236" s="17">
        <v>35.36</v>
      </c>
      <c r="D236" s="19">
        <v>194.16225</v>
      </c>
      <c r="E236" s="19"/>
      <c r="F236" s="19">
        <v>200</v>
      </c>
      <c r="G236" s="19">
        <v>130</v>
      </c>
      <c r="H236" s="7">
        <f t="shared" si="254"/>
        <v>185.08166666666668</v>
      </c>
      <c r="I236" s="7">
        <f>IF(B236="Pre t0",0,IF(B236="t0",MAX(MIN(TRLD!N236,E236),G236),IF(B236="TRLD",I235+J236,IF(B236="Post t0",MAX(I235+M236,G236)))))</f>
        <v>185.08933333333334</v>
      </c>
      <c r="J236" s="7">
        <f t="shared" si="247"/>
        <v>-0.96166666666667311</v>
      </c>
      <c r="K236" s="7">
        <f t="shared" si="250"/>
        <v>-0.96166666666667311</v>
      </c>
      <c r="L236" s="7">
        <f t="shared" si="248"/>
        <v>1</v>
      </c>
      <c r="M236" s="8">
        <f t="shared" si="249"/>
        <v>-1</v>
      </c>
      <c r="N236" s="31">
        <f t="shared" si="251"/>
        <v>185.08933333333334</v>
      </c>
      <c r="O236" s="31">
        <f>IF(AND($C236&gt;=Inputs!B$4,$C236&lt;Inputs!C$4),FORECAST($C236,Inputs!B$3:C$3,Inputs!B$4:C$4),0)</f>
        <v>0</v>
      </c>
      <c r="P236" s="31">
        <f>IF(AND($C236&gt;=Inputs!C$4,$C236&lt;Inputs!D$4),FORECAST($C236,Inputs!C$3:D$3,Inputs!C$4:D$4),0)</f>
        <v>0</v>
      </c>
      <c r="Q236" s="31">
        <f>IF(AND($C236&gt;=Inputs!D$4,$C236&lt;Inputs!E$4),FORECAST($C236,Inputs!D$3:E$3,Inputs!D$4:E$4),0)</f>
        <v>0</v>
      </c>
      <c r="R236" s="31">
        <f>IF(AND($C236&gt;=Inputs!E$4,$C236&lt;Inputs!F$4),FORECAST($C236,Inputs!E$3:F$3,Inputs!E$4:F$4),0)</f>
        <v>0</v>
      </c>
      <c r="S236" s="31">
        <f>IF(AND($C236&gt;=Inputs!F$4,$C236&lt;Inputs!G$4),FORECAST($C236,Inputs!F$3:G$3,Inputs!F$4:G$4),0)</f>
        <v>0</v>
      </c>
      <c r="T236" s="31">
        <f>IF(AND($C236&gt;=Inputs!G$4,$C236&lt;Inputs!H$4),FORECAST($C236,Inputs!G$3:H$3,Inputs!G$4:H$4),0)</f>
        <v>0</v>
      </c>
      <c r="U236" s="31">
        <f>IF(AND($C236&gt;=Inputs!H$4,$C236&lt;Inputs!I$4),FORECAST($C236,Inputs!H$3:I$3,Inputs!H$4:I$4),0)</f>
        <v>0</v>
      </c>
      <c r="V236" s="31">
        <f>IF(AND($C236&gt;=Inputs!I$4,$C236&lt;Inputs!J$4),FORECAST($C236,Inputs!I$3:J$3,Inputs!I$4:J$4),0)</f>
        <v>185.08933333333334</v>
      </c>
      <c r="W236" s="31">
        <f>IF(AND($C236&gt;=Inputs!J$4,$C236&lt;Inputs!K$4),FORECAST($C236,Inputs!J$3:K$3,Inputs!J$4:K$4),0)</f>
        <v>0</v>
      </c>
      <c r="X236" s="31">
        <f>IF(AND($C236&gt;=Inputs!K$4,Inputs!K$4&lt;&gt;""),F236,0)</f>
        <v>0</v>
      </c>
      <c r="Y236" s="36">
        <f>IF($I235&lt;Inputs!B$13,Inputs!B$14,0)</f>
        <v>0</v>
      </c>
      <c r="Z236" s="36">
        <f>IF(AND($I235&gt;=Inputs!B$13,$I235&lt;Inputs!C$13),Inputs!C$14,0)</f>
        <v>0.2</v>
      </c>
      <c r="AA236" s="36">
        <f>IF(AND($I235&gt;=Inputs!C$13,$I235&lt;Inputs!D$13),Inputs!D$14,0)</f>
        <v>0</v>
      </c>
      <c r="AB236" s="36">
        <f>IF(AND($I235&lt;Inputs!B$13),Inputs!B$13,0)</f>
        <v>0</v>
      </c>
      <c r="AC236" s="36">
        <f>IF(AND($I235&gt;=Inputs!B$13,$I235&lt;Inputs!C$13),Inputs!C$13,0)</f>
        <v>200</v>
      </c>
      <c r="AD236" s="36">
        <f>IF(AND($I235&gt;=Inputs!C$13,$I235&lt;Inputs!D$13),Inputs!D$13,0)</f>
        <v>0</v>
      </c>
      <c r="AE236" s="36">
        <f t="shared" si="295"/>
        <v>0</v>
      </c>
      <c r="AF236" s="36">
        <f t="shared" si="296"/>
        <v>69.744999999999919</v>
      </c>
      <c r="AG236" s="36">
        <f t="shared" si="297"/>
        <v>0</v>
      </c>
      <c r="AH236" s="36">
        <f t="shared" si="298"/>
        <v>69.744999999999919</v>
      </c>
      <c r="AI236" s="36" t="str">
        <f t="shared" si="334"/>
        <v>No</v>
      </c>
      <c r="AJ236" s="36">
        <f t="shared" si="299"/>
        <v>0</v>
      </c>
      <c r="AK236" s="36">
        <f t="shared" si="300"/>
        <v>5</v>
      </c>
      <c r="AL236" s="36">
        <f t="shared" si="301"/>
        <v>0</v>
      </c>
      <c r="AM236" s="36">
        <f t="shared" si="302"/>
        <v>0</v>
      </c>
      <c r="AN236" s="36">
        <f t="shared" si="303"/>
        <v>1</v>
      </c>
      <c r="AO236" s="36">
        <f t="shared" si="304"/>
        <v>0</v>
      </c>
      <c r="AP236" s="36">
        <f t="shared" si="305"/>
        <v>1</v>
      </c>
      <c r="AQ236" s="36">
        <f t="shared" si="252"/>
        <v>187.05100000000002</v>
      </c>
      <c r="AR236" s="36">
        <f>IF(AND($AQ236&gt;=Inputs!B$13,$AQ236&lt;Inputs!C$13),Inputs!C$14,0)</f>
        <v>0.2</v>
      </c>
      <c r="AS236" s="36">
        <f>IF(AND($AQ236&gt;=Inputs!C$13,$AQ236&lt;Inputs!D$13),Inputs!D$14,0)</f>
        <v>0</v>
      </c>
      <c r="AT236" s="36">
        <f>IF(AND($AQ236&gt;=Inputs!B$13,$AQ236&lt;Inputs!C$13),Inputs!C$13,0)</f>
        <v>200</v>
      </c>
      <c r="AU236" s="36">
        <f>IF(AND($AQ236&gt;=Inputs!C$13,$AQ236&lt;Inputs!D$13),Inputs!D$13,0)</f>
        <v>0</v>
      </c>
      <c r="AV236" s="36">
        <f t="shared" si="306"/>
        <v>64.744999999999919</v>
      </c>
      <c r="AW236" s="36">
        <f>IFERROR((AU236-#REF!)/AS236,0)</f>
        <v>0</v>
      </c>
      <c r="AX236" s="36">
        <f t="shared" si="307"/>
        <v>64.744999999999919</v>
      </c>
      <c r="AY236" s="36" t="str">
        <f t="shared" si="335"/>
        <v>No</v>
      </c>
      <c r="AZ236" s="36">
        <f t="shared" si="308"/>
        <v>0</v>
      </c>
      <c r="BA236" s="36">
        <f t="shared" si="309"/>
        <v>0</v>
      </c>
      <c r="BB236" s="36">
        <f t="shared" si="310"/>
        <v>0</v>
      </c>
      <c r="BC236" s="36">
        <f t="shared" si="311"/>
        <v>0</v>
      </c>
      <c r="BD236" s="36">
        <f t="shared" si="312"/>
        <v>0</v>
      </c>
      <c r="BE236" s="37">
        <f t="shared" si="313"/>
        <v>1</v>
      </c>
      <c r="BF236" s="43">
        <f>IF($I235&lt;=Inputs!B$13,Inputs!B$14,0)</f>
        <v>0</v>
      </c>
      <c r="BG236" s="43">
        <f>IF(AND($I235&gt;Inputs!B$13,$I235&lt;=Inputs!C$13),Inputs!C$14,0)</f>
        <v>0.2</v>
      </c>
      <c r="BH236" s="43">
        <f>IF(AND($I235&gt;Inputs!C$13,$I235&lt;=Inputs!D$13),Inputs!D$14,0)</f>
        <v>0</v>
      </c>
      <c r="BI236" s="43">
        <f>IF(AND($I235&lt;Inputs!B$13),0,0)</f>
        <v>0</v>
      </c>
      <c r="BJ236" s="43">
        <f>IF(AND($I235&gt;=Inputs!B$13,$I235&lt;Inputs!C$13),Inputs!B$13,0)</f>
        <v>185</v>
      </c>
      <c r="BK236" s="43">
        <f>IF(AND($I235&gt;=Inputs!C$13,$I235&lt;Inputs!D$13),Inputs!C$13,0)</f>
        <v>0</v>
      </c>
      <c r="BL236" s="43">
        <f t="shared" si="314"/>
        <v>0</v>
      </c>
      <c r="BM236" s="43">
        <f t="shared" si="315"/>
        <v>5.2550000000000807</v>
      </c>
      <c r="BN236" s="43">
        <f t="shared" si="316"/>
        <v>0</v>
      </c>
      <c r="BO236" s="43">
        <f t="shared" si="317"/>
        <v>5.2550000000000807</v>
      </c>
      <c r="BP236" s="43" t="str">
        <f t="shared" si="336"/>
        <v>No</v>
      </c>
      <c r="BQ236" s="43">
        <f t="shared" si="318"/>
        <v>0</v>
      </c>
      <c r="BR236" s="43">
        <f t="shared" si="319"/>
        <v>5</v>
      </c>
      <c r="BS236" s="43">
        <f t="shared" si="320"/>
        <v>0</v>
      </c>
      <c r="BT236" s="43">
        <f t="shared" si="321"/>
        <v>0</v>
      </c>
      <c r="BU236" s="43">
        <f t="shared" si="322"/>
        <v>-1</v>
      </c>
      <c r="BV236" s="43">
        <f t="shared" si="323"/>
        <v>0</v>
      </c>
      <c r="BW236" s="43">
        <f t="shared" si="324"/>
        <v>-1</v>
      </c>
      <c r="BX236" s="43">
        <f t="shared" si="253"/>
        <v>185.05100000000002</v>
      </c>
      <c r="BY236" s="43">
        <f>IF(AND($BX236&gt;Inputs!B$13,$BX236&lt;=Inputs!C$13),Inputs!C$14,0)</f>
        <v>0.2</v>
      </c>
      <c r="BZ236" s="43">
        <f>IF(AND($BX236&gt;Inputs!C$13,$BX236&lt;=Inputs!D$13),Inputs!D$14,0)</f>
        <v>0</v>
      </c>
      <c r="CA236" s="43">
        <f>IF(AND($BX236&gt;Inputs!B$13,$BX236&lt;=Inputs!C$13),Inputs!B$13,0)</f>
        <v>185</v>
      </c>
      <c r="CB236" s="43">
        <f>IF(AND($BX236&gt;Inputs!C$13,$BX236&lt;=Inputs!D$13),Inputs!C$13,0)</f>
        <v>0</v>
      </c>
      <c r="CC236" s="43">
        <f t="shared" si="325"/>
        <v>0.25500000000008072</v>
      </c>
      <c r="CD236" s="43">
        <f t="shared" si="326"/>
        <v>0</v>
      </c>
      <c r="CE236" s="43">
        <f t="shared" si="327"/>
        <v>0.25500000000008072</v>
      </c>
      <c r="CF236" s="43" t="str">
        <f t="shared" si="337"/>
        <v>Yes</v>
      </c>
      <c r="CG236" s="43">
        <f t="shared" si="328"/>
        <v>0</v>
      </c>
      <c r="CH236" s="43">
        <f t="shared" si="329"/>
        <v>0</v>
      </c>
      <c r="CI236" s="43">
        <f t="shared" si="330"/>
        <v>0</v>
      </c>
      <c r="CJ236" s="43">
        <f t="shared" si="331"/>
        <v>0</v>
      </c>
      <c r="CK236" s="43">
        <f t="shared" si="332"/>
        <v>0</v>
      </c>
      <c r="CL236" s="44">
        <f t="shared" si="333"/>
        <v>-1</v>
      </c>
      <c r="CM236" s="9">
        <f>IF(AND($F236&gt;=Inputs!B$3,$F236&lt;Inputs!C$3),FORECAST($F236,Inputs!B$4:C$4,Inputs!B$3:C$3),9999)</f>
        <v>9999</v>
      </c>
      <c r="CN236" s="9">
        <f>IF(AND($F236&gt;=Inputs!C$3,$F236&lt;Inputs!D$3),FORECAST($F236,Inputs!C$4:D$4,Inputs!C$3:D$3),9999)</f>
        <v>9999</v>
      </c>
      <c r="CO236" s="9">
        <f>IF(AND($F236&gt;=Inputs!D$3,$F236&lt;Inputs!E$3),FORECAST($F236,Inputs!D$4:E$4,Inputs!D$3:E$3),9999)</f>
        <v>9999</v>
      </c>
      <c r="CP236" s="9">
        <f>IF(AND($F236&gt;=Inputs!E$3,$F236&lt;Inputs!F$3),FORECAST($F236,Inputs!E$4:F$4,Inputs!E$3:F$3),9999)</f>
        <v>9999</v>
      </c>
      <c r="CQ236" s="9">
        <f>IF(AND($F236&gt;=Inputs!F$3,$F236&lt;Inputs!G$3),FORECAST($F236,Inputs!F$4:G$4,Inputs!F$3:G$3),9999)</f>
        <v>9999</v>
      </c>
      <c r="CR236" s="9">
        <f>IF(AND($F236&gt;=Inputs!G$3,$F236&lt;Inputs!H$3),FORECAST($F236,Inputs!G$4:H$4,Inputs!G$3:H$3),9999)</f>
        <v>9999</v>
      </c>
      <c r="CS236" s="9">
        <f>IF(AND($F236&gt;=Inputs!H$3,$F236&lt;Inputs!I$3),FORECAST($F236,Inputs!H$4:I$4,Inputs!H$3:I$3),9999)</f>
        <v>9999</v>
      </c>
      <c r="CT236" s="9">
        <f>IF(AND($F236&gt;=Inputs!I$3,$F236&lt;Inputs!J$3),FORECAST($F236,Inputs!I$4:J$4,Inputs!I$3:J$3),9999)</f>
        <v>9999</v>
      </c>
      <c r="CU236" s="9">
        <f>IF(AND($F236&gt;=Inputs!J$3,$F236&lt;Inputs!K$3),FORECAST($F236,Inputs!J$4:K$4,Inputs!J$3:K$3),9999)</f>
        <v>9999</v>
      </c>
      <c r="CV236" s="9">
        <f>IF(AND($F236&gt;=Inputs!K$3,$F236&lt;Inputs!L$3),FORECAST($F236,Inputs!K$4:L$4,Inputs!K$3:L$3),9999)</f>
        <v>9999</v>
      </c>
      <c r="CW236" s="9">
        <f>IF(AND($G236&gt;=Inputs!B$3,$G236&lt;Inputs!C$3),FORECAST($G236,Inputs!B$4:C$4,Inputs!B$3:C$3),-9999)</f>
        <v>-9999</v>
      </c>
      <c r="CX236" s="9">
        <f>IF(AND($G236&gt;=Inputs!C$3,$G236&lt;Inputs!D$3),FORECAST($G236,Inputs!C$4:D$4,Inputs!C$3:D$3),-9999)</f>
        <v>-9999</v>
      </c>
      <c r="CY236" s="9">
        <f>IF(AND($G236&gt;=Inputs!D$3,$G236&lt;Inputs!E$3),FORECAST($G236,Inputs!D$4:E$4,Inputs!D$3:E$3),-9999)</f>
        <v>-9999</v>
      </c>
      <c r="CZ236" s="9">
        <f>IF(AND($G236&gt;=Inputs!E$3,$G236&lt;Inputs!F$3),FORECAST($G236,Inputs!E$4:F$4,Inputs!E$3:F$3),-9999)</f>
        <v>-9999</v>
      </c>
      <c r="DA236" s="9">
        <f>IF(AND($G236&gt;=Inputs!F$3,$G236&lt;Inputs!G$3),FORECAST($G236,Inputs!F$4:G$4,Inputs!F$3:G$3),-9999)</f>
        <v>-9999</v>
      </c>
      <c r="DB236" s="9">
        <f>IF(AND($G236&gt;=Inputs!G$3,$G236&lt;Inputs!H$3),FORECAST($G236,Inputs!G$4:H$4,Inputs!G$3:H$3),-9999)</f>
        <v>25.2</v>
      </c>
      <c r="DC236" s="9">
        <f>IF(AND($G236&gt;=Inputs!H$3,$G236&lt;Inputs!I$3),FORECAST($G236,Inputs!H$4:I$4,Inputs!H$3:I$3),-9999)</f>
        <v>-9999</v>
      </c>
      <c r="DD236" s="9">
        <f>IF(AND($G236&gt;=Inputs!I$3,$G236&lt;Inputs!J$3),FORECAST($G236,Inputs!I$4:J$4,Inputs!I$3:J$3),-9999)</f>
        <v>-9999</v>
      </c>
      <c r="DE236" s="9">
        <f>IF(AND($G236&gt;=Inputs!J$3,$G236&lt;Inputs!K$3),FORECAST($G236,Inputs!J$4:K$4,Inputs!J$3:K$3),-9999)</f>
        <v>-9999</v>
      </c>
      <c r="DF236" s="9">
        <f>IF(AND($G236&gt;=Inputs!K$3,$G236&lt;Inputs!L$3),FORECAST($G236,Inputs!K$4:L$4,Inputs!K$3:L$3),-9999)</f>
        <v>-9999</v>
      </c>
    </row>
    <row r="237" spans="1:110" x14ac:dyDescent="0.25">
      <c r="A237" s="2">
        <f t="shared" si="294"/>
        <v>45474.812499999243</v>
      </c>
      <c r="B237" s="3" t="str">
        <f>IF(ROUND(A237,6)&lt;ROUND(Inputs!$B$7,6),"Pre t0",IF(ROUND(A237,6)=ROUND(Inputs!$B$7,6),"t0",IF(AND(A237&gt;Inputs!$B$7,A237&lt;Inputs!$B$8),"TRLD","Post t0")))</f>
        <v>TRLD</v>
      </c>
      <c r="C237" s="17">
        <v>34.44</v>
      </c>
      <c r="D237" s="19">
        <v>194.10570000000001</v>
      </c>
      <c r="E237" s="19"/>
      <c r="F237" s="19">
        <v>200</v>
      </c>
      <c r="G237" s="19">
        <v>130</v>
      </c>
      <c r="H237" s="7">
        <f t="shared" si="254"/>
        <v>185.08016666666668</v>
      </c>
      <c r="I237" s="7">
        <f>IF(B237="Pre t0",0,IF(B237="t0",MAX(MIN(TRLD!N237,E237),G237),IF(B237="TRLD",I236+J237,IF(B237="Post t0",MAX(I236+M237,G237)))))</f>
        <v>185.07400000000001</v>
      </c>
      <c r="J237" s="7">
        <f t="shared" si="247"/>
        <v>-1.5333333333330756E-2</v>
      </c>
      <c r="K237" s="7">
        <f t="shared" si="250"/>
        <v>-1.5333333333330756E-2</v>
      </c>
      <c r="L237" s="7">
        <f t="shared" si="248"/>
        <v>1</v>
      </c>
      <c r="M237" s="8">
        <f t="shared" si="249"/>
        <v>-8.9333333333343035E-2</v>
      </c>
      <c r="N237" s="31">
        <f t="shared" si="251"/>
        <v>185.07400000000001</v>
      </c>
      <c r="O237" s="31">
        <f>IF(AND($C237&gt;=Inputs!B$4,$C237&lt;Inputs!C$4),FORECAST($C237,Inputs!B$3:C$3,Inputs!B$4:C$4),0)</f>
        <v>0</v>
      </c>
      <c r="P237" s="31">
        <f>IF(AND($C237&gt;=Inputs!C$4,$C237&lt;Inputs!D$4),FORECAST($C237,Inputs!C$3:D$3,Inputs!C$4:D$4),0)</f>
        <v>0</v>
      </c>
      <c r="Q237" s="31">
        <f>IF(AND($C237&gt;=Inputs!D$4,$C237&lt;Inputs!E$4),FORECAST($C237,Inputs!D$3:E$3,Inputs!D$4:E$4),0)</f>
        <v>0</v>
      </c>
      <c r="R237" s="31">
        <f>IF(AND($C237&gt;=Inputs!E$4,$C237&lt;Inputs!F$4),FORECAST($C237,Inputs!E$3:F$3,Inputs!E$4:F$4),0)</f>
        <v>0</v>
      </c>
      <c r="S237" s="31">
        <f>IF(AND($C237&gt;=Inputs!F$4,$C237&lt;Inputs!G$4),FORECAST($C237,Inputs!F$3:G$3,Inputs!F$4:G$4),0)</f>
        <v>0</v>
      </c>
      <c r="T237" s="31">
        <f>IF(AND($C237&gt;=Inputs!G$4,$C237&lt;Inputs!H$4),FORECAST($C237,Inputs!G$3:H$3,Inputs!G$4:H$4),0)</f>
        <v>0</v>
      </c>
      <c r="U237" s="31">
        <f>IF(AND($C237&gt;=Inputs!H$4,$C237&lt;Inputs!I$4),FORECAST($C237,Inputs!H$3:I$3,Inputs!H$4:I$4),0)</f>
        <v>0</v>
      </c>
      <c r="V237" s="31">
        <f>IF(AND($C237&gt;=Inputs!I$4,$C237&lt;Inputs!J$4),FORECAST($C237,Inputs!I$3:J$3,Inputs!I$4:J$4),0)</f>
        <v>185.07400000000001</v>
      </c>
      <c r="W237" s="31">
        <f>IF(AND($C237&gt;=Inputs!J$4,$C237&lt;Inputs!K$4),FORECAST($C237,Inputs!J$3:K$3,Inputs!J$4:K$4),0)</f>
        <v>0</v>
      </c>
      <c r="X237" s="31">
        <f>IF(AND($C237&gt;=Inputs!K$4,Inputs!K$4&lt;&gt;""),F237,0)</f>
        <v>0</v>
      </c>
      <c r="Y237" s="36">
        <f>IF($I236&lt;Inputs!B$13,Inputs!B$14,0)</f>
        <v>0</v>
      </c>
      <c r="Z237" s="36">
        <f>IF(AND($I236&gt;=Inputs!B$13,$I236&lt;Inputs!C$13),Inputs!C$14,0)</f>
        <v>0.2</v>
      </c>
      <c r="AA237" s="36">
        <f>IF(AND($I236&gt;=Inputs!C$13,$I236&lt;Inputs!D$13),Inputs!D$14,0)</f>
        <v>0</v>
      </c>
      <c r="AB237" s="36">
        <f>IF(AND($I236&lt;Inputs!B$13),Inputs!B$13,0)</f>
        <v>0</v>
      </c>
      <c r="AC237" s="36">
        <f>IF(AND($I236&gt;=Inputs!B$13,$I236&lt;Inputs!C$13),Inputs!C$13,0)</f>
        <v>200</v>
      </c>
      <c r="AD237" s="36">
        <f>IF(AND($I236&gt;=Inputs!C$13,$I236&lt;Inputs!D$13),Inputs!D$13,0)</f>
        <v>0</v>
      </c>
      <c r="AE237" s="36">
        <f t="shared" si="295"/>
        <v>0</v>
      </c>
      <c r="AF237" s="36">
        <f t="shared" si="296"/>
        <v>74.553333333333285</v>
      </c>
      <c r="AG237" s="36">
        <f t="shared" si="297"/>
        <v>0</v>
      </c>
      <c r="AH237" s="36">
        <f t="shared" si="298"/>
        <v>74.553333333333285</v>
      </c>
      <c r="AI237" s="36" t="str">
        <f t="shared" si="334"/>
        <v>No</v>
      </c>
      <c r="AJ237" s="36">
        <f t="shared" si="299"/>
        <v>0</v>
      </c>
      <c r="AK237" s="36">
        <f t="shared" si="300"/>
        <v>5</v>
      </c>
      <c r="AL237" s="36">
        <f t="shared" si="301"/>
        <v>0</v>
      </c>
      <c r="AM237" s="36">
        <f t="shared" si="302"/>
        <v>0</v>
      </c>
      <c r="AN237" s="36">
        <f t="shared" si="303"/>
        <v>1</v>
      </c>
      <c r="AO237" s="36">
        <f t="shared" si="304"/>
        <v>0</v>
      </c>
      <c r="AP237" s="36">
        <f t="shared" si="305"/>
        <v>1</v>
      </c>
      <c r="AQ237" s="36">
        <f t="shared" si="252"/>
        <v>186.08933333333334</v>
      </c>
      <c r="AR237" s="36">
        <f>IF(AND($AQ237&gt;=Inputs!B$13,$AQ237&lt;Inputs!C$13),Inputs!C$14,0)</f>
        <v>0.2</v>
      </c>
      <c r="AS237" s="36">
        <f>IF(AND($AQ237&gt;=Inputs!C$13,$AQ237&lt;Inputs!D$13),Inputs!D$14,0)</f>
        <v>0</v>
      </c>
      <c r="AT237" s="36">
        <f>IF(AND($AQ237&gt;=Inputs!B$13,$AQ237&lt;Inputs!C$13),Inputs!C$13,0)</f>
        <v>200</v>
      </c>
      <c r="AU237" s="36">
        <f>IF(AND($AQ237&gt;=Inputs!C$13,$AQ237&lt;Inputs!D$13),Inputs!D$13,0)</f>
        <v>0</v>
      </c>
      <c r="AV237" s="36">
        <f t="shared" si="306"/>
        <v>69.553333333333285</v>
      </c>
      <c r="AW237" s="36">
        <f>IFERROR((AU237-#REF!)/AS237,0)</f>
        <v>0</v>
      </c>
      <c r="AX237" s="36">
        <f t="shared" si="307"/>
        <v>69.553333333333285</v>
      </c>
      <c r="AY237" s="36" t="str">
        <f t="shared" si="335"/>
        <v>No</v>
      </c>
      <c r="AZ237" s="36">
        <f t="shared" si="308"/>
        <v>0</v>
      </c>
      <c r="BA237" s="36">
        <f t="shared" si="309"/>
        <v>0</v>
      </c>
      <c r="BB237" s="36">
        <f t="shared" si="310"/>
        <v>0</v>
      </c>
      <c r="BC237" s="36">
        <f t="shared" si="311"/>
        <v>0</v>
      </c>
      <c r="BD237" s="36">
        <f t="shared" si="312"/>
        <v>0</v>
      </c>
      <c r="BE237" s="37">
        <f t="shared" si="313"/>
        <v>1</v>
      </c>
      <c r="BF237" s="43">
        <f>IF($I236&lt;=Inputs!B$13,Inputs!B$14,0)</f>
        <v>0</v>
      </c>
      <c r="BG237" s="43">
        <f>IF(AND($I236&gt;Inputs!B$13,$I236&lt;=Inputs!C$13),Inputs!C$14,0)</f>
        <v>0.2</v>
      </c>
      <c r="BH237" s="43">
        <f>IF(AND($I236&gt;Inputs!C$13,$I236&lt;=Inputs!D$13),Inputs!D$14,0)</f>
        <v>0</v>
      </c>
      <c r="BI237" s="43">
        <f>IF(AND($I236&lt;Inputs!B$13),0,0)</f>
        <v>0</v>
      </c>
      <c r="BJ237" s="43">
        <f>IF(AND($I236&gt;=Inputs!B$13,$I236&lt;Inputs!C$13),Inputs!B$13,0)</f>
        <v>185</v>
      </c>
      <c r="BK237" s="43">
        <f>IF(AND($I236&gt;=Inputs!C$13,$I236&lt;Inputs!D$13),Inputs!C$13,0)</f>
        <v>0</v>
      </c>
      <c r="BL237" s="43">
        <f t="shared" si="314"/>
        <v>0</v>
      </c>
      <c r="BM237" s="43">
        <f t="shared" si="315"/>
        <v>0.44666666666671517</v>
      </c>
      <c r="BN237" s="43">
        <f t="shared" si="316"/>
        <v>0</v>
      </c>
      <c r="BO237" s="43">
        <f t="shared" si="317"/>
        <v>0.44666666666671517</v>
      </c>
      <c r="BP237" s="43" t="str">
        <f t="shared" si="336"/>
        <v>Yes</v>
      </c>
      <c r="BQ237" s="43">
        <f t="shared" si="318"/>
        <v>0</v>
      </c>
      <c r="BR237" s="43">
        <f t="shared" si="319"/>
        <v>0.44666666666671517</v>
      </c>
      <c r="BS237" s="43">
        <f t="shared" si="320"/>
        <v>0</v>
      </c>
      <c r="BT237" s="43">
        <f t="shared" si="321"/>
        <v>0</v>
      </c>
      <c r="BU237" s="43">
        <f t="shared" si="322"/>
        <v>-8.9333333333343035E-2</v>
      </c>
      <c r="BV237" s="43">
        <f t="shared" si="323"/>
        <v>0</v>
      </c>
      <c r="BW237" s="43">
        <f t="shared" si="324"/>
        <v>-8.9333333333343035E-2</v>
      </c>
      <c r="BX237" s="43">
        <f t="shared" si="253"/>
        <v>185</v>
      </c>
      <c r="BY237" s="43">
        <f>IF(AND($BX237&gt;Inputs!B$13,$BX237&lt;=Inputs!C$13),Inputs!C$14,0)</f>
        <v>0</v>
      </c>
      <c r="BZ237" s="43">
        <f>IF(AND($BX237&gt;Inputs!C$13,$BX237&lt;=Inputs!D$13),Inputs!D$14,0)</f>
        <v>0</v>
      </c>
      <c r="CA237" s="43">
        <f>IF(AND($BX237&gt;Inputs!B$13,$BX237&lt;=Inputs!C$13),Inputs!B$13,0)</f>
        <v>0</v>
      </c>
      <c r="CB237" s="43">
        <f>IF(AND($BX237&gt;Inputs!C$13,$BX237&lt;=Inputs!D$13),Inputs!C$13,0)</f>
        <v>0</v>
      </c>
      <c r="CC237" s="43">
        <f t="shared" si="325"/>
        <v>0</v>
      </c>
      <c r="CD237" s="43">
        <f t="shared" si="326"/>
        <v>0</v>
      </c>
      <c r="CE237" s="43">
        <f t="shared" si="327"/>
        <v>0</v>
      </c>
      <c r="CF237" s="43" t="str">
        <f t="shared" si="337"/>
        <v>No</v>
      </c>
      <c r="CG237" s="43">
        <f t="shared" si="328"/>
        <v>0</v>
      </c>
      <c r="CH237" s="43">
        <f t="shared" si="329"/>
        <v>0</v>
      </c>
      <c r="CI237" s="43">
        <f t="shared" si="330"/>
        <v>0</v>
      </c>
      <c r="CJ237" s="43">
        <f t="shared" si="331"/>
        <v>0</v>
      </c>
      <c r="CK237" s="43">
        <f t="shared" si="332"/>
        <v>0</v>
      </c>
      <c r="CL237" s="44">
        <f t="shared" si="333"/>
        <v>-8.9333333333343035E-2</v>
      </c>
      <c r="CM237" s="9">
        <f>IF(AND($F237&gt;=Inputs!B$3,$F237&lt;Inputs!C$3),FORECAST($F237,Inputs!B$4:C$4,Inputs!B$3:C$3),9999)</f>
        <v>9999</v>
      </c>
      <c r="CN237" s="9">
        <f>IF(AND($F237&gt;=Inputs!C$3,$F237&lt;Inputs!D$3),FORECAST($F237,Inputs!C$4:D$4,Inputs!C$3:D$3),9999)</f>
        <v>9999</v>
      </c>
      <c r="CO237" s="9">
        <f>IF(AND($F237&gt;=Inputs!D$3,$F237&lt;Inputs!E$3),FORECAST($F237,Inputs!D$4:E$4,Inputs!D$3:E$3),9999)</f>
        <v>9999</v>
      </c>
      <c r="CP237" s="9">
        <f>IF(AND($F237&gt;=Inputs!E$3,$F237&lt;Inputs!F$3),FORECAST($F237,Inputs!E$4:F$4,Inputs!E$3:F$3),9999)</f>
        <v>9999</v>
      </c>
      <c r="CQ237" s="9">
        <f>IF(AND($F237&gt;=Inputs!F$3,$F237&lt;Inputs!G$3),FORECAST($F237,Inputs!F$4:G$4,Inputs!F$3:G$3),9999)</f>
        <v>9999</v>
      </c>
      <c r="CR237" s="9">
        <f>IF(AND($F237&gt;=Inputs!G$3,$F237&lt;Inputs!H$3),FORECAST($F237,Inputs!G$4:H$4,Inputs!G$3:H$3),9999)</f>
        <v>9999</v>
      </c>
      <c r="CS237" s="9">
        <f>IF(AND($F237&gt;=Inputs!H$3,$F237&lt;Inputs!I$3),FORECAST($F237,Inputs!H$4:I$4,Inputs!H$3:I$3),9999)</f>
        <v>9999</v>
      </c>
      <c r="CT237" s="9">
        <f>IF(AND($F237&gt;=Inputs!I$3,$F237&lt;Inputs!J$3),FORECAST($F237,Inputs!I$4:J$4,Inputs!I$3:J$3),9999)</f>
        <v>9999</v>
      </c>
      <c r="CU237" s="9">
        <f>IF(AND($F237&gt;=Inputs!J$3,$F237&lt;Inputs!K$3),FORECAST($F237,Inputs!J$4:K$4,Inputs!J$3:K$3),9999)</f>
        <v>9999</v>
      </c>
      <c r="CV237" s="9">
        <f>IF(AND($F237&gt;=Inputs!K$3,$F237&lt;Inputs!L$3),FORECAST($F237,Inputs!K$4:L$4,Inputs!K$3:L$3),9999)</f>
        <v>9999</v>
      </c>
      <c r="CW237" s="9">
        <f>IF(AND($G237&gt;=Inputs!B$3,$G237&lt;Inputs!C$3),FORECAST($G237,Inputs!B$4:C$4,Inputs!B$3:C$3),-9999)</f>
        <v>-9999</v>
      </c>
      <c r="CX237" s="9">
        <f>IF(AND($G237&gt;=Inputs!C$3,$G237&lt;Inputs!D$3),FORECAST($G237,Inputs!C$4:D$4,Inputs!C$3:D$3),-9999)</f>
        <v>-9999</v>
      </c>
      <c r="CY237" s="9">
        <f>IF(AND($G237&gt;=Inputs!D$3,$G237&lt;Inputs!E$3),FORECAST($G237,Inputs!D$4:E$4,Inputs!D$3:E$3),-9999)</f>
        <v>-9999</v>
      </c>
      <c r="CZ237" s="9">
        <f>IF(AND($G237&gt;=Inputs!E$3,$G237&lt;Inputs!F$3),FORECAST($G237,Inputs!E$4:F$4,Inputs!E$3:F$3),-9999)</f>
        <v>-9999</v>
      </c>
      <c r="DA237" s="9">
        <f>IF(AND($G237&gt;=Inputs!F$3,$G237&lt;Inputs!G$3),FORECAST($G237,Inputs!F$4:G$4,Inputs!F$3:G$3),-9999)</f>
        <v>-9999</v>
      </c>
      <c r="DB237" s="9">
        <f>IF(AND($G237&gt;=Inputs!G$3,$G237&lt;Inputs!H$3),FORECAST($G237,Inputs!G$4:H$4,Inputs!G$3:H$3),-9999)</f>
        <v>25.2</v>
      </c>
      <c r="DC237" s="9">
        <f>IF(AND($G237&gt;=Inputs!H$3,$G237&lt;Inputs!I$3),FORECAST($G237,Inputs!H$4:I$4,Inputs!H$3:I$3),-9999)</f>
        <v>-9999</v>
      </c>
      <c r="DD237" s="9">
        <f>IF(AND($G237&gt;=Inputs!I$3,$G237&lt;Inputs!J$3),FORECAST($G237,Inputs!I$4:J$4,Inputs!I$3:J$3),-9999)</f>
        <v>-9999</v>
      </c>
      <c r="DE237" s="9">
        <f>IF(AND($G237&gt;=Inputs!J$3,$G237&lt;Inputs!K$3),FORECAST($G237,Inputs!J$4:K$4,Inputs!J$3:K$3),-9999)</f>
        <v>-9999</v>
      </c>
      <c r="DF237" s="9">
        <f>IF(AND($G237&gt;=Inputs!K$3,$G237&lt;Inputs!L$3),FORECAST($G237,Inputs!K$4:L$4,Inputs!K$3:L$3),-9999)</f>
        <v>-9999</v>
      </c>
    </row>
    <row r="238" spans="1:110" x14ac:dyDescent="0.25">
      <c r="A238" s="2">
        <f t="shared" si="294"/>
        <v>45474.815972221462</v>
      </c>
      <c r="B238" s="3" t="str">
        <f>IF(ROUND(A238,6)&lt;ROUND(Inputs!$B$7,6),"Pre t0",IF(ROUND(A238,6)=ROUND(Inputs!$B$7,6),"t0",IF(AND(A238&gt;Inputs!$B$7,A238&lt;Inputs!$B$8),"TRLD","Post t0")))</f>
        <v>TRLD</v>
      </c>
      <c r="C238" s="17">
        <v>35.18</v>
      </c>
      <c r="D238" s="19">
        <v>195.76900427023358</v>
      </c>
      <c r="E238" s="19"/>
      <c r="F238" s="19">
        <v>200</v>
      </c>
      <c r="G238" s="19">
        <v>130</v>
      </c>
      <c r="H238" s="7">
        <f t="shared" si="254"/>
        <v>185.05666666666667</v>
      </c>
      <c r="I238" s="7">
        <f>IF(B238="Pre t0",0,IF(B238="t0",MAX(MIN(TRLD!N238,E238),G238),IF(B238="TRLD",I237+J238,IF(B238="Post t0",MAX(I237+M238,G238)))))</f>
        <v>185.08633333333336</v>
      </c>
      <c r="J238" s="7">
        <f t="shared" si="247"/>
        <v>1.2333333333344854E-2</v>
      </c>
      <c r="K238" s="7">
        <f t="shared" si="250"/>
        <v>1.2333333333344854E-2</v>
      </c>
      <c r="L238" s="7">
        <f t="shared" si="248"/>
        <v>1</v>
      </c>
      <c r="M238" s="8">
        <f t="shared" si="249"/>
        <v>-7.4000000000012278E-2</v>
      </c>
      <c r="N238" s="31">
        <f t="shared" si="251"/>
        <v>185.08633333333336</v>
      </c>
      <c r="O238" s="31">
        <f>IF(AND($C238&gt;=Inputs!B$4,$C238&lt;Inputs!C$4),FORECAST($C238,Inputs!B$3:C$3,Inputs!B$4:C$4),0)</f>
        <v>0</v>
      </c>
      <c r="P238" s="31">
        <f>IF(AND($C238&gt;=Inputs!C$4,$C238&lt;Inputs!D$4),FORECAST($C238,Inputs!C$3:D$3,Inputs!C$4:D$4),0)</f>
        <v>0</v>
      </c>
      <c r="Q238" s="31">
        <f>IF(AND($C238&gt;=Inputs!D$4,$C238&lt;Inputs!E$4),FORECAST($C238,Inputs!D$3:E$3,Inputs!D$4:E$4),0)</f>
        <v>0</v>
      </c>
      <c r="R238" s="31">
        <f>IF(AND($C238&gt;=Inputs!E$4,$C238&lt;Inputs!F$4),FORECAST($C238,Inputs!E$3:F$3,Inputs!E$4:F$4),0)</f>
        <v>0</v>
      </c>
      <c r="S238" s="31">
        <f>IF(AND($C238&gt;=Inputs!F$4,$C238&lt;Inputs!G$4),FORECAST($C238,Inputs!F$3:G$3,Inputs!F$4:G$4),0)</f>
        <v>0</v>
      </c>
      <c r="T238" s="31">
        <f>IF(AND($C238&gt;=Inputs!G$4,$C238&lt;Inputs!H$4),FORECAST($C238,Inputs!G$3:H$3,Inputs!G$4:H$4),0)</f>
        <v>0</v>
      </c>
      <c r="U238" s="31">
        <f>IF(AND($C238&gt;=Inputs!H$4,$C238&lt;Inputs!I$4),FORECAST($C238,Inputs!H$3:I$3,Inputs!H$4:I$4),0)</f>
        <v>0</v>
      </c>
      <c r="V238" s="31">
        <f>IF(AND($C238&gt;=Inputs!I$4,$C238&lt;Inputs!J$4),FORECAST($C238,Inputs!I$3:J$3,Inputs!I$4:J$4),0)</f>
        <v>185.08633333333336</v>
      </c>
      <c r="W238" s="31">
        <f>IF(AND($C238&gt;=Inputs!J$4,$C238&lt;Inputs!K$4),FORECAST($C238,Inputs!J$3:K$3,Inputs!J$4:K$4),0)</f>
        <v>0</v>
      </c>
      <c r="X238" s="31">
        <f>IF(AND($C238&gt;=Inputs!K$4,Inputs!K$4&lt;&gt;""),F238,0)</f>
        <v>0</v>
      </c>
      <c r="Y238" s="36">
        <f>IF($I237&lt;Inputs!B$13,Inputs!B$14,0)</f>
        <v>0</v>
      </c>
      <c r="Z238" s="36">
        <f>IF(AND($I237&gt;=Inputs!B$13,$I237&lt;Inputs!C$13),Inputs!C$14,0)</f>
        <v>0.2</v>
      </c>
      <c r="AA238" s="36">
        <f>IF(AND($I237&gt;=Inputs!C$13,$I237&lt;Inputs!D$13),Inputs!D$14,0)</f>
        <v>0</v>
      </c>
      <c r="AB238" s="36">
        <f>IF(AND($I237&lt;Inputs!B$13),Inputs!B$13,0)</f>
        <v>0</v>
      </c>
      <c r="AC238" s="36">
        <f>IF(AND($I237&gt;=Inputs!B$13,$I237&lt;Inputs!C$13),Inputs!C$13,0)</f>
        <v>200</v>
      </c>
      <c r="AD238" s="36">
        <f>IF(AND($I237&gt;=Inputs!C$13,$I237&lt;Inputs!D$13),Inputs!D$13,0)</f>
        <v>0</v>
      </c>
      <c r="AE238" s="36">
        <f t="shared" si="295"/>
        <v>0</v>
      </c>
      <c r="AF238" s="36">
        <f t="shared" si="296"/>
        <v>74.629999999999939</v>
      </c>
      <c r="AG238" s="36">
        <f t="shared" si="297"/>
        <v>0</v>
      </c>
      <c r="AH238" s="36">
        <f t="shared" si="298"/>
        <v>74.629999999999939</v>
      </c>
      <c r="AI238" s="36" t="str">
        <f t="shared" si="334"/>
        <v>No</v>
      </c>
      <c r="AJ238" s="36">
        <f t="shared" si="299"/>
        <v>0</v>
      </c>
      <c r="AK238" s="36">
        <f t="shared" si="300"/>
        <v>5</v>
      </c>
      <c r="AL238" s="36">
        <f t="shared" si="301"/>
        <v>0</v>
      </c>
      <c r="AM238" s="36">
        <f t="shared" si="302"/>
        <v>0</v>
      </c>
      <c r="AN238" s="36">
        <f t="shared" si="303"/>
        <v>1</v>
      </c>
      <c r="AO238" s="36">
        <f t="shared" si="304"/>
        <v>0</v>
      </c>
      <c r="AP238" s="36">
        <f t="shared" si="305"/>
        <v>1</v>
      </c>
      <c r="AQ238" s="36">
        <f t="shared" si="252"/>
        <v>186.07400000000001</v>
      </c>
      <c r="AR238" s="36">
        <f>IF(AND($AQ238&gt;=Inputs!B$13,$AQ238&lt;Inputs!C$13),Inputs!C$14,0)</f>
        <v>0.2</v>
      </c>
      <c r="AS238" s="36">
        <f>IF(AND($AQ238&gt;=Inputs!C$13,$AQ238&lt;Inputs!D$13),Inputs!D$14,0)</f>
        <v>0</v>
      </c>
      <c r="AT238" s="36">
        <f>IF(AND($AQ238&gt;=Inputs!B$13,$AQ238&lt;Inputs!C$13),Inputs!C$13,0)</f>
        <v>200</v>
      </c>
      <c r="AU238" s="36">
        <f>IF(AND($AQ238&gt;=Inputs!C$13,$AQ238&lt;Inputs!D$13),Inputs!D$13,0)</f>
        <v>0</v>
      </c>
      <c r="AV238" s="36">
        <f t="shared" si="306"/>
        <v>69.629999999999939</v>
      </c>
      <c r="AW238" s="36">
        <f>IFERROR((AU238-#REF!)/AS238,0)</f>
        <v>0</v>
      </c>
      <c r="AX238" s="36">
        <f t="shared" si="307"/>
        <v>69.629999999999939</v>
      </c>
      <c r="AY238" s="36" t="str">
        <f t="shared" si="335"/>
        <v>No</v>
      </c>
      <c r="AZ238" s="36">
        <f t="shared" si="308"/>
        <v>0</v>
      </c>
      <c r="BA238" s="36">
        <f t="shared" si="309"/>
        <v>0</v>
      </c>
      <c r="BB238" s="36">
        <f t="shared" si="310"/>
        <v>0</v>
      </c>
      <c r="BC238" s="36">
        <f t="shared" si="311"/>
        <v>0</v>
      </c>
      <c r="BD238" s="36">
        <f t="shared" si="312"/>
        <v>0</v>
      </c>
      <c r="BE238" s="37">
        <f t="shared" si="313"/>
        <v>1</v>
      </c>
      <c r="BF238" s="43">
        <f>IF($I237&lt;=Inputs!B$13,Inputs!B$14,0)</f>
        <v>0</v>
      </c>
      <c r="BG238" s="43">
        <f>IF(AND($I237&gt;Inputs!B$13,$I237&lt;=Inputs!C$13),Inputs!C$14,0)</f>
        <v>0.2</v>
      </c>
      <c r="BH238" s="43">
        <f>IF(AND($I237&gt;Inputs!C$13,$I237&lt;=Inputs!D$13),Inputs!D$14,0)</f>
        <v>0</v>
      </c>
      <c r="BI238" s="43">
        <f>IF(AND($I237&lt;Inputs!B$13),0,0)</f>
        <v>0</v>
      </c>
      <c r="BJ238" s="43">
        <f>IF(AND($I237&gt;=Inputs!B$13,$I237&lt;Inputs!C$13),Inputs!B$13,0)</f>
        <v>185</v>
      </c>
      <c r="BK238" s="43">
        <f>IF(AND($I237&gt;=Inputs!C$13,$I237&lt;Inputs!D$13),Inputs!C$13,0)</f>
        <v>0</v>
      </c>
      <c r="BL238" s="43">
        <f t="shared" si="314"/>
        <v>0</v>
      </c>
      <c r="BM238" s="43">
        <f t="shared" si="315"/>
        <v>0.37000000000006139</v>
      </c>
      <c r="BN238" s="43">
        <f t="shared" si="316"/>
        <v>0</v>
      </c>
      <c r="BO238" s="43">
        <f t="shared" si="317"/>
        <v>0.37000000000006139</v>
      </c>
      <c r="BP238" s="43" t="str">
        <f t="shared" si="336"/>
        <v>Yes</v>
      </c>
      <c r="BQ238" s="43">
        <f t="shared" si="318"/>
        <v>0</v>
      </c>
      <c r="BR238" s="43">
        <f t="shared" si="319"/>
        <v>0.37000000000006139</v>
      </c>
      <c r="BS238" s="43">
        <f t="shared" si="320"/>
        <v>0</v>
      </c>
      <c r="BT238" s="43">
        <f t="shared" si="321"/>
        <v>0</v>
      </c>
      <c r="BU238" s="43">
        <f t="shared" si="322"/>
        <v>-7.4000000000012278E-2</v>
      </c>
      <c r="BV238" s="43">
        <f t="shared" si="323"/>
        <v>0</v>
      </c>
      <c r="BW238" s="43">
        <f t="shared" si="324"/>
        <v>-7.4000000000012278E-2</v>
      </c>
      <c r="BX238" s="43">
        <f t="shared" si="253"/>
        <v>185</v>
      </c>
      <c r="BY238" s="43">
        <f>IF(AND($BX238&gt;Inputs!B$13,$BX238&lt;=Inputs!C$13),Inputs!C$14,0)</f>
        <v>0</v>
      </c>
      <c r="BZ238" s="43">
        <f>IF(AND($BX238&gt;Inputs!C$13,$BX238&lt;=Inputs!D$13),Inputs!D$14,0)</f>
        <v>0</v>
      </c>
      <c r="CA238" s="43">
        <f>IF(AND($BX238&gt;Inputs!B$13,$BX238&lt;=Inputs!C$13),Inputs!B$13,0)</f>
        <v>0</v>
      </c>
      <c r="CB238" s="43">
        <f>IF(AND($BX238&gt;Inputs!C$13,$BX238&lt;=Inputs!D$13),Inputs!C$13,0)</f>
        <v>0</v>
      </c>
      <c r="CC238" s="43">
        <f t="shared" si="325"/>
        <v>0</v>
      </c>
      <c r="CD238" s="43">
        <f t="shared" si="326"/>
        <v>0</v>
      </c>
      <c r="CE238" s="43">
        <f t="shared" si="327"/>
        <v>0</v>
      </c>
      <c r="CF238" s="43" t="str">
        <f t="shared" si="337"/>
        <v>No</v>
      </c>
      <c r="CG238" s="43">
        <f t="shared" si="328"/>
        <v>0</v>
      </c>
      <c r="CH238" s="43">
        <f t="shared" si="329"/>
        <v>0</v>
      </c>
      <c r="CI238" s="43">
        <f t="shared" si="330"/>
        <v>0</v>
      </c>
      <c r="CJ238" s="43">
        <f t="shared" si="331"/>
        <v>0</v>
      </c>
      <c r="CK238" s="43">
        <f t="shared" si="332"/>
        <v>0</v>
      </c>
      <c r="CL238" s="44">
        <f t="shared" si="333"/>
        <v>-7.4000000000012278E-2</v>
      </c>
      <c r="CM238" s="9">
        <f>IF(AND($F238&gt;=Inputs!B$3,$F238&lt;Inputs!C$3),FORECAST($F238,Inputs!B$4:C$4,Inputs!B$3:C$3),9999)</f>
        <v>9999</v>
      </c>
      <c r="CN238" s="9">
        <f>IF(AND($F238&gt;=Inputs!C$3,$F238&lt;Inputs!D$3),FORECAST($F238,Inputs!C$4:D$4,Inputs!C$3:D$3),9999)</f>
        <v>9999</v>
      </c>
      <c r="CO238" s="9">
        <f>IF(AND($F238&gt;=Inputs!D$3,$F238&lt;Inputs!E$3),FORECAST($F238,Inputs!D$4:E$4,Inputs!D$3:E$3),9999)</f>
        <v>9999</v>
      </c>
      <c r="CP238" s="9">
        <f>IF(AND($F238&gt;=Inputs!E$3,$F238&lt;Inputs!F$3),FORECAST($F238,Inputs!E$4:F$4,Inputs!E$3:F$3),9999)</f>
        <v>9999</v>
      </c>
      <c r="CQ238" s="9">
        <f>IF(AND($F238&gt;=Inputs!F$3,$F238&lt;Inputs!G$3),FORECAST($F238,Inputs!F$4:G$4,Inputs!F$3:G$3),9999)</f>
        <v>9999</v>
      </c>
      <c r="CR238" s="9">
        <f>IF(AND($F238&gt;=Inputs!G$3,$F238&lt;Inputs!H$3),FORECAST($F238,Inputs!G$4:H$4,Inputs!G$3:H$3),9999)</f>
        <v>9999</v>
      </c>
      <c r="CS238" s="9">
        <f>IF(AND($F238&gt;=Inputs!H$3,$F238&lt;Inputs!I$3),FORECAST($F238,Inputs!H$4:I$4,Inputs!H$3:I$3),9999)</f>
        <v>9999</v>
      </c>
      <c r="CT238" s="9">
        <f>IF(AND($F238&gt;=Inputs!I$3,$F238&lt;Inputs!J$3),FORECAST($F238,Inputs!I$4:J$4,Inputs!I$3:J$3),9999)</f>
        <v>9999</v>
      </c>
      <c r="CU238" s="9">
        <f>IF(AND($F238&gt;=Inputs!J$3,$F238&lt;Inputs!K$3),FORECAST($F238,Inputs!J$4:K$4,Inputs!J$3:K$3),9999)</f>
        <v>9999</v>
      </c>
      <c r="CV238" s="9">
        <f>IF(AND($F238&gt;=Inputs!K$3,$F238&lt;Inputs!L$3),FORECAST($F238,Inputs!K$4:L$4,Inputs!K$3:L$3),9999)</f>
        <v>9999</v>
      </c>
      <c r="CW238" s="9">
        <f>IF(AND($G238&gt;=Inputs!B$3,$G238&lt;Inputs!C$3),FORECAST($G238,Inputs!B$4:C$4,Inputs!B$3:C$3),-9999)</f>
        <v>-9999</v>
      </c>
      <c r="CX238" s="9">
        <f>IF(AND($G238&gt;=Inputs!C$3,$G238&lt;Inputs!D$3),FORECAST($G238,Inputs!C$4:D$4,Inputs!C$3:D$3),-9999)</f>
        <v>-9999</v>
      </c>
      <c r="CY238" s="9">
        <f>IF(AND($G238&gt;=Inputs!D$3,$G238&lt;Inputs!E$3),FORECAST($G238,Inputs!D$4:E$4,Inputs!D$3:E$3),-9999)</f>
        <v>-9999</v>
      </c>
      <c r="CZ238" s="9">
        <f>IF(AND($G238&gt;=Inputs!E$3,$G238&lt;Inputs!F$3),FORECAST($G238,Inputs!E$4:F$4,Inputs!E$3:F$3),-9999)</f>
        <v>-9999</v>
      </c>
      <c r="DA238" s="9">
        <f>IF(AND($G238&gt;=Inputs!F$3,$G238&lt;Inputs!G$3),FORECAST($G238,Inputs!F$4:G$4,Inputs!F$3:G$3),-9999)</f>
        <v>-9999</v>
      </c>
      <c r="DB238" s="9">
        <f>IF(AND($G238&gt;=Inputs!G$3,$G238&lt;Inputs!H$3),FORECAST($G238,Inputs!G$4:H$4,Inputs!G$3:H$3),-9999)</f>
        <v>25.2</v>
      </c>
      <c r="DC238" s="9">
        <f>IF(AND($G238&gt;=Inputs!H$3,$G238&lt;Inputs!I$3),FORECAST($G238,Inputs!H$4:I$4,Inputs!H$3:I$3),-9999)</f>
        <v>-9999</v>
      </c>
      <c r="DD238" s="9">
        <f>IF(AND($G238&gt;=Inputs!I$3,$G238&lt;Inputs!J$3),FORECAST($G238,Inputs!I$4:J$4,Inputs!I$3:J$3),-9999)</f>
        <v>-9999</v>
      </c>
      <c r="DE238" s="9">
        <f>IF(AND($G238&gt;=Inputs!J$3,$G238&lt;Inputs!K$3),FORECAST($G238,Inputs!J$4:K$4,Inputs!J$3:K$3),-9999)</f>
        <v>-9999</v>
      </c>
      <c r="DF238" s="9">
        <f>IF(AND($G238&gt;=Inputs!K$3,$G238&lt;Inputs!L$3),FORECAST($G238,Inputs!K$4:L$4,Inputs!K$3:L$3),-9999)</f>
        <v>-9999</v>
      </c>
    </row>
    <row r="239" spans="1:110" x14ac:dyDescent="0.25">
      <c r="A239" s="2">
        <f t="shared" si="294"/>
        <v>45474.819444443681</v>
      </c>
      <c r="B239" s="3" t="str">
        <f>IF(ROUND(A239,6)&lt;ROUND(Inputs!$B$7,6),"Pre t0",IF(ROUND(A239,6)=ROUND(Inputs!$B$7,6),"t0",IF(AND(A239&gt;Inputs!$B$7,A239&lt;Inputs!$B$8),"TRLD","Post t0")))</f>
        <v>TRLD</v>
      </c>
      <c r="C239" s="17">
        <v>31.62</v>
      </c>
      <c r="D239" s="19">
        <v>193.72724999999997</v>
      </c>
      <c r="E239" s="19"/>
      <c r="F239" s="19">
        <v>200</v>
      </c>
      <c r="G239" s="19">
        <v>130</v>
      </c>
      <c r="H239" s="7">
        <f t="shared" si="254"/>
        <v>185.05616666666668</v>
      </c>
      <c r="I239" s="7">
        <f>IF(B239="Pre t0",0,IF(B239="t0",MAX(MIN(TRLD!N239,E239),G239),IF(B239="TRLD",I238+J239,IF(B239="Post t0",MAX(I238+M239,G239)))))</f>
        <v>185.02700000000002</v>
      </c>
      <c r="J239" s="7">
        <f t="shared" si="247"/>
        <v>-5.9333333333341898E-2</v>
      </c>
      <c r="K239" s="7">
        <f t="shared" si="250"/>
        <v>-5.9333333333341898E-2</v>
      </c>
      <c r="L239" s="7">
        <f t="shared" si="248"/>
        <v>1</v>
      </c>
      <c r="M239" s="8">
        <f t="shared" si="249"/>
        <v>-8.6333333333357132E-2</v>
      </c>
      <c r="N239" s="31">
        <f t="shared" si="251"/>
        <v>185.02700000000002</v>
      </c>
      <c r="O239" s="31">
        <f>IF(AND($C239&gt;=Inputs!B$4,$C239&lt;Inputs!C$4),FORECAST($C239,Inputs!B$3:C$3,Inputs!B$4:C$4),0)</f>
        <v>0</v>
      </c>
      <c r="P239" s="31">
        <f>IF(AND($C239&gt;=Inputs!C$4,$C239&lt;Inputs!D$4),FORECAST($C239,Inputs!C$3:D$3,Inputs!C$4:D$4),0)</f>
        <v>0</v>
      </c>
      <c r="Q239" s="31">
        <f>IF(AND($C239&gt;=Inputs!D$4,$C239&lt;Inputs!E$4),FORECAST($C239,Inputs!D$3:E$3,Inputs!D$4:E$4),0)</f>
        <v>0</v>
      </c>
      <c r="R239" s="31">
        <f>IF(AND($C239&gt;=Inputs!E$4,$C239&lt;Inputs!F$4),FORECAST($C239,Inputs!E$3:F$3,Inputs!E$4:F$4),0)</f>
        <v>0</v>
      </c>
      <c r="S239" s="31">
        <f>IF(AND($C239&gt;=Inputs!F$4,$C239&lt;Inputs!G$4),FORECAST($C239,Inputs!F$3:G$3,Inputs!F$4:G$4),0)</f>
        <v>0</v>
      </c>
      <c r="T239" s="31">
        <f>IF(AND($C239&gt;=Inputs!G$4,$C239&lt;Inputs!H$4),FORECAST($C239,Inputs!G$3:H$3,Inputs!G$4:H$4),0)</f>
        <v>0</v>
      </c>
      <c r="U239" s="31">
        <f>IF(AND($C239&gt;=Inputs!H$4,$C239&lt;Inputs!I$4),FORECAST($C239,Inputs!H$3:I$3,Inputs!H$4:I$4),0)</f>
        <v>0</v>
      </c>
      <c r="V239" s="31">
        <f>IF(AND($C239&gt;=Inputs!I$4,$C239&lt;Inputs!J$4),FORECAST($C239,Inputs!I$3:J$3,Inputs!I$4:J$4),0)</f>
        <v>185.02700000000002</v>
      </c>
      <c r="W239" s="31">
        <f>IF(AND($C239&gt;=Inputs!J$4,$C239&lt;Inputs!K$4),FORECAST($C239,Inputs!J$3:K$3,Inputs!J$4:K$4),0)</f>
        <v>0</v>
      </c>
      <c r="X239" s="31">
        <f>IF(AND($C239&gt;=Inputs!K$4,Inputs!K$4&lt;&gt;""),F239,0)</f>
        <v>0</v>
      </c>
      <c r="Y239" s="36">
        <f>IF($I238&lt;Inputs!B$13,Inputs!B$14,0)</f>
        <v>0</v>
      </c>
      <c r="Z239" s="36">
        <f>IF(AND($I238&gt;=Inputs!B$13,$I238&lt;Inputs!C$13),Inputs!C$14,0)</f>
        <v>0.2</v>
      </c>
      <c r="AA239" s="36">
        <f>IF(AND($I238&gt;=Inputs!C$13,$I238&lt;Inputs!D$13),Inputs!D$14,0)</f>
        <v>0</v>
      </c>
      <c r="AB239" s="36">
        <f>IF(AND($I238&lt;Inputs!B$13),Inputs!B$13,0)</f>
        <v>0</v>
      </c>
      <c r="AC239" s="36">
        <f>IF(AND($I238&gt;=Inputs!B$13,$I238&lt;Inputs!C$13),Inputs!C$13,0)</f>
        <v>200</v>
      </c>
      <c r="AD239" s="36">
        <f>IF(AND($I238&gt;=Inputs!C$13,$I238&lt;Inputs!D$13),Inputs!D$13,0)</f>
        <v>0</v>
      </c>
      <c r="AE239" s="36">
        <f t="shared" si="295"/>
        <v>0</v>
      </c>
      <c r="AF239" s="36">
        <f t="shared" si="296"/>
        <v>74.568333333333214</v>
      </c>
      <c r="AG239" s="36">
        <f t="shared" si="297"/>
        <v>0</v>
      </c>
      <c r="AH239" s="36">
        <f t="shared" si="298"/>
        <v>74.568333333333214</v>
      </c>
      <c r="AI239" s="36" t="str">
        <f t="shared" si="334"/>
        <v>No</v>
      </c>
      <c r="AJ239" s="36">
        <f t="shared" si="299"/>
        <v>0</v>
      </c>
      <c r="AK239" s="36">
        <f t="shared" si="300"/>
        <v>5</v>
      </c>
      <c r="AL239" s="36">
        <f t="shared" si="301"/>
        <v>0</v>
      </c>
      <c r="AM239" s="36">
        <f t="shared" si="302"/>
        <v>0</v>
      </c>
      <c r="AN239" s="36">
        <f t="shared" si="303"/>
        <v>1</v>
      </c>
      <c r="AO239" s="36">
        <f t="shared" si="304"/>
        <v>0</v>
      </c>
      <c r="AP239" s="36">
        <f t="shared" si="305"/>
        <v>1</v>
      </c>
      <c r="AQ239" s="36">
        <f t="shared" si="252"/>
        <v>186.08633333333336</v>
      </c>
      <c r="AR239" s="36">
        <f>IF(AND($AQ239&gt;=Inputs!B$13,$AQ239&lt;Inputs!C$13),Inputs!C$14,0)</f>
        <v>0.2</v>
      </c>
      <c r="AS239" s="36">
        <f>IF(AND($AQ239&gt;=Inputs!C$13,$AQ239&lt;Inputs!D$13),Inputs!D$14,0)</f>
        <v>0</v>
      </c>
      <c r="AT239" s="36">
        <f>IF(AND($AQ239&gt;=Inputs!B$13,$AQ239&lt;Inputs!C$13),Inputs!C$13,0)</f>
        <v>200</v>
      </c>
      <c r="AU239" s="36">
        <f>IF(AND($AQ239&gt;=Inputs!C$13,$AQ239&lt;Inputs!D$13),Inputs!D$13,0)</f>
        <v>0</v>
      </c>
      <c r="AV239" s="36">
        <f t="shared" si="306"/>
        <v>69.568333333333214</v>
      </c>
      <c r="AW239" s="36">
        <f>IFERROR((AU239-#REF!)/AS239,0)</f>
        <v>0</v>
      </c>
      <c r="AX239" s="36">
        <f t="shared" si="307"/>
        <v>69.568333333333214</v>
      </c>
      <c r="AY239" s="36" t="str">
        <f t="shared" si="335"/>
        <v>No</v>
      </c>
      <c r="AZ239" s="36">
        <f t="shared" si="308"/>
        <v>0</v>
      </c>
      <c r="BA239" s="36">
        <f t="shared" si="309"/>
        <v>0</v>
      </c>
      <c r="BB239" s="36">
        <f t="shared" si="310"/>
        <v>0</v>
      </c>
      <c r="BC239" s="36">
        <f t="shared" si="311"/>
        <v>0</v>
      </c>
      <c r="BD239" s="36">
        <f t="shared" si="312"/>
        <v>0</v>
      </c>
      <c r="BE239" s="37">
        <f t="shared" si="313"/>
        <v>1</v>
      </c>
      <c r="BF239" s="43">
        <f>IF($I238&lt;=Inputs!B$13,Inputs!B$14,0)</f>
        <v>0</v>
      </c>
      <c r="BG239" s="43">
        <f>IF(AND($I238&gt;Inputs!B$13,$I238&lt;=Inputs!C$13),Inputs!C$14,0)</f>
        <v>0.2</v>
      </c>
      <c r="BH239" s="43">
        <f>IF(AND($I238&gt;Inputs!C$13,$I238&lt;=Inputs!D$13),Inputs!D$14,0)</f>
        <v>0</v>
      </c>
      <c r="BI239" s="43">
        <f>IF(AND($I238&lt;Inputs!B$13),0,0)</f>
        <v>0</v>
      </c>
      <c r="BJ239" s="43">
        <f>IF(AND($I238&gt;=Inputs!B$13,$I238&lt;Inputs!C$13),Inputs!B$13,0)</f>
        <v>185</v>
      </c>
      <c r="BK239" s="43">
        <f>IF(AND($I238&gt;=Inputs!C$13,$I238&lt;Inputs!D$13),Inputs!C$13,0)</f>
        <v>0</v>
      </c>
      <c r="BL239" s="43">
        <f t="shared" si="314"/>
        <v>0</v>
      </c>
      <c r="BM239" s="43">
        <f t="shared" si="315"/>
        <v>0.43166666666678566</v>
      </c>
      <c r="BN239" s="43">
        <f t="shared" si="316"/>
        <v>0</v>
      </c>
      <c r="BO239" s="43">
        <f t="shared" si="317"/>
        <v>0.43166666666678566</v>
      </c>
      <c r="BP239" s="43" t="str">
        <f t="shared" si="336"/>
        <v>Yes</v>
      </c>
      <c r="BQ239" s="43">
        <f t="shared" si="318"/>
        <v>0</v>
      </c>
      <c r="BR239" s="43">
        <f t="shared" si="319"/>
        <v>0.43166666666678566</v>
      </c>
      <c r="BS239" s="43">
        <f t="shared" si="320"/>
        <v>0</v>
      </c>
      <c r="BT239" s="43">
        <f t="shared" si="321"/>
        <v>0</v>
      </c>
      <c r="BU239" s="43">
        <f t="shared" si="322"/>
        <v>-8.6333333333357132E-2</v>
      </c>
      <c r="BV239" s="43">
        <f t="shared" si="323"/>
        <v>0</v>
      </c>
      <c r="BW239" s="43">
        <f t="shared" si="324"/>
        <v>-8.6333333333357132E-2</v>
      </c>
      <c r="BX239" s="43">
        <f t="shared" si="253"/>
        <v>185</v>
      </c>
      <c r="BY239" s="43">
        <f>IF(AND($BX239&gt;Inputs!B$13,$BX239&lt;=Inputs!C$13),Inputs!C$14,0)</f>
        <v>0</v>
      </c>
      <c r="BZ239" s="43">
        <f>IF(AND($BX239&gt;Inputs!C$13,$BX239&lt;=Inputs!D$13),Inputs!D$14,0)</f>
        <v>0</v>
      </c>
      <c r="CA239" s="43">
        <f>IF(AND($BX239&gt;Inputs!B$13,$BX239&lt;=Inputs!C$13),Inputs!B$13,0)</f>
        <v>0</v>
      </c>
      <c r="CB239" s="43">
        <f>IF(AND($BX239&gt;Inputs!C$13,$BX239&lt;=Inputs!D$13),Inputs!C$13,0)</f>
        <v>0</v>
      </c>
      <c r="CC239" s="43">
        <f t="shared" si="325"/>
        <v>0</v>
      </c>
      <c r="CD239" s="43">
        <f t="shared" si="326"/>
        <v>0</v>
      </c>
      <c r="CE239" s="43">
        <f t="shared" si="327"/>
        <v>0</v>
      </c>
      <c r="CF239" s="43" t="str">
        <f t="shared" si="337"/>
        <v>No</v>
      </c>
      <c r="CG239" s="43">
        <f t="shared" si="328"/>
        <v>0</v>
      </c>
      <c r="CH239" s="43">
        <f t="shared" si="329"/>
        <v>0</v>
      </c>
      <c r="CI239" s="43">
        <f t="shared" si="330"/>
        <v>0</v>
      </c>
      <c r="CJ239" s="43">
        <f t="shared" si="331"/>
        <v>0</v>
      </c>
      <c r="CK239" s="43">
        <f t="shared" si="332"/>
        <v>0</v>
      </c>
      <c r="CL239" s="44">
        <f t="shared" si="333"/>
        <v>-8.6333333333357132E-2</v>
      </c>
      <c r="CM239" s="9">
        <f>IF(AND($F239&gt;=Inputs!B$3,$F239&lt;Inputs!C$3),FORECAST($F239,Inputs!B$4:C$4,Inputs!B$3:C$3),9999)</f>
        <v>9999</v>
      </c>
      <c r="CN239" s="9">
        <f>IF(AND($F239&gt;=Inputs!C$3,$F239&lt;Inputs!D$3),FORECAST($F239,Inputs!C$4:D$4,Inputs!C$3:D$3),9999)</f>
        <v>9999</v>
      </c>
      <c r="CO239" s="9">
        <f>IF(AND($F239&gt;=Inputs!D$3,$F239&lt;Inputs!E$3),FORECAST($F239,Inputs!D$4:E$4,Inputs!D$3:E$3),9999)</f>
        <v>9999</v>
      </c>
      <c r="CP239" s="9">
        <f>IF(AND($F239&gt;=Inputs!E$3,$F239&lt;Inputs!F$3),FORECAST($F239,Inputs!E$4:F$4,Inputs!E$3:F$3),9999)</f>
        <v>9999</v>
      </c>
      <c r="CQ239" s="9">
        <f>IF(AND($F239&gt;=Inputs!F$3,$F239&lt;Inputs!G$3),FORECAST($F239,Inputs!F$4:G$4,Inputs!F$3:G$3),9999)</f>
        <v>9999</v>
      </c>
      <c r="CR239" s="9">
        <f>IF(AND($F239&gt;=Inputs!G$3,$F239&lt;Inputs!H$3),FORECAST($F239,Inputs!G$4:H$4,Inputs!G$3:H$3),9999)</f>
        <v>9999</v>
      </c>
      <c r="CS239" s="9">
        <f>IF(AND($F239&gt;=Inputs!H$3,$F239&lt;Inputs!I$3),FORECAST($F239,Inputs!H$4:I$4,Inputs!H$3:I$3),9999)</f>
        <v>9999</v>
      </c>
      <c r="CT239" s="9">
        <f>IF(AND($F239&gt;=Inputs!I$3,$F239&lt;Inputs!J$3),FORECAST($F239,Inputs!I$4:J$4,Inputs!I$3:J$3),9999)</f>
        <v>9999</v>
      </c>
      <c r="CU239" s="9">
        <f>IF(AND($F239&gt;=Inputs!J$3,$F239&lt;Inputs!K$3),FORECAST($F239,Inputs!J$4:K$4,Inputs!J$3:K$3),9999)</f>
        <v>9999</v>
      </c>
      <c r="CV239" s="9">
        <f>IF(AND($F239&gt;=Inputs!K$3,$F239&lt;Inputs!L$3),FORECAST($F239,Inputs!K$4:L$4,Inputs!K$3:L$3),9999)</f>
        <v>9999</v>
      </c>
      <c r="CW239" s="9">
        <f>IF(AND($G239&gt;=Inputs!B$3,$G239&lt;Inputs!C$3),FORECAST($G239,Inputs!B$4:C$4,Inputs!B$3:C$3),-9999)</f>
        <v>-9999</v>
      </c>
      <c r="CX239" s="9">
        <f>IF(AND($G239&gt;=Inputs!C$3,$G239&lt;Inputs!D$3),FORECAST($G239,Inputs!C$4:D$4,Inputs!C$3:D$3),-9999)</f>
        <v>-9999</v>
      </c>
      <c r="CY239" s="9">
        <f>IF(AND($G239&gt;=Inputs!D$3,$G239&lt;Inputs!E$3),FORECAST($G239,Inputs!D$4:E$4,Inputs!D$3:E$3),-9999)</f>
        <v>-9999</v>
      </c>
      <c r="CZ239" s="9">
        <f>IF(AND($G239&gt;=Inputs!E$3,$G239&lt;Inputs!F$3),FORECAST($G239,Inputs!E$4:F$4,Inputs!E$3:F$3),-9999)</f>
        <v>-9999</v>
      </c>
      <c r="DA239" s="9">
        <f>IF(AND($G239&gt;=Inputs!F$3,$G239&lt;Inputs!G$3),FORECAST($G239,Inputs!F$4:G$4,Inputs!F$3:G$3),-9999)</f>
        <v>-9999</v>
      </c>
      <c r="DB239" s="9">
        <f>IF(AND($G239&gt;=Inputs!G$3,$G239&lt;Inputs!H$3),FORECAST($G239,Inputs!G$4:H$4,Inputs!G$3:H$3),-9999)</f>
        <v>25.2</v>
      </c>
      <c r="DC239" s="9">
        <f>IF(AND($G239&gt;=Inputs!H$3,$G239&lt;Inputs!I$3),FORECAST($G239,Inputs!H$4:I$4,Inputs!H$3:I$3),-9999)</f>
        <v>-9999</v>
      </c>
      <c r="DD239" s="9">
        <f>IF(AND($G239&gt;=Inputs!I$3,$G239&lt;Inputs!J$3),FORECAST($G239,Inputs!I$4:J$4,Inputs!I$3:J$3),-9999)</f>
        <v>-9999</v>
      </c>
      <c r="DE239" s="9">
        <f>IF(AND($G239&gt;=Inputs!J$3,$G239&lt;Inputs!K$3),FORECAST($G239,Inputs!J$4:K$4,Inputs!J$3:K$3),-9999)</f>
        <v>-9999</v>
      </c>
      <c r="DF239" s="9">
        <f>IF(AND($G239&gt;=Inputs!K$3,$G239&lt;Inputs!L$3),FORECAST($G239,Inputs!K$4:L$4,Inputs!K$3:L$3),-9999)</f>
        <v>-9999</v>
      </c>
    </row>
    <row r="240" spans="1:110" x14ac:dyDescent="0.25">
      <c r="A240" s="2">
        <f t="shared" si="294"/>
        <v>45474.8229166659</v>
      </c>
      <c r="B240" s="3" t="str">
        <f>IF(ROUND(A240,6)&lt;ROUND(Inputs!$B$7,6),"Pre t0",IF(ROUND(A240,6)=ROUND(Inputs!$B$7,6),"t0",IF(AND(A240&gt;Inputs!$B$7,A240&lt;Inputs!$B$8),"TRLD","Post t0")))</f>
        <v>TRLD</v>
      </c>
      <c r="C240" s="17">
        <v>35.119999999999997</v>
      </c>
      <c r="D240" s="19">
        <v>193.89545000000001</v>
      </c>
      <c r="E240" s="19"/>
      <c r="F240" s="19">
        <v>200</v>
      </c>
      <c r="G240" s="19">
        <v>130</v>
      </c>
      <c r="H240" s="7">
        <f t="shared" si="254"/>
        <v>185.07683333333335</v>
      </c>
      <c r="I240" s="7">
        <f>IF(B240="Pre t0",0,IF(B240="t0",MAX(MIN(TRLD!N240,E240),G240),IF(B240="TRLD",I239+J240,IF(B240="Post t0",MAX(I239+M240,G240)))))</f>
        <v>185.08533333333335</v>
      </c>
      <c r="J240" s="7">
        <f t="shared" ref="J240:J290" si="338">MAX(MIN(K240,L240),M240)</f>
        <v>5.8333333333337123E-2</v>
      </c>
      <c r="K240" s="7">
        <f t="shared" si="250"/>
        <v>5.8333333333337123E-2</v>
      </c>
      <c r="L240" s="7">
        <f t="shared" ref="L240:L290" si="339">+BE240</f>
        <v>1</v>
      </c>
      <c r="M240" s="8">
        <f t="shared" ref="M240:M290" si="340">+CL240</f>
        <v>-2.7000000000015234E-2</v>
      </c>
      <c r="N240" s="31">
        <f t="shared" si="251"/>
        <v>185.08533333333335</v>
      </c>
      <c r="O240" s="31">
        <f>IF(AND($C240&gt;=Inputs!B$4,$C240&lt;Inputs!C$4),FORECAST($C240,Inputs!B$3:C$3,Inputs!B$4:C$4),0)</f>
        <v>0</v>
      </c>
      <c r="P240" s="31">
        <f>IF(AND($C240&gt;=Inputs!C$4,$C240&lt;Inputs!D$4),FORECAST($C240,Inputs!C$3:D$3,Inputs!C$4:D$4),0)</f>
        <v>0</v>
      </c>
      <c r="Q240" s="31">
        <f>IF(AND($C240&gt;=Inputs!D$4,$C240&lt;Inputs!E$4),FORECAST($C240,Inputs!D$3:E$3,Inputs!D$4:E$4),0)</f>
        <v>0</v>
      </c>
      <c r="R240" s="31">
        <f>IF(AND($C240&gt;=Inputs!E$4,$C240&lt;Inputs!F$4),FORECAST($C240,Inputs!E$3:F$3,Inputs!E$4:F$4),0)</f>
        <v>0</v>
      </c>
      <c r="S240" s="31">
        <f>IF(AND($C240&gt;=Inputs!F$4,$C240&lt;Inputs!G$4),FORECAST($C240,Inputs!F$3:G$3,Inputs!F$4:G$4),0)</f>
        <v>0</v>
      </c>
      <c r="T240" s="31">
        <f>IF(AND($C240&gt;=Inputs!G$4,$C240&lt;Inputs!H$4),FORECAST($C240,Inputs!G$3:H$3,Inputs!G$4:H$4),0)</f>
        <v>0</v>
      </c>
      <c r="U240" s="31">
        <f>IF(AND($C240&gt;=Inputs!H$4,$C240&lt;Inputs!I$4),FORECAST($C240,Inputs!H$3:I$3,Inputs!H$4:I$4),0)</f>
        <v>0</v>
      </c>
      <c r="V240" s="31">
        <f>IF(AND($C240&gt;=Inputs!I$4,$C240&lt;Inputs!J$4),FORECAST($C240,Inputs!I$3:J$3,Inputs!I$4:J$4),0)</f>
        <v>185.08533333333335</v>
      </c>
      <c r="W240" s="31">
        <f>IF(AND($C240&gt;=Inputs!J$4,$C240&lt;Inputs!K$4),FORECAST($C240,Inputs!J$3:K$3,Inputs!J$4:K$4),0)</f>
        <v>0</v>
      </c>
      <c r="X240" s="31">
        <f>IF(AND($C240&gt;=Inputs!K$4,Inputs!K$4&lt;&gt;""),F240,0)</f>
        <v>0</v>
      </c>
      <c r="Y240" s="36">
        <f>IF($I239&lt;Inputs!B$13,Inputs!B$14,0)</f>
        <v>0</v>
      </c>
      <c r="Z240" s="36">
        <f>IF(AND($I239&gt;=Inputs!B$13,$I239&lt;Inputs!C$13),Inputs!C$14,0)</f>
        <v>0.2</v>
      </c>
      <c r="AA240" s="36">
        <f>IF(AND($I239&gt;=Inputs!C$13,$I239&lt;Inputs!D$13),Inputs!D$14,0)</f>
        <v>0</v>
      </c>
      <c r="AB240" s="36">
        <f>IF(AND($I239&lt;Inputs!B$13),Inputs!B$13,0)</f>
        <v>0</v>
      </c>
      <c r="AC240" s="36">
        <f>IF(AND($I239&gt;=Inputs!B$13,$I239&lt;Inputs!C$13),Inputs!C$13,0)</f>
        <v>200</v>
      </c>
      <c r="AD240" s="36">
        <f>IF(AND($I239&gt;=Inputs!C$13,$I239&lt;Inputs!D$13),Inputs!D$13,0)</f>
        <v>0</v>
      </c>
      <c r="AE240" s="36">
        <f t="shared" si="295"/>
        <v>0</v>
      </c>
      <c r="AF240" s="36">
        <f t="shared" si="296"/>
        <v>74.864999999999924</v>
      </c>
      <c r="AG240" s="36">
        <f t="shared" si="297"/>
        <v>0</v>
      </c>
      <c r="AH240" s="36">
        <f t="shared" si="298"/>
        <v>74.864999999999924</v>
      </c>
      <c r="AI240" s="36" t="str">
        <f t="shared" si="334"/>
        <v>No</v>
      </c>
      <c r="AJ240" s="36">
        <f t="shared" si="299"/>
        <v>0</v>
      </c>
      <c r="AK240" s="36">
        <f t="shared" si="300"/>
        <v>5</v>
      </c>
      <c r="AL240" s="36">
        <f t="shared" si="301"/>
        <v>0</v>
      </c>
      <c r="AM240" s="36">
        <f t="shared" si="302"/>
        <v>0</v>
      </c>
      <c r="AN240" s="36">
        <f t="shared" si="303"/>
        <v>1</v>
      </c>
      <c r="AO240" s="36">
        <f t="shared" si="304"/>
        <v>0</v>
      </c>
      <c r="AP240" s="36">
        <f t="shared" si="305"/>
        <v>1</v>
      </c>
      <c r="AQ240" s="36">
        <f t="shared" si="252"/>
        <v>186.02700000000002</v>
      </c>
      <c r="AR240" s="36">
        <f>IF(AND($AQ240&gt;=Inputs!B$13,$AQ240&lt;Inputs!C$13),Inputs!C$14,0)</f>
        <v>0.2</v>
      </c>
      <c r="AS240" s="36">
        <f>IF(AND($AQ240&gt;=Inputs!C$13,$AQ240&lt;Inputs!D$13),Inputs!D$14,0)</f>
        <v>0</v>
      </c>
      <c r="AT240" s="36">
        <f>IF(AND($AQ240&gt;=Inputs!B$13,$AQ240&lt;Inputs!C$13),Inputs!C$13,0)</f>
        <v>200</v>
      </c>
      <c r="AU240" s="36">
        <f>IF(AND($AQ240&gt;=Inputs!C$13,$AQ240&lt;Inputs!D$13),Inputs!D$13,0)</f>
        <v>0</v>
      </c>
      <c r="AV240" s="36">
        <f t="shared" si="306"/>
        <v>69.864999999999924</v>
      </c>
      <c r="AW240" s="36">
        <f>IFERROR((AU240-#REF!)/AS240,0)</f>
        <v>0</v>
      </c>
      <c r="AX240" s="36">
        <f t="shared" si="307"/>
        <v>69.864999999999924</v>
      </c>
      <c r="AY240" s="36" t="str">
        <f t="shared" si="335"/>
        <v>No</v>
      </c>
      <c r="AZ240" s="36">
        <f t="shared" si="308"/>
        <v>0</v>
      </c>
      <c r="BA240" s="36">
        <f t="shared" si="309"/>
        <v>0</v>
      </c>
      <c r="BB240" s="36">
        <f t="shared" si="310"/>
        <v>0</v>
      </c>
      <c r="BC240" s="36">
        <f t="shared" si="311"/>
        <v>0</v>
      </c>
      <c r="BD240" s="36">
        <f t="shared" si="312"/>
        <v>0</v>
      </c>
      <c r="BE240" s="37">
        <f t="shared" si="313"/>
        <v>1</v>
      </c>
      <c r="BF240" s="43">
        <f>IF($I239&lt;=Inputs!B$13,Inputs!B$14,0)</f>
        <v>0</v>
      </c>
      <c r="BG240" s="43">
        <f>IF(AND($I239&gt;Inputs!B$13,$I239&lt;=Inputs!C$13),Inputs!C$14,0)</f>
        <v>0.2</v>
      </c>
      <c r="BH240" s="43">
        <f>IF(AND($I239&gt;Inputs!C$13,$I239&lt;=Inputs!D$13),Inputs!D$14,0)</f>
        <v>0</v>
      </c>
      <c r="BI240" s="43">
        <f>IF(AND($I239&lt;Inputs!B$13),0,0)</f>
        <v>0</v>
      </c>
      <c r="BJ240" s="43">
        <f>IF(AND($I239&gt;=Inputs!B$13,$I239&lt;Inputs!C$13),Inputs!B$13,0)</f>
        <v>185</v>
      </c>
      <c r="BK240" s="43">
        <f>IF(AND($I239&gt;=Inputs!C$13,$I239&lt;Inputs!D$13),Inputs!C$13,0)</f>
        <v>0</v>
      </c>
      <c r="BL240" s="43">
        <f t="shared" si="314"/>
        <v>0</v>
      </c>
      <c r="BM240" s="43">
        <f t="shared" si="315"/>
        <v>0.13500000000007617</v>
      </c>
      <c r="BN240" s="43">
        <f t="shared" si="316"/>
        <v>0</v>
      </c>
      <c r="BO240" s="43">
        <f t="shared" si="317"/>
        <v>0.13500000000007617</v>
      </c>
      <c r="BP240" s="43" t="str">
        <f t="shared" si="336"/>
        <v>Yes</v>
      </c>
      <c r="BQ240" s="43">
        <f t="shared" si="318"/>
        <v>0</v>
      </c>
      <c r="BR240" s="43">
        <f t="shared" si="319"/>
        <v>0.13500000000007617</v>
      </c>
      <c r="BS240" s="43">
        <f t="shared" si="320"/>
        <v>0</v>
      </c>
      <c r="BT240" s="43">
        <f t="shared" si="321"/>
        <v>0</v>
      </c>
      <c r="BU240" s="43">
        <f t="shared" si="322"/>
        <v>-2.7000000000015234E-2</v>
      </c>
      <c r="BV240" s="43">
        <f t="shared" si="323"/>
        <v>0</v>
      </c>
      <c r="BW240" s="43">
        <f t="shared" si="324"/>
        <v>-2.7000000000015234E-2</v>
      </c>
      <c r="BX240" s="43">
        <f t="shared" si="253"/>
        <v>185</v>
      </c>
      <c r="BY240" s="43">
        <f>IF(AND($BX240&gt;Inputs!B$13,$BX240&lt;=Inputs!C$13),Inputs!C$14,0)</f>
        <v>0</v>
      </c>
      <c r="BZ240" s="43">
        <f>IF(AND($BX240&gt;Inputs!C$13,$BX240&lt;=Inputs!D$13),Inputs!D$14,0)</f>
        <v>0</v>
      </c>
      <c r="CA240" s="43">
        <f>IF(AND($BX240&gt;Inputs!B$13,$BX240&lt;=Inputs!C$13),Inputs!B$13,0)</f>
        <v>0</v>
      </c>
      <c r="CB240" s="43">
        <f>IF(AND($BX240&gt;Inputs!C$13,$BX240&lt;=Inputs!D$13),Inputs!C$13,0)</f>
        <v>0</v>
      </c>
      <c r="CC240" s="43">
        <f t="shared" si="325"/>
        <v>0</v>
      </c>
      <c r="CD240" s="43">
        <f t="shared" si="326"/>
        <v>0</v>
      </c>
      <c r="CE240" s="43">
        <f t="shared" si="327"/>
        <v>0</v>
      </c>
      <c r="CF240" s="43" t="str">
        <f t="shared" si="337"/>
        <v>No</v>
      </c>
      <c r="CG240" s="43">
        <f t="shared" si="328"/>
        <v>0</v>
      </c>
      <c r="CH240" s="43">
        <f t="shared" si="329"/>
        <v>0</v>
      </c>
      <c r="CI240" s="43">
        <f t="shared" si="330"/>
        <v>0</v>
      </c>
      <c r="CJ240" s="43">
        <f t="shared" si="331"/>
        <v>0</v>
      </c>
      <c r="CK240" s="43">
        <f t="shared" si="332"/>
        <v>0</v>
      </c>
      <c r="CL240" s="44">
        <f t="shared" si="333"/>
        <v>-2.7000000000015234E-2</v>
      </c>
      <c r="CM240" s="9">
        <f>IF(AND($F240&gt;=Inputs!B$3,$F240&lt;Inputs!C$3),FORECAST($F240,Inputs!B$4:C$4,Inputs!B$3:C$3),9999)</f>
        <v>9999</v>
      </c>
      <c r="CN240" s="9">
        <f>IF(AND($F240&gt;=Inputs!C$3,$F240&lt;Inputs!D$3),FORECAST($F240,Inputs!C$4:D$4,Inputs!C$3:D$3),9999)</f>
        <v>9999</v>
      </c>
      <c r="CO240" s="9">
        <f>IF(AND($F240&gt;=Inputs!D$3,$F240&lt;Inputs!E$3),FORECAST($F240,Inputs!D$4:E$4,Inputs!D$3:E$3),9999)</f>
        <v>9999</v>
      </c>
      <c r="CP240" s="9">
        <f>IF(AND($F240&gt;=Inputs!E$3,$F240&lt;Inputs!F$3),FORECAST($F240,Inputs!E$4:F$4,Inputs!E$3:F$3),9999)</f>
        <v>9999</v>
      </c>
      <c r="CQ240" s="9">
        <f>IF(AND($F240&gt;=Inputs!F$3,$F240&lt;Inputs!G$3),FORECAST($F240,Inputs!F$4:G$4,Inputs!F$3:G$3),9999)</f>
        <v>9999</v>
      </c>
      <c r="CR240" s="9">
        <f>IF(AND($F240&gt;=Inputs!G$3,$F240&lt;Inputs!H$3),FORECAST($F240,Inputs!G$4:H$4,Inputs!G$3:H$3),9999)</f>
        <v>9999</v>
      </c>
      <c r="CS240" s="9">
        <f>IF(AND($F240&gt;=Inputs!H$3,$F240&lt;Inputs!I$3),FORECAST($F240,Inputs!H$4:I$4,Inputs!H$3:I$3),9999)</f>
        <v>9999</v>
      </c>
      <c r="CT240" s="9">
        <f>IF(AND($F240&gt;=Inputs!I$3,$F240&lt;Inputs!J$3),FORECAST($F240,Inputs!I$4:J$4,Inputs!I$3:J$3),9999)</f>
        <v>9999</v>
      </c>
      <c r="CU240" s="9">
        <f>IF(AND($F240&gt;=Inputs!J$3,$F240&lt;Inputs!K$3),FORECAST($F240,Inputs!J$4:K$4,Inputs!J$3:K$3),9999)</f>
        <v>9999</v>
      </c>
      <c r="CV240" s="9">
        <f>IF(AND($F240&gt;=Inputs!K$3,$F240&lt;Inputs!L$3),FORECAST($F240,Inputs!K$4:L$4,Inputs!K$3:L$3),9999)</f>
        <v>9999</v>
      </c>
      <c r="CW240" s="9">
        <f>IF(AND($G240&gt;=Inputs!B$3,$G240&lt;Inputs!C$3),FORECAST($G240,Inputs!B$4:C$4,Inputs!B$3:C$3),-9999)</f>
        <v>-9999</v>
      </c>
      <c r="CX240" s="9">
        <f>IF(AND($G240&gt;=Inputs!C$3,$G240&lt;Inputs!D$3),FORECAST($G240,Inputs!C$4:D$4,Inputs!C$3:D$3),-9999)</f>
        <v>-9999</v>
      </c>
      <c r="CY240" s="9">
        <f>IF(AND($G240&gt;=Inputs!D$3,$G240&lt;Inputs!E$3),FORECAST($G240,Inputs!D$4:E$4,Inputs!D$3:E$3),-9999)</f>
        <v>-9999</v>
      </c>
      <c r="CZ240" s="9">
        <f>IF(AND($G240&gt;=Inputs!E$3,$G240&lt;Inputs!F$3),FORECAST($G240,Inputs!E$4:F$4,Inputs!E$3:F$3),-9999)</f>
        <v>-9999</v>
      </c>
      <c r="DA240" s="9">
        <f>IF(AND($G240&gt;=Inputs!F$3,$G240&lt;Inputs!G$3),FORECAST($G240,Inputs!F$4:G$4,Inputs!F$3:G$3),-9999)</f>
        <v>-9999</v>
      </c>
      <c r="DB240" s="9">
        <f>IF(AND($G240&gt;=Inputs!G$3,$G240&lt;Inputs!H$3),FORECAST($G240,Inputs!G$4:H$4,Inputs!G$3:H$3),-9999)</f>
        <v>25.2</v>
      </c>
      <c r="DC240" s="9">
        <f>IF(AND($G240&gt;=Inputs!H$3,$G240&lt;Inputs!I$3),FORECAST($G240,Inputs!H$4:I$4,Inputs!H$3:I$3),-9999)</f>
        <v>-9999</v>
      </c>
      <c r="DD240" s="9">
        <f>IF(AND($G240&gt;=Inputs!I$3,$G240&lt;Inputs!J$3),FORECAST($G240,Inputs!I$4:J$4,Inputs!I$3:J$3),-9999)</f>
        <v>-9999</v>
      </c>
      <c r="DE240" s="9">
        <f>IF(AND($G240&gt;=Inputs!J$3,$G240&lt;Inputs!K$3),FORECAST($G240,Inputs!J$4:K$4,Inputs!J$3:K$3),-9999)</f>
        <v>-9999</v>
      </c>
      <c r="DF240" s="9">
        <f>IF(AND($G240&gt;=Inputs!K$3,$G240&lt;Inputs!L$3),FORECAST($G240,Inputs!K$4:L$4,Inputs!K$3:L$3),-9999)</f>
        <v>-9999</v>
      </c>
    </row>
    <row r="241" spans="1:110" x14ac:dyDescent="0.25">
      <c r="A241" s="2">
        <f t="shared" si="294"/>
        <v>45474.826388888119</v>
      </c>
      <c r="B241" s="3" t="str">
        <f>IF(ROUND(A241,6)&lt;ROUND(Inputs!$B$7,6),"Pre t0",IF(ROUND(A241,6)=ROUND(Inputs!$B$7,6),"t0",IF(AND(A241&gt;Inputs!$B$7,A241&lt;Inputs!$B$8),"TRLD","Post t0")))</f>
        <v>TRLD</v>
      </c>
      <c r="C241" s="17">
        <v>34.1</v>
      </c>
      <c r="D241" s="19">
        <v>193.50249999999997</v>
      </c>
      <c r="E241" s="19"/>
      <c r="F241" s="19">
        <v>200</v>
      </c>
      <c r="G241" s="19">
        <v>130</v>
      </c>
      <c r="H241" s="7">
        <f t="shared" si="254"/>
        <v>185.56833333333336</v>
      </c>
      <c r="I241" s="7">
        <f>IF(B241="Pre t0",0,IF(B241="t0",MAX(MIN(TRLD!N241,E241),G241),IF(B241="TRLD",I240+J241,IF(B241="Post t0",MAX(I240+M241,G241)))))</f>
        <v>185.06833333333336</v>
      </c>
      <c r="J241" s="7">
        <f t="shared" si="338"/>
        <v>-1.6999999999995907E-2</v>
      </c>
      <c r="K241" s="7">
        <f t="shared" si="250"/>
        <v>-1.6999999999995907E-2</v>
      </c>
      <c r="L241" s="7">
        <f t="shared" si="339"/>
        <v>1</v>
      </c>
      <c r="M241" s="8">
        <f t="shared" si="340"/>
        <v>-8.5333333333352357E-2</v>
      </c>
      <c r="N241" s="31">
        <f t="shared" si="251"/>
        <v>185.06833333333336</v>
      </c>
      <c r="O241" s="31">
        <f>IF(AND($C241&gt;=Inputs!B$4,$C241&lt;Inputs!C$4),FORECAST($C241,Inputs!B$3:C$3,Inputs!B$4:C$4),0)</f>
        <v>0</v>
      </c>
      <c r="P241" s="31">
        <f>IF(AND($C241&gt;=Inputs!C$4,$C241&lt;Inputs!D$4),FORECAST($C241,Inputs!C$3:D$3,Inputs!C$4:D$4),0)</f>
        <v>0</v>
      </c>
      <c r="Q241" s="31">
        <f>IF(AND($C241&gt;=Inputs!D$4,$C241&lt;Inputs!E$4),FORECAST($C241,Inputs!D$3:E$3,Inputs!D$4:E$4),0)</f>
        <v>0</v>
      </c>
      <c r="R241" s="31">
        <f>IF(AND($C241&gt;=Inputs!E$4,$C241&lt;Inputs!F$4),FORECAST($C241,Inputs!E$3:F$3,Inputs!E$4:F$4),0)</f>
        <v>0</v>
      </c>
      <c r="S241" s="31">
        <f>IF(AND($C241&gt;=Inputs!F$4,$C241&lt;Inputs!G$4),FORECAST($C241,Inputs!F$3:G$3,Inputs!F$4:G$4),0)</f>
        <v>0</v>
      </c>
      <c r="T241" s="31">
        <f>IF(AND($C241&gt;=Inputs!G$4,$C241&lt;Inputs!H$4),FORECAST($C241,Inputs!G$3:H$3,Inputs!G$4:H$4),0)</f>
        <v>0</v>
      </c>
      <c r="U241" s="31">
        <f>IF(AND($C241&gt;=Inputs!H$4,$C241&lt;Inputs!I$4),FORECAST($C241,Inputs!H$3:I$3,Inputs!H$4:I$4),0)</f>
        <v>0</v>
      </c>
      <c r="V241" s="31">
        <f>IF(AND($C241&gt;=Inputs!I$4,$C241&lt;Inputs!J$4),FORECAST($C241,Inputs!I$3:J$3,Inputs!I$4:J$4),0)</f>
        <v>185.06833333333336</v>
      </c>
      <c r="W241" s="31">
        <f>IF(AND($C241&gt;=Inputs!J$4,$C241&lt;Inputs!K$4),FORECAST($C241,Inputs!J$3:K$3,Inputs!J$4:K$4),0)</f>
        <v>0</v>
      </c>
      <c r="X241" s="31">
        <f>IF(AND($C241&gt;=Inputs!K$4,Inputs!K$4&lt;&gt;""),F241,0)</f>
        <v>0</v>
      </c>
      <c r="Y241" s="36">
        <f>IF($I240&lt;Inputs!B$13,Inputs!B$14,0)</f>
        <v>0</v>
      </c>
      <c r="Z241" s="36">
        <f>IF(AND($I240&gt;=Inputs!B$13,$I240&lt;Inputs!C$13),Inputs!C$14,0)</f>
        <v>0.2</v>
      </c>
      <c r="AA241" s="36">
        <f>IF(AND($I240&gt;=Inputs!C$13,$I240&lt;Inputs!D$13),Inputs!D$14,0)</f>
        <v>0</v>
      </c>
      <c r="AB241" s="36">
        <f>IF(AND($I240&lt;Inputs!B$13),Inputs!B$13,0)</f>
        <v>0</v>
      </c>
      <c r="AC241" s="36">
        <f>IF(AND($I240&gt;=Inputs!B$13,$I240&lt;Inputs!C$13),Inputs!C$13,0)</f>
        <v>200</v>
      </c>
      <c r="AD241" s="36">
        <f>IF(AND($I240&gt;=Inputs!C$13,$I240&lt;Inputs!D$13),Inputs!D$13,0)</f>
        <v>0</v>
      </c>
      <c r="AE241" s="36">
        <f t="shared" si="295"/>
        <v>0</v>
      </c>
      <c r="AF241" s="36">
        <f t="shared" si="296"/>
        <v>74.573333333333238</v>
      </c>
      <c r="AG241" s="36">
        <f t="shared" si="297"/>
        <v>0</v>
      </c>
      <c r="AH241" s="36">
        <f t="shared" si="298"/>
        <v>74.573333333333238</v>
      </c>
      <c r="AI241" s="36" t="str">
        <f t="shared" si="334"/>
        <v>No</v>
      </c>
      <c r="AJ241" s="36">
        <f t="shared" si="299"/>
        <v>0</v>
      </c>
      <c r="AK241" s="36">
        <f t="shared" si="300"/>
        <v>5</v>
      </c>
      <c r="AL241" s="36">
        <f t="shared" si="301"/>
        <v>0</v>
      </c>
      <c r="AM241" s="36">
        <f t="shared" si="302"/>
        <v>0</v>
      </c>
      <c r="AN241" s="36">
        <f t="shared" si="303"/>
        <v>1</v>
      </c>
      <c r="AO241" s="36">
        <f t="shared" si="304"/>
        <v>0</v>
      </c>
      <c r="AP241" s="36">
        <f t="shared" si="305"/>
        <v>1</v>
      </c>
      <c r="AQ241" s="36">
        <f t="shared" si="252"/>
        <v>186.08533333333335</v>
      </c>
      <c r="AR241" s="36">
        <f>IF(AND($AQ241&gt;=Inputs!B$13,$AQ241&lt;Inputs!C$13),Inputs!C$14,0)</f>
        <v>0.2</v>
      </c>
      <c r="AS241" s="36">
        <f>IF(AND($AQ241&gt;=Inputs!C$13,$AQ241&lt;Inputs!D$13),Inputs!D$14,0)</f>
        <v>0</v>
      </c>
      <c r="AT241" s="36">
        <f>IF(AND($AQ241&gt;=Inputs!B$13,$AQ241&lt;Inputs!C$13),Inputs!C$13,0)</f>
        <v>200</v>
      </c>
      <c r="AU241" s="36">
        <f>IF(AND($AQ241&gt;=Inputs!C$13,$AQ241&lt;Inputs!D$13),Inputs!D$13,0)</f>
        <v>0</v>
      </c>
      <c r="AV241" s="36">
        <f t="shared" si="306"/>
        <v>69.573333333333238</v>
      </c>
      <c r="AW241" s="36">
        <f>IFERROR((AU241-#REF!)/AS241,0)</f>
        <v>0</v>
      </c>
      <c r="AX241" s="36">
        <f t="shared" si="307"/>
        <v>69.573333333333238</v>
      </c>
      <c r="AY241" s="36" t="str">
        <f t="shared" si="335"/>
        <v>No</v>
      </c>
      <c r="AZ241" s="36">
        <f t="shared" si="308"/>
        <v>0</v>
      </c>
      <c r="BA241" s="36">
        <f t="shared" si="309"/>
        <v>0</v>
      </c>
      <c r="BB241" s="36">
        <f t="shared" si="310"/>
        <v>0</v>
      </c>
      <c r="BC241" s="36">
        <f t="shared" si="311"/>
        <v>0</v>
      </c>
      <c r="BD241" s="36">
        <f t="shared" si="312"/>
        <v>0</v>
      </c>
      <c r="BE241" s="37">
        <f t="shared" si="313"/>
        <v>1</v>
      </c>
      <c r="BF241" s="43">
        <f>IF($I240&lt;=Inputs!B$13,Inputs!B$14,0)</f>
        <v>0</v>
      </c>
      <c r="BG241" s="43">
        <f>IF(AND($I240&gt;Inputs!B$13,$I240&lt;=Inputs!C$13),Inputs!C$14,0)</f>
        <v>0.2</v>
      </c>
      <c r="BH241" s="43">
        <f>IF(AND($I240&gt;Inputs!C$13,$I240&lt;=Inputs!D$13),Inputs!D$14,0)</f>
        <v>0</v>
      </c>
      <c r="BI241" s="43">
        <f>IF(AND($I240&lt;Inputs!B$13),0,0)</f>
        <v>0</v>
      </c>
      <c r="BJ241" s="43">
        <f>IF(AND($I240&gt;=Inputs!B$13,$I240&lt;Inputs!C$13),Inputs!B$13,0)</f>
        <v>185</v>
      </c>
      <c r="BK241" s="43">
        <f>IF(AND($I240&gt;=Inputs!C$13,$I240&lt;Inputs!D$13),Inputs!C$13,0)</f>
        <v>0</v>
      </c>
      <c r="BL241" s="43">
        <f t="shared" si="314"/>
        <v>0</v>
      </c>
      <c r="BM241" s="43">
        <f t="shared" si="315"/>
        <v>0.42666666666676178</v>
      </c>
      <c r="BN241" s="43">
        <f t="shared" si="316"/>
        <v>0</v>
      </c>
      <c r="BO241" s="43">
        <f t="shared" si="317"/>
        <v>0.42666666666676178</v>
      </c>
      <c r="BP241" s="43" t="str">
        <f t="shared" si="336"/>
        <v>Yes</v>
      </c>
      <c r="BQ241" s="43">
        <f t="shared" si="318"/>
        <v>0</v>
      </c>
      <c r="BR241" s="43">
        <f t="shared" si="319"/>
        <v>0.42666666666676178</v>
      </c>
      <c r="BS241" s="43">
        <f t="shared" si="320"/>
        <v>0</v>
      </c>
      <c r="BT241" s="43">
        <f t="shared" si="321"/>
        <v>0</v>
      </c>
      <c r="BU241" s="43">
        <f t="shared" si="322"/>
        <v>-8.5333333333352357E-2</v>
      </c>
      <c r="BV241" s="43">
        <f t="shared" si="323"/>
        <v>0</v>
      </c>
      <c r="BW241" s="43">
        <f t="shared" si="324"/>
        <v>-8.5333333333352357E-2</v>
      </c>
      <c r="BX241" s="43">
        <f t="shared" si="253"/>
        <v>185</v>
      </c>
      <c r="BY241" s="43">
        <f>IF(AND($BX241&gt;Inputs!B$13,$BX241&lt;=Inputs!C$13),Inputs!C$14,0)</f>
        <v>0</v>
      </c>
      <c r="BZ241" s="43">
        <f>IF(AND($BX241&gt;Inputs!C$13,$BX241&lt;=Inputs!D$13),Inputs!D$14,0)</f>
        <v>0</v>
      </c>
      <c r="CA241" s="43">
        <f>IF(AND($BX241&gt;Inputs!B$13,$BX241&lt;=Inputs!C$13),Inputs!B$13,0)</f>
        <v>0</v>
      </c>
      <c r="CB241" s="43">
        <f>IF(AND($BX241&gt;Inputs!C$13,$BX241&lt;=Inputs!D$13),Inputs!C$13,0)</f>
        <v>0</v>
      </c>
      <c r="CC241" s="43">
        <f t="shared" si="325"/>
        <v>0</v>
      </c>
      <c r="CD241" s="43">
        <f t="shared" si="326"/>
        <v>0</v>
      </c>
      <c r="CE241" s="43">
        <f t="shared" si="327"/>
        <v>0</v>
      </c>
      <c r="CF241" s="43" t="str">
        <f t="shared" si="337"/>
        <v>No</v>
      </c>
      <c r="CG241" s="43">
        <f t="shared" si="328"/>
        <v>0</v>
      </c>
      <c r="CH241" s="43">
        <f t="shared" si="329"/>
        <v>0</v>
      </c>
      <c r="CI241" s="43">
        <f t="shared" si="330"/>
        <v>0</v>
      </c>
      <c r="CJ241" s="43">
        <f t="shared" si="331"/>
        <v>0</v>
      </c>
      <c r="CK241" s="43">
        <f t="shared" si="332"/>
        <v>0</v>
      </c>
      <c r="CL241" s="44">
        <f t="shared" si="333"/>
        <v>-8.5333333333352357E-2</v>
      </c>
      <c r="CM241" s="9">
        <f>IF(AND($F241&gt;=Inputs!B$3,$F241&lt;Inputs!C$3),FORECAST($F241,Inputs!B$4:C$4,Inputs!B$3:C$3),9999)</f>
        <v>9999</v>
      </c>
      <c r="CN241" s="9">
        <f>IF(AND($F241&gt;=Inputs!C$3,$F241&lt;Inputs!D$3),FORECAST($F241,Inputs!C$4:D$4,Inputs!C$3:D$3),9999)</f>
        <v>9999</v>
      </c>
      <c r="CO241" s="9">
        <f>IF(AND($F241&gt;=Inputs!D$3,$F241&lt;Inputs!E$3),FORECAST($F241,Inputs!D$4:E$4,Inputs!D$3:E$3),9999)</f>
        <v>9999</v>
      </c>
      <c r="CP241" s="9">
        <f>IF(AND($F241&gt;=Inputs!E$3,$F241&lt;Inputs!F$3),FORECAST($F241,Inputs!E$4:F$4,Inputs!E$3:F$3),9999)</f>
        <v>9999</v>
      </c>
      <c r="CQ241" s="9">
        <f>IF(AND($F241&gt;=Inputs!F$3,$F241&lt;Inputs!G$3),FORECAST($F241,Inputs!F$4:G$4,Inputs!F$3:G$3),9999)</f>
        <v>9999</v>
      </c>
      <c r="CR241" s="9">
        <f>IF(AND($F241&gt;=Inputs!G$3,$F241&lt;Inputs!H$3),FORECAST($F241,Inputs!G$4:H$4,Inputs!G$3:H$3),9999)</f>
        <v>9999</v>
      </c>
      <c r="CS241" s="9">
        <f>IF(AND($F241&gt;=Inputs!H$3,$F241&lt;Inputs!I$3),FORECAST($F241,Inputs!H$4:I$4,Inputs!H$3:I$3),9999)</f>
        <v>9999</v>
      </c>
      <c r="CT241" s="9">
        <f>IF(AND($F241&gt;=Inputs!I$3,$F241&lt;Inputs!J$3),FORECAST($F241,Inputs!I$4:J$4,Inputs!I$3:J$3),9999)</f>
        <v>9999</v>
      </c>
      <c r="CU241" s="9">
        <f>IF(AND($F241&gt;=Inputs!J$3,$F241&lt;Inputs!K$3),FORECAST($F241,Inputs!J$4:K$4,Inputs!J$3:K$3),9999)</f>
        <v>9999</v>
      </c>
      <c r="CV241" s="9">
        <f>IF(AND($F241&gt;=Inputs!K$3,$F241&lt;Inputs!L$3),FORECAST($F241,Inputs!K$4:L$4,Inputs!K$3:L$3),9999)</f>
        <v>9999</v>
      </c>
      <c r="CW241" s="9">
        <f>IF(AND($G241&gt;=Inputs!B$3,$G241&lt;Inputs!C$3),FORECAST($G241,Inputs!B$4:C$4,Inputs!B$3:C$3),-9999)</f>
        <v>-9999</v>
      </c>
      <c r="CX241" s="9">
        <f>IF(AND($G241&gt;=Inputs!C$3,$G241&lt;Inputs!D$3),FORECAST($G241,Inputs!C$4:D$4,Inputs!C$3:D$3),-9999)</f>
        <v>-9999</v>
      </c>
      <c r="CY241" s="9">
        <f>IF(AND($G241&gt;=Inputs!D$3,$G241&lt;Inputs!E$3),FORECAST($G241,Inputs!D$4:E$4,Inputs!D$3:E$3),-9999)</f>
        <v>-9999</v>
      </c>
      <c r="CZ241" s="9">
        <f>IF(AND($G241&gt;=Inputs!E$3,$G241&lt;Inputs!F$3),FORECAST($G241,Inputs!E$4:F$4,Inputs!E$3:F$3),-9999)</f>
        <v>-9999</v>
      </c>
      <c r="DA241" s="9">
        <f>IF(AND($G241&gt;=Inputs!F$3,$G241&lt;Inputs!G$3),FORECAST($G241,Inputs!F$4:G$4,Inputs!F$3:G$3),-9999)</f>
        <v>-9999</v>
      </c>
      <c r="DB241" s="9">
        <f>IF(AND($G241&gt;=Inputs!G$3,$G241&lt;Inputs!H$3),FORECAST($G241,Inputs!G$4:H$4,Inputs!G$3:H$3),-9999)</f>
        <v>25.2</v>
      </c>
      <c r="DC241" s="9">
        <f>IF(AND($G241&gt;=Inputs!H$3,$G241&lt;Inputs!I$3),FORECAST($G241,Inputs!H$4:I$4,Inputs!H$3:I$3),-9999)</f>
        <v>-9999</v>
      </c>
      <c r="DD241" s="9">
        <f>IF(AND($G241&gt;=Inputs!I$3,$G241&lt;Inputs!J$3),FORECAST($G241,Inputs!I$4:J$4,Inputs!I$3:J$3),-9999)</f>
        <v>-9999</v>
      </c>
      <c r="DE241" s="9">
        <f>IF(AND($G241&gt;=Inputs!J$3,$G241&lt;Inputs!K$3),FORECAST($G241,Inputs!J$4:K$4,Inputs!J$3:K$3),-9999)</f>
        <v>-9999</v>
      </c>
      <c r="DF241" s="9">
        <f>IF(AND($G241&gt;=Inputs!K$3,$G241&lt;Inputs!L$3),FORECAST($G241,Inputs!K$4:L$4,Inputs!K$3:L$3),-9999)</f>
        <v>-9999</v>
      </c>
    </row>
    <row r="242" spans="1:110" x14ac:dyDescent="0.25">
      <c r="A242" s="2">
        <f t="shared" si="294"/>
        <v>45474.829861110338</v>
      </c>
      <c r="B242" s="3" t="str">
        <f>IF(ROUND(A242,6)&lt;ROUND(Inputs!$B$7,6),"Pre t0",IF(ROUND(A242,6)=ROUND(Inputs!$B$7,6),"t0",IF(AND(A242&gt;Inputs!$B$7,A242&lt;Inputs!$B$8),"TRLD","Post t0")))</f>
        <v>TRLD</v>
      </c>
      <c r="C242" s="17">
        <v>39.54</v>
      </c>
      <c r="D242" s="19">
        <v>193.78380000000001</v>
      </c>
      <c r="E242" s="19"/>
      <c r="F242" s="19">
        <v>200</v>
      </c>
      <c r="G242" s="19">
        <v>130</v>
      </c>
      <c r="H242" s="7">
        <f t="shared" si="254"/>
        <v>185.56833333333336</v>
      </c>
      <c r="I242" s="7">
        <f>IF(B242="Pre t0",0,IF(B242="t0",MAX(MIN(TRLD!N242,E242),G242),IF(B242="TRLD",I241+J242,IF(B242="Post t0",MAX(I241+M242,G242)))))</f>
        <v>186.06833333333336</v>
      </c>
      <c r="J242" s="7">
        <f t="shared" si="338"/>
        <v>1</v>
      </c>
      <c r="K242" s="7">
        <f t="shared" si="250"/>
        <v>14.931666666666644</v>
      </c>
      <c r="L242" s="7">
        <f t="shared" si="339"/>
        <v>1</v>
      </c>
      <c r="M242" s="8">
        <f t="shared" si="340"/>
        <v>-6.833333333335645E-2</v>
      </c>
      <c r="N242" s="31">
        <f t="shared" si="251"/>
        <v>200</v>
      </c>
      <c r="O242" s="31">
        <f>IF(AND($C242&gt;=Inputs!B$4,$C242&lt;Inputs!C$4),FORECAST($C242,Inputs!B$3:C$3,Inputs!B$4:C$4),0)</f>
        <v>0</v>
      </c>
      <c r="P242" s="31">
        <f>IF(AND($C242&gt;=Inputs!C$4,$C242&lt;Inputs!D$4),FORECAST($C242,Inputs!C$3:D$3,Inputs!C$4:D$4),0)</f>
        <v>0</v>
      </c>
      <c r="Q242" s="31">
        <f>IF(AND($C242&gt;=Inputs!D$4,$C242&lt;Inputs!E$4),FORECAST($C242,Inputs!D$3:E$3,Inputs!D$4:E$4),0)</f>
        <v>0</v>
      </c>
      <c r="R242" s="31">
        <f>IF(AND($C242&gt;=Inputs!E$4,$C242&lt;Inputs!F$4),FORECAST($C242,Inputs!E$3:F$3,Inputs!E$4:F$4),0)</f>
        <v>0</v>
      </c>
      <c r="S242" s="31">
        <f>IF(AND($C242&gt;=Inputs!F$4,$C242&lt;Inputs!G$4),FORECAST($C242,Inputs!F$3:G$3,Inputs!F$4:G$4),0)</f>
        <v>0</v>
      </c>
      <c r="T242" s="31">
        <f>IF(AND($C242&gt;=Inputs!G$4,$C242&lt;Inputs!H$4),FORECAST($C242,Inputs!G$3:H$3,Inputs!G$4:H$4),0)</f>
        <v>0</v>
      </c>
      <c r="U242" s="31">
        <f>IF(AND($C242&gt;=Inputs!H$4,$C242&lt;Inputs!I$4),FORECAST($C242,Inputs!H$3:I$3,Inputs!H$4:I$4),0)</f>
        <v>0</v>
      </c>
      <c r="V242" s="31">
        <f>IF(AND($C242&gt;=Inputs!I$4,$C242&lt;Inputs!J$4),FORECAST($C242,Inputs!I$3:J$3,Inputs!I$4:J$4),0)</f>
        <v>0</v>
      </c>
      <c r="W242" s="31">
        <f>IF(AND($C242&gt;=Inputs!J$4,$C242&lt;Inputs!K$4),FORECAST($C242,Inputs!J$3:K$3,Inputs!J$4:K$4),0)</f>
        <v>0</v>
      </c>
      <c r="X242" s="31">
        <f>IF(AND($C242&gt;=Inputs!K$4,Inputs!K$4&lt;&gt;""),F242,0)</f>
        <v>200</v>
      </c>
      <c r="Y242" s="36">
        <f>IF($I241&lt;Inputs!B$13,Inputs!B$14,0)</f>
        <v>0</v>
      </c>
      <c r="Z242" s="36">
        <f>IF(AND($I241&gt;=Inputs!B$13,$I241&lt;Inputs!C$13),Inputs!C$14,0)</f>
        <v>0.2</v>
      </c>
      <c r="AA242" s="36">
        <f>IF(AND($I241&gt;=Inputs!C$13,$I241&lt;Inputs!D$13),Inputs!D$14,0)</f>
        <v>0</v>
      </c>
      <c r="AB242" s="36">
        <f>IF(AND($I241&lt;Inputs!B$13),Inputs!B$13,0)</f>
        <v>0</v>
      </c>
      <c r="AC242" s="36">
        <f>IF(AND($I241&gt;=Inputs!B$13,$I241&lt;Inputs!C$13),Inputs!C$13,0)</f>
        <v>200</v>
      </c>
      <c r="AD242" s="36">
        <f>IF(AND($I241&gt;=Inputs!C$13,$I241&lt;Inputs!D$13),Inputs!D$13,0)</f>
        <v>0</v>
      </c>
      <c r="AE242" s="36">
        <f t="shared" si="295"/>
        <v>0</v>
      </c>
      <c r="AF242" s="36">
        <f t="shared" si="296"/>
        <v>74.658333333333218</v>
      </c>
      <c r="AG242" s="36">
        <f t="shared" si="297"/>
        <v>0</v>
      </c>
      <c r="AH242" s="36">
        <f t="shared" si="298"/>
        <v>74.658333333333218</v>
      </c>
      <c r="AI242" s="36" t="str">
        <f t="shared" si="334"/>
        <v>No</v>
      </c>
      <c r="AJ242" s="36">
        <f t="shared" si="299"/>
        <v>0</v>
      </c>
      <c r="AK242" s="36">
        <f t="shared" si="300"/>
        <v>5</v>
      </c>
      <c r="AL242" s="36">
        <f t="shared" si="301"/>
        <v>0</v>
      </c>
      <c r="AM242" s="36">
        <f t="shared" si="302"/>
        <v>0</v>
      </c>
      <c r="AN242" s="36">
        <f t="shared" si="303"/>
        <v>1</v>
      </c>
      <c r="AO242" s="36">
        <f t="shared" si="304"/>
        <v>0</v>
      </c>
      <c r="AP242" s="36">
        <f t="shared" si="305"/>
        <v>1</v>
      </c>
      <c r="AQ242" s="36">
        <f t="shared" si="252"/>
        <v>186.06833333333336</v>
      </c>
      <c r="AR242" s="36">
        <f>IF(AND($AQ242&gt;=Inputs!B$13,$AQ242&lt;Inputs!C$13),Inputs!C$14,0)</f>
        <v>0.2</v>
      </c>
      <c r="AS242" s="36">
        <f>IF(AND($AQ242&gt;=Inputs!C$13,$AQ242&lt;Inputs!D$13),Inputs!D$14,0)</f>
        <v>0</v>
      </c>
      <c r="AT242" s="36">
        <f>IF(AND($AQ242&gt;=Inputs!B$13,$AQ242&lt;Inputs!C$13),Inputs!C$13,0)</f>
        <v>200</v>
      </c>
      <c r="AU242" s="36">
        <f>IF(AND($AQ242&gt;=Inputs!C$13,$AQ242&lt;Inputs!D$13),Inputs!D$13,0)</f>
        <v>0</v>
      </c>
      <c r="AV242" s="36">
        <f t="shared" si="306"/>
        <v>69.658333333333218</v>
      </c>
      <c r="AW242" s="36">
        <f>IFERROR((AU242-#REF!)/AS242,0)</f>
        <v>0</v>
      </c>
      <c r="AX242" s="36">
        <f t="shared" si="307"/>
        <v>69.658333333333218</v>
      </c>
      <c r="AY242" s="36" t="str">
        <f t="shared" si="335"/>
        <v>No</v>
      </c>
      <c r="AZ242" s="36">
        <f t="shared" si="308"/>
        <v>0</v>
      </c>
      <c r="BA242" s="36">
        <f t="shared" si="309"/>
        <v>0</v>
      </c>
      <c r="BB242" s="36">
        <f t="shared" si="310"/>
        <v>0</v>
      </c>
      <c r="BC242" s="36">
        <f t="shared" si="311"/>
        <v>0</v>
      </c>
      <c r="BD242" s="36">
        <f t="shared" si="312"/>
        <v>0</v>
      </c>
      <c r="BE242" s="37">
        <f t="shared" si="313"/>
        <v>1</v>
      </c>
      <c r="BF242" s="43">
        <f>IF($I241&lt;=Inputs!B$13,Inputs!B$14,0)</f>
        <v>0</v>
      </c>
      <c r="BG242" s="43">
        <f>IF(AND($I241&gt;Inputs!B$13,$I241&lt;=Inputs!C$13),Inputs!C$14,0)</f>
        <v>0.2</v>
      </c>
      <c r="BH242" s="43">
        <f>IF(AND($I241&gt;Inputs!C$13,$I241&lt;=Inputs!D$13),Inputs!D$14,0)</f>
        <v>0</v>
      </c>
      <c r="BI242" s="43">
        <f>IF(AND($I241&lt;Inputs!B$13),0,0)</f>
        <v>0</v>
      </c>
      <c r="BJ242" s="43">
        <f>IF(AND($I241&gt;=Inputs!B$13,$I241&lt;Inputs!C$13),Inputs!B$13,0)</f>
        <v>185</v>
      </c>
      <c r="BK242" s="43">
        <f>IF(AND($I241&gt;=Inputs!C$13,$I241&lt;Inputs!D$13),Inputs!C$13,0)</f>
        <v>0</v>
      </c>
      <c r="BL242" s="43">
        <f t="shared" si="314"/>
        <v>0</v>
      </c>
      <c r="BM242" s="43">
        <f t="shared" si="315"/>
        <v>0.34166666666678225</v>
      </c>
      <c r="BN242" s="43">
        <f t="shared" si="316"/>
        <v>0</v>
      </c>
      <c r="BO242" s="43">
        <f t="shared" si="317"/>
        <v>0.34166666666678225</v>
      </c>
      <c r="BP242" s="43" t="str">
        <f t="shared" si="336"/>
        <v>Yes</v>
      </c>
      <c r="BQ242" s="43">
        <f t="shared" si="318"/>
        <v>0</v>
      </c>
      <c r="BR242" s="43">
        <f t="shared" si="319"/>
        <v>0.34166666666678225</v>
      </c>
      <c r="BS242" s="43">
        <f t="shared" si="320"/>
        <v>0</v>
      </c>
      <c r="BT242" s="43">
        <f t="shared" si="321"/>
        <v>0</v>
      </c>
      <c r="BU242" s="43">
        <f t="shared" si="322"/>
        <v>-6.833333333335645E-2</v>
      </c>
      <c r="BV242" s="43">
        <f t="shared" si="323"/>
        <v>0</v>
      </c>
      <c r="BW242" s="43">
        <f t="shared" si="324"/>
        <v>-6.833333333335645E-2</v>
      </c>
      <c r="BX242" s="43">
        <f t="shared" si="253"/>
        <v>185</v>
      </c>
      <c r="BY242" s="43">
        <f>IF(AND($BX242&gt;Inputs!B$13,$BX242&lt;=Inputs!C$13),Inputs!C$14,0)</f>
        <v>0</v>
      </c>
      <c r="BZ242" s="43">
        <f>IF(AND($BX242&gt;Inputs!C$13,$BX242&lt;=Inputs!D$13),Inputs!D$14,0)</f>
        <v>0</v>
      </c>
      <c r="CA242" s="43">
        <f>IF(AND($BX242&gt;Inputs!B$13,$BX242&lt;=Inputs!C$13),Inputs!B$13,0)</f>
        <v>0</v>
      </c>
      <c r="CB242" s="43">
        <f>IF(AND($BX242&gt;Inputs!C$13,$BX242&lt;=Inputs!D$13),Inputs!C$13,0)</f>
        <v>0</v>
      </c>
      <c r="CC242" s="43">
        <f t="shared" si="325"/>
        <v>0</v>
      </c>
      <c r="CD242" s="43">
        <f t="shared" si="326"/>
        <v>0</v>
      </c>
      <c r="CE242" s="43">
        <f t="shared" si="327"/>
        <v>0</v>
      </c>
      <c r="CF242" s="43" t="str">
        <f t="shared" si="337"/>
        <v>No</v>
      </c>
      <c r="CG242" s="43">
        <f t="shared" si="328"/>
        <v>0</v>
      </c>
      <c r="CH242" s="43">
        <f t="shared" si="329"/>
        <v>0</v>
      </c>
      <c r="CI242" s="43">
        <f t="shared" si="330"/>
        <v>0</v>
      </c>
      <c r="CJ242" s="43">
        <f t="shared" si="331"/>
        <v>0</v>
      </c>
      <c r="CK242" s="43">
        <f t="shared" si="332"/>
        <v>0</v>
      </c>
      <c r="CL242" s="44">
        <f t="shared" si="333"/>
        <v>-6.833333333335645E-2</v>
      </c>
      <c r="CM242" s="9">
        <f>IF(AND($F242&gt;=Inputs!B$3,$F242&lt;Inputs!C$3),FORECAST($F242,Inputs!B$4:C$4,Inputs!B$3:C$3),9999)</f>
        <v>9999</v>
      </c>
      <c r="CN242" s="9">
        <f>IF(AND($F242&gt;=Inputs!C$3,$F242&lt;Inputs!D$3),FORECAST($F242,Inputs!C$4:D$4,Inputs!C$3:D$3),9999)</f>
        <v>9999</v>
      </c>
      <c r="CO242" s="9">
        <f>IF(AND($F242&gt;=Inputs!D$3,$F242&lt;Inputs!E$3),FORECAST($F242,Inputs!D$4:E$4,Inputs!D$3:E$3),9999)</f>
        <v>9999</v>
      </c>
      <c r="CP242" s="9">
        <f>IF(AND($F242&gt;=Inputs!E$3,$F242&lt;Inputs!F$3),FORECAST($F242,Inputs!E$4:F$4,Inputs!E$3:F$3),9999)</f>
        <v>9999</v>
      </c>
      <c r="CQ242" s="9">
        <f>IF(AND($F242&gt;=Inputs!F$3,$F242&lt;Inputs!G$3),FORECAST($F242,Inputs!F$4:G$4,Inputs!F$3:G$3),9999)</f>
        <v>9999</v>
      </c>
      <c r="CR242" s="9">
        <f>IF(AND($F242&gt;=Inputs!G$3,$F242&lt;Inputs!H$3),FORECAST($F242,Inputs!G$4:H$4,Inputs!G$3:H$3),9999)</f>
        <v>9999</v>
      </c>
      <c r="CS242" s="9">
        <f>IF(AND($F242&gt;=Inputs!H$3,$F242&lt;Inputs!I$3),FORECAST($F242,Inputs!H$4:I$4,Inputs!H$3:I$3),9999)</f>
        <v>9999</v>
      </c>
      <c r="CT242" s="9">
        <f>IF(AND($F242&gt;=Inputs!I$3,$F242&lt;Inputs!J$3),FORECAST($F242,Inputs!I$4:J$4,Inputs!I$3:J$3),9999)</f>
        <v>9999</v>
      </c>
      <c r="CU242" s="9">
        <f>IF(AND($F242&gt;=Inputs!J$3,$F242&lt;Inputs!K$3),FORECAST($F242,Inputs!J$4:K$4,Inputs!J$3:K$3),9999)</f>
        <v>9999</v>
      </c>
      <c r="CV242" s="9">
        <f>IF(AND($F242&gt;=Inputs!K$3,$F242&lt;Inputs!L$3),FORECAST($F242,Inputs!K$4:L$4,Inputs!K$3:L$3),9999)</f>
        <v>9999</v>
      </c>
      <c r="CW242" s="9">
        <f>IF(AND($G242&gt;=Inputs!B$3,$G242&lt;Inputs!C$3),FORECAST($G242,Inputs!B$4:C$4,Inputs!B$3:C$3),-9999)</f>
        <v>-9999</v>
      </c>
      <c r="CX242" s="9">
        <f>IF(AND($G242&gt;=Inputs!C$3,$G242&lt;Inputs!D$3),FORECAST($G242,Inputs!C$4:D$4,Inputs!C$3:D$3),-9999)</f>
        <v>-9999</v>
      </c>
      <c r="CY242" s="9">
        <f>IF(AND($G242&gt;=Inputs!D$3,$G242&lt;Inputs!E$3),FORECAST($G242,Inputs!D$4:E$4,Inputs!D$3:E$3),-9999)</f>
        <v>-9999</v>
      </c>
      <c r="CZ242" s="9">
        <f>IF(AND($G242&gt;=Inputs!E$3,$G242&lt;Inputs!F$3),FORECAST($G242,Inputs!E$4:F$4,Inputs!E$3:F$3),-9999)</f>
        <v>-9999</v>
      </c>
      <c r="DA242" s="9">
        <f>IF(AND($G242&gt;=Inputs!F$3,$G242&lt;Inputs!G$3),FORECAST($G242,Inputs!F$4:G$4,Inputs!F$3:G$3),-9999)</f>
        <v>-9999</v>
      </c>
      <c r="DB242" s="9">
        <f>IF(AND($G242&gt;=Inputs!G$3,$G242&lt;Inputs!H$3),FORECAST($G242,Inputs!G$4:H$4,Inputs!G$3:H$3),-9999)</f>
        <v>25.2</v>
      </c>
      <c r="DC242" s="9">
        <f>IF(AND($G242&gt;=Inputs!H$3,$G242&lt;Inputs!I$3),FORECAST($G242,Inputs!H$4:I$4,Inputs!H$3:I$3),-9999)</f>
        <v>-9999</v>
      </c>
      <c r="DD242" s="9">
        <f>IF(AND($G242&gt;=Inputs!I$3,$G242&lt;Inputs!J$3),FORECAST($G242,Inputs!I$4:J$4,Inputs!I$3:J$3),-9999)</f>
        <v>-9999</v>
      </c>
      <c r="DE242" s="9">
        <f>IF(AND($G242&gt;=Inputs!J$3,$G242&lt;Inputs!K$3),FORECAST($G242,Inputs!J$4:K$4,Inputs!J$3:K$3),-9999)</f>
        <v>-9999</v>
      </c>
      <c r="DF242" s="9">
        <f>IF(AND($G242&gt;=Inputs!K$3,$G242&lt;Inputs!L$3),FORECAST($G242,Inputs!K$4:L$4,Inputs!K$3:L$3),-9999)</f>
        <v>-9999</v>
      </c>
    </row>
    <row r="243" spans="1:110" x14ac:dyDescent="0.25">
      <c r="A243" s="2">
        <f t="shared" si="294"/>
        <v>45474.833333332557</v>
      </c>
      <c r="B243" s="3" t="str">
        <f>IF(ROUND(A243,6)&lt;ROUND(Inputs!$B$7,6),"Pre t0",IF(ROUND(A243,6)=ROUND(Inputs!$B$7,6),"t0",IF(AND(A243&gt;Inputs!$B$7,A243&lt;Inputs!$B$8),"TRLD","Post t0")))</f>
        <v>TRLD</v>
      </c>
      <c r="C243" s="17">
        <v>29.99</v>
      </c>
      <c r="D243" s="19">
        <v>194.10570000000001</v>
      </c>
      <c r="E243" s="19"/>
      <c r="F243" s="19">
        <v>200</v>
      </c>
      <c r="G243" s="19">
        <v>130</v>
      </c>
      <c r="H243" s="7">
        <f t="shared" si="254"/>
        <v>185.03416666666669</v>
      </c>
      <c r="I243" s="7">
        <f>IF(B243="Pre t0",0,IF(B243="t0",MAX(MIN(TRLD!N243,E243),G243),IF(B243="TRLD",I242+J243,IF(B243="Post t0",MAX(I242+M243,G243)))))</f>
        <v>185.06833333333336</v>
      </c>
      <c r="J243" s="7">
        <f t="shared" si="338"/>
        <v>-1</v>
      </c>
      <c r="K243" s="7">
        <f t="shared" si="250"/>
        <v>-36.110000000000042</v>
      </c>
      <c r="L243" s="7">
        <f t="shared" si="339"/>
        <v>1</v>
      </c>
      <c r="M243" s="8">
        <f t="shared" si="340"/>
        <v>-1</v>
      </c>
      <c r="N243" s="31">
        <f t="shared" si="251"/>
        <v>149.95833333333331</v>
      </c>
      <c r="O243" s="31">
        <f>IF(AND($C243&gt;=Inputs!B$4,$C243&lt;Inputs!C$4),FORECAST($C243,Inputs!B$3:C$3,Inputs!B$4:C$4),0)</f>
        <v>0</v>
      </c>
      <c r="P243" s="31">
        <f>IF(AND($C243&gt;=Inputs!C$4,$C243&lt;Inputs!D$4),FORECAST($C243,Inputs!C$3:D$3,Inputs!C$4:D$4),0)</f>
        <v>0</v>
      </c>
      <c r="Q243" s="31">
        <f>IF(AND($C243&gt;=Inputs!D$4,$C243&lt;Inputs!E$4),FORECAST($C243,Inputs!D$3:E$3,Inputs!D$4:E$4),0)</f>
        <v>0</v>
      </c>
      <c r="R243" s="31">
        <f>IF(AND($C243&gt;=Inputs!E$4,$C243&lt;Inputs!F$4),FORECAST($C243,Inputs!E$3:F$3,Inputs!E$4:F$4),0)</f>
        <v>0</v>
      </c>
      <c r="S243" s="31">
        <f>IF(AND($C243&gt;=Inputs!F$4,$C243&lt;Inputs!G$4),FORECAST($C243,Inputs!F$3:G$3,Inputs!F$4:G$4),0)</f>
        <v>0</v>
      </c>
      <c r="T243" s="31">
        <f>IF(AND($C243&gt;=Inputs!G$4,$C243&lt;Inputs!H$4),FORECAST($C243,Inputs!G$3:H$3,Inputs!G$4:H$4),0)</f>
        <v>149.95833333333331</v>
      </c>
      <c r="U243" s="31">
        <f>IF(AND($C243&gt;=Inputs!H$4,$C243&lt;Inputs!I$4),FORECAST($C243,Inputs!H$3:I$3,Inputs!H$4:I$4),0)</f>
        <v>0</v>
      </c>
      <c r="V243" s="31">
        <f>IF(AND($C243&gt;=Inputs!I$4,$C243&lt;Inputs!J$4),FORECAST($C243,Inputs!I$3:J$3,Inputs!I$4:J$4),0)</f>
        <v>0</v>
      </c>
      <c r="W243" s="31">
        <f>IF(AND($C243&gt;=Inputs!J$4,$C243&lt;Inputs!K$4),FORECAST($C243,Inputs!J$3:K$3,Inputs!J$4:K$4),0)</f>
        <v>0</v>
      </c>
      <c r="X243" s="31">
        <f>IF(AND($C243&gt;=Inputs!K$4,Inputs!K$4&lt;&gt;""),F243,0)</f>
        <v>0</v>
      </c>
      <c r="Y243" s="36">
        <f>IF($I242&lt;Inputs!B$13,Inputs!B$14,0)</f>
        <v>0</v>
      </c>
      <c r="Z243" s="36">
        <f>IF(AND($I242&gt;=Inputs!B$13,$I242&lt;Inputs!C$13),Inputs!C$14,0)</f>
        <v>0.2</v>
      </c>
      <c r="AA243" s="36">
        <f>IF(AND($I242&gt;=Inputs!C$13,$I242&lt;Inputs!D$13),Inputs!D$14,0)</f>
        <v>0</v>
      </c>
      <c r="AB243" s="36">
        <f>IF(AND($I242&lt;Inputs!B$13),Inputs!B$13,0)</f>
        <v>0</v>
      </c>
      <c r="AC243" s="36">
        <f>IF(AND($I242&gt;=Inputs!B$13,$I242&lt;Inputs!C$13),Inputs!C$13,0)</f>
        <v>200</v>
      </c>
      <c r="AD243" s="36">
        <f>IF(AND($I242&gt;=Inputs!C$13,$I242&lt;Inputs!D$13),Inputs!D$13,0)</f>
        <v>0</v>
      </c>
      <c r="AE243" s="36">
        <f t="shared" si="295"/>
        <v>0</v>
      </c>
      <c r="AF243" s="36">
        <f t="shared" si="296"/>
        <v>69.658333333333218</v>
      </c>
      <c r="AG243" s="36">
        <f t="shared" si="297"/>
        <v>0</v>
      </c>
      <c r="AH243" s="36">
        <f t="shared" si="298"/>
        <v>69.658333333333218</v>
      </c>
      <c r="AI243" s="36" t="str">
        <f t="shared" si="334"/>
        <v>No</v>
      </c>
      <c r="AJ243" s="36">
        <f t="shared" si="299"/>
        <v>0</v>
      </c>
      <c r="AK243" s="36">
        <f t="shared" si="300"/>
        <v>5</v>
      </c>
      <c r="AL243" s="36">
        <f t="shared" si="301"/>
        <v>0</v>
      </c>
      <c r="AM243" s="36">
        <f t="shared" si="302"/>
        <v>0</v>
      </c>
      <c r="AN243" s="36">
        <f t="shared" si="303"/>
        <v>1</v>
      </c>
      <c r="AO243" s="36">
        <f t="shared" si="304"/>
        <v>0</v>
      </c>
      <c r="AP243" s="36">
        <f t="shared" si="305"/>
        <v>1</v>
      </c>
      <c r="AQ243" s="36">
        <f t="shared" si="252"/>
        <v>187.06833333333336</v>
      </c>
      <c r="AR243" s="36">
        <f>IF(AND($AQ243&gt;=Inputs!B$13,$AQ243&lt;Inputs!C$13),Inputs!C$14,0)</f>
        <v>0.2</v>
      </c>
      <c r="AS243" s="36">
        <f>IF(AND($AQ243&gt;=Inputs!C$13,$AQ243&lt;Inputs!D$13),Inputs!D$14,0)</f>
        <v>0</v>
      </c>
      <c r="AT243" s="36">
        <f>IF(AND($AQ243&gt;=Inputs!B$13,$AQ243&lt;Inputs!C$13),Inputs!C$13,0)</f>
        <v>200</v>
      </c>
      <c r="AU243" s="36">
        <f>IF(AND($AQ243&gt;=Inputs!C$13,$AQ243&lt;Inputs!D$13),Inputs!D$13,0)</f>
        <v>0</v>
      </c>
      <c r="AV243" s="36">
        <f t="shared" si="306"/>
        <v>64.658333333333218</v>
      </c>
      <c r="AW243" s="36">
        <f>IFERROR((AU243-#REF!)/AS243,0)</f>
        <v>0</v>
      </c>
      <c r="AX243" s="36">
        <f t="shared" si="307"/>
        <v>64.658333333333218</v>
      </c>
      <c r="AY243" s="36" t="str">
        <f t="shared" si="335"/>
        <v>No</v>
      </c>
      <c r="AZ243" s="36">
        <f t="shared" si="308"/>
        <v>0</v>
      </c>
      <c r="BA243" s="36">
        <f t="shared" si="309"/>
        <v>0</v>
      </c>
      <c r="BB243" s="36">
        <f t="shared" si="310"/>
        <v>0</v>
      </c>
      <c r="BC243" s="36">
        <f t="shared" si="311"/>
        <v>0</v>
      </c>
      <c r="BD243" s="36">
        <f t="shared" si="312"/>
        <v>0</v>
      </c>
      <c r="BE243" s="37">
        <f t="shared" si="313"/>
        <v>1</v>
      </c>
      <c r="BF243" s="43">
        <f>IF($I242&lt;=Inputs!B$13,Inputs!B$14,0)</f>
        <v>0</v>
      </c>
      <c r="BG243" s="43">
        <f>IF(AND($I242&gt;Inputs!B$13,$I242&lt;=Inputs!C$13),Inputs!C$14,0)</f>
        <v>0.2</v>
      </c>
      <c r="BH243" s="43">
        <f>IF(AND($I242&gt;Inputs!C$13,$I242&lt;=Inputs!D$13),Inputs!D$14,0)</f>
        <v>0</v>
      </c>
      <c r="BI243" s="43">
        <f>IF(AND($I242&lt;Inputs!B$13),0,0)</f>
        <v>0</v>
      </c>
      <c r="BJ243" s="43">
        <f>IF(AND($I242&gt;=Inputs!B$13,$I242&lt;Inputs!C$13),Inputs!B$13,0)</f>
        <v>185</v>
      </c>
      <c r="BK243" s="43">
        <f>IF(AND($I242&gt;=Inputs!C$13,$I242&lt;Inputs!D$13),Inputs!C$13,0)</f>
        <v>0</v>
      </c>
      <c r="BL243" s="43">
        <f t="shared" si="314"/>
        <v>0</v>
      </c>
      <c r="BM243" s="43">
        <f t="shared" si="315"/>
        <v>5.3416666666667822</v>
      </c>
      <c r="BN243" s="43">
        <f t="shared" si="316"/>
        <v>0</v>
      </c>
      <c r="BO243" s="43">
        <f t="shared" si="317"/>
        <v>5.3416666666667822</v>
      </c>
      <c r="BP243" s="43" t="str">
        <f t="shared" si="336"/>
        <v>No</v>
      </c>
      <c r="BQ243" s="43">
        <f t="shared" si="318"/>
        <v>0</v>
      </c>
      <c r="BR243" s="43">
        <f t="shared" si="319"/>
        <v>5</v>
      </c>
      <c r="BS243" s="43">
        <f t="shared" si="320"/>
        <v>0</v>
      </c>
      <c r="BT243" s="43">
        <f t="shared" si="321"/>
        <v>0</v>
      </c>
      <c r="BU243" s="43">
        <f t="shared" si="322"/>
        <v>-1</v>
      </c>
      <c r="BV243" s="43">
        <f t="shared" si="323"/>
        <v>0</v>
      </c>
      <c r="BW243" s="43">
        <f t="shared" si="324"/>
        <v>-1</v>
      </c>
      <c r="BX243" s="43">
        <f t="shared" si="253"/>
        <v>185.06833333333336</v>
      </c>
      <c r="BY243" s="43">
        <f>IF(AND($BX243&gt;Inputs!B$13,$BX243&lt;=Inputs!C$13),Inputs!C$14,0)</f>
        <v>0.2</v>
      </c>
      <c r="BZ243" s="43">
        <f>IF(AND($BX243&gt;Inputs!C$13,$BX243&lt;=Inputs!D$13),Inputs!D$14,0)</f>
        <v>0</v>
      </c>
      <c r="CA243" s="43">
        <f>IF(AND($BX243&gt;Inputs!B$13,$BX243&lt;=Inputs!C$13),Inputs!B$13,0)</f>
        <v>185</v>
      </c>
      <c r="CB243" s="43">
        <f>IF(AND($BX243&gt;Inputs!C$13,$BX243&lt;=Inputs!D$13),Inputs!C$13,0)</f>
        <v>0</v>
      </c>
      <c r="CC243" s="43">
        <f t="shared" si="325"/>
        <v>0.34166666666678225</v>
      </c>
      <c r="CD243" s="43">
        <f t="shared" si="326"/>
        <v>0</v>
      </c>
      <c r="CE243" s="43">
        <f t="shared" si="327"/>
        <v>0.34166666666678225</v>
      </c>
      <c r="CF243" s="43" t="str">
        <f t="shared" si="337"/>
        <v>Yes</v>
      </c>
      <c r="CG243" s="43">
        <f t="shared" si="328"/>
        <v>0</v>
      </c>
      <c r="CH243" s="43">
        <f t="shared" si="329"/>
        <v>0</v>
      </c>
      <c r="CI243" s="43">
        <f t="shared" si="330"/>
        <v>0</v>
      </c>
      <c r="CJ243" s="43">
        <f t="shared" si="331"/>
        <v>0</v>
      </c>
      <c r="CK243" s="43">
        <f t="shared" si="332"/>
        <v>0</v>
      </c>
      <c r="CL243" s="44">
        <f t="shared" si="333"/>
        <v>-1</v>
      </c>
      <c r="CM243" s="9">
        <f>IF(AND($F243&gt;=Inputs!B$3,$F243&lt;Inputs!C$3),FORECAST($F243,Inputs!B$4:C$4,Inputs!B$3:C$3),9999)</f>
        <v>9999</v>
      </c>
      <c r="CN243" s="9">
        <f>IF(AND($F243&gt;=Inputs!C$3,$F243&lt;Inputs!D$3),FORECAST($F243,Inputs!C$4:D$4,Inputs!C$3:D$3),9999)</f>
        <v>9999</v>
      </c>
      <c r="CO243" s="9">
        <f>IF(AND($F243&gt;=Inputs!D$3,$F243&lt;Inputs!E$3),FORECAST($F243,Inputs!D$4:E$4,Inputs!D$3:E$3),9999)</f>
        <v>9999</v>
      </c>
      <c r="CP243" s="9">
        <f>IF(AND($F243&gt;=Inputs!E$3,$F243&lt;Inputs!F$3),FORECAST($F243,Inputs!E$4:F$4,Inputs!E$3:F$3),9999)</f>
        <v>9999</v>
      </c>
      <c r="CQ243" s="9">
        <f>IF(AND($F243&gt;=Inputs!F$3,$F243&lt;Inputs!G$3),FORECAST($F243,Inputs!F$4:G$4,Inputs!F$3:G$3),9999)</f>
        <v>9999</v>
      </c>
      <c r="CR243" s="9">
        <f>IF(AND($F243&gt;=Inputs!G$3,$F243&lt;Inputs!H$3),FORECAST($F243,Inputs!G$4:H$4,Inputs!G$3:H$3),9999)</f>
        <v>9999</v>
      </c>
      <c r="CS243" s="9">
        <f>IF(AND($F243&gt;=Inputs!H$3,$F243&lt;Inputs!I$3),FORECAST($F243,Inputs!H$4:I$4,Inputs!H$3:I$3),9999)</f>
        <v>9999</v>
      </c>
      <c r="CT243" s="9">
        <f>IF(AND($F243&gt;=Inputs!I$3,$F243&lt;Inputs!J$3),FORECAST($F243,Inputs!I$4:J$4,Inputs!I$3:J$3),9999)</f>
        <v>9999</v>
      </c>
      <c r="CU243" s="9">
        <f>IF(AND($F243&gt;=Inputs!J$3,$F243&lt;Inputs!K$3),FORECAST($F243,Inputs!J$4:K$4,Inputs!J$3:K$3),9999)</f>
        <v>9999</v>
      </c>
      <c r="CV243" s="9">
        <f>IF(AND($F243&gt;=Inputs!K$3,$F243&lt;Inputs!L$3),FORECAST($F243,Inputs!K$4:L$4,Inputs!K$3:L$3),9999)</f>
        <v>9999</v>
      </c>
      <c r="CW243" s="9">
        <f>IF(AND($G243&gt;=Inputs!B$3,$G243&lt;Inputs!C$3),FORECAST($G243,Inputs!B$4:C$4,Inputs!B$3:C$3),-9999)</f>
        <v>-9999</v>
      </c>
      <c r="CX243" s="9">
        <f>IF(AND($G243&gt;=Inputs!C$3,$G243&lt;Inputs!D$3),FORECAST($G243,Inputs!C$4:D$4,Inputs!C$3:D$3),-9999)</f>
        <v>-9999</v>
      </c>
      <c r="CY243" s="9">
        <f>IF(AND($G243&gt;=Inputs!D$3,$G243&lt;Inputs!E$3),FORECAST($G243,Inputs!D$4:E$4,Inputs!D$3:E$3),-9999)</f>
        <v>-9999</v>
      </c>
      <c r="CZ243" s="9">
        <f>IF(AND($G243&gt;=Inputs!E$3,$G243&lt;Inputs!F$3),FORECAST($G243,Inputs!E$4:F$4,Inputs!E$3:F$3),-9999)</f>
        <v>-9999</v>
      </c>
      <c r="DA243" s="9">
        <f>IF(AND($G243&gt;=Inputs!F$3,$G243&lt;Inputs!G$3),FORECAST($G243,Inputs!F$4:G$4,Inputs!F$3:G$3),-9999)</f>
        <v>-9999</v>
      </c>
      <c r="DB243" s="9">
        <f>IF(AND($G243&gt;=Inputs!G$3,$G243&lt;Inputs!H$3),FORECAST($G243,Inputs!G$4:H$4,Inputs!G$3:H$3),-9999)</f>
        <v>25.2</v>
      </c>
      <c r="DC243" s="9">
        <f>IF(AND($G243&gt;=Inputs!H$3,$G243&lt;Inputs!I$3),FORECAST($G243,Inputs!H$4:I$4,Inputs!H$3:I$3),-9999)</f>
        <v>-9999</v>
      </c>
      <c r="DD243" s="9">
        <f>IF(AND($G243&gt;=Inputs!I$3,$G243&lt;Inputs!J$3),FORECAST($G243,Inputs!I$4:J$4,Inputs!I$3:J$3),-9999)</f>
        <v>-9999</v>
      </c>
      <c r="DE243" s="9">
        <f>IF(AND($G243&gt;=Inputs!J$3,$G243&lt;Inputs!K$3),FORECAST($G243,Inputs!J$4:K$4,Inputs!J$3:K$3),-9999)</f>
        <v>-9999</v>
      </c>
      <c r="DF243" s="9">
        <f>IF(AND($G243&gt;=Inputs!K$3,$G243&lt;Inputs!L$3),FORECAST($G243,Inputs!K$4:L$4,Inputs!K$3:L$3),-9999)</f>
        <v>-9999</v>
      </c>
    </row>
    <row r="244" spans="1:110" x14ac:dyDescent="0.25">
      <c r="A244" s="2">
        <f t="shared" si="294"/>
        <v>45474.836805554776</v>
      </c>
      <c r="B244" s="3" t="str">
        <f>IF(ROUND(A244,6)&lt;ROUND(Inputs!$B$7,6),"Pre t0",IF(ROUND(A244,6)=ROUND(Inputs!$B$7,6),"t0",IF(AND(A244&gt;Inputs!$B$7,A244&lt;Inputs!$B$8),"TRLD","Post t0")))</f>
        <v>Post t0</v>
      </c>
      <c r="C244" s="17">
        <v>29.05</v>
      </c>
      <c r="D244" s="19">
        <v>193.9375</v>
      </c>
      <c r="E244" s="19"/>
      <c r="F244" s="19">
        <v>200</v>
      </c>
      <c r="G244" s="19">
        <v>130</v>
      </c>
      <c r="H244" s="7">
        <f t="shared" si="254"/>
        <v>182.5</v>
      </c>
      <c r="I244" s="7">
        <f>IF(B244="Pre t0",0,IF(B244="t0",MAX(MIN(TRLD!N244,E244),G244),IF(B244="TRLD",I243+J244,IF(B244="Post t0",MAX(I243+M244,G244)))))</f>
        <v>185</v>
      </c>
      <c r="J244" s="7">
        <f t="shared" si="338"/>
        <v>-6.833333333335645E-2</v>
      </c>
      <c r="K244" s="7">
        <f t="shared" si="250"/>
        <v>-185.06833333333336</v>
      </c>
      <c r="L244" s="7">
        <f t="shared" si="339"/>
        <v>1</v>
      </c>
      <c r="M244" s="8">
        <f t="shared" si="340"/>
        <v>-6.833333333335645E-2</v>
      </c>
      <c r="N244" s="31">
        <f t="shared" si="251"/>
        <v>0</v>
      </c>
      <c r="O244" s="31">
        <f>IF(AND($C244&gt;=Inputs!B$4,$C244&lt;Inputs!C$4),FORECAST($C244,Inputs!B$3:C$3,Inputs!B$4:C$4),0)</f>
        <v>0</v>
      </c>
      <c r="P244" s="31">
        <f>IF(AND($C244&gt;=Inputs!C$4,$C244&lt;Inputs!D$4),FORECAST($C244,Inputs!C$3:D$3,Inputs!C$4:D$4),0)</f>
        <v>0</v>
      </c>
      <c r="Q244" s="31">
        <f>IF(AND($C244&gt;=Inputs!D$4,$C244&lt;Inputs!E$4),FORECAST($C244,Inputs!D$3:E$3,Inputs!D$4:E$4),0)</f>
        <v>0</v>
      </c>
      <c r="R244" s="31">
        <f>IF(AND($C244&gt;=Inputs!E$4,$C244&lt;Inputs!F$4),FORECAST($C244,Inputs!E$3:F$3,Inputs!E$4:F$4),0)</f>
        <v>0</v>
      </c>
      <c r="S244" s="31">
        <f>IF(AND($C244&gt;=Inputs!F$4,$C244&lt;Inputs!G$4),FORECAST($C244,Inputs!F$3:G$3,Inputs!F$4:G$4),0)</f>
        <v>0</v>
      </c>
      <c r="T244" s="31">
        <f>IF(AND($C244&gt;=Inputs!G$4,$C244&lt;Inputs!H$4),FORECAST($C244,Inputs!G$3:H$3,Inputs!G$4:H$4),0)</f>
        <v>146.04166666666666</v>
      </c>
      <c r="U244" s="31">
        <f>IF(AND($C244&gt;=Inputs!H$4,$C244&lt;Inputs!I$4),FORECAST($C244,Inputs!H$3:I$3,Inputs!H$4:I$4),0)</f>
        <v>0</v>
      </c>
      <c r="V244" s="31">
        <f>IF(AND($C244&gt;=Inputs!I$4,$C244&lt;Inputs!J$4),FORECAST($C244,Inputs!I$3:J$3,Inputs!I$4:J$4),0)</f>
        <v>0</v>
      </c>
      <c r="W244" s="31">
        <f>IF(AND($C244&gt;=Inputs!J$4,$C244&lt;Inputs!K$4),FORECAST($C244,Inputs!J$3:K$3,Inputs!J$4:K$4),0)</f>
        <v>0</v>
      </c>
      <c r="X244" s="31">
        <f>IF(AND($C244&gt;=Inputs!K$4,Inputs!K$4&lt;&gt;""),F244,0)</f>
        <v>0</v>
      </c>
      <c r="Y244" s="36">
        <f>IF($I243&lt;Inputs!B$13,Inputs!B$14,0)</f>
        <v>0</v>
      </c>
      <c r="Z244" s="36">
        <f>IF(AND($I243&gt;=Inputs!B$13,$I243&lt;Inputs!C$13),Inputs!C$14,0)</f>
        <v>0.2</v>
      </c>
      <c r="AA244" s="36">
        <f>IF(AND($I243&gt;=Inputs!C$13,$I243&lt;Inputs!D$13),Inputs!D$14,0)</f>
        <v>0</v>
      </c>
      <c r="AB244" s="36">
        <f>IF(AND($I243&lt;Inputs!B$13),Inputs!B$13,0)</f>
        <v>0</v>
      </c>
      <c r="AC244" s="36">
        <f>IF(AND($I243&gt;=Inputs!B$13,$I243&lt;Inputs!C$13),Inputs!C$13,0)</f>
        <v>200</v>
      </c>
      <c r="AD244" s="36">
        <f>IF(AND($I243&gt;=Inputs!C$13,$I243&lt;Inputs!D$13),Inputs!D$13,0)</f>
        <v>0</v>
      </c>
      <c r="AE244" s="36">
        <f t="shared" si="295"/>
        <v>0</v>
      </c>
      <c r="AF244" s="36">
        <f t="shared" si="296"/>
        <v>74.658333333333218</v>
      </c>
      <c r="AG244" s="36">
        <f t="shared" si="297"/>
        <v>0</v>
      </c>
      <c r="AH244" s="36">
        <f t="shared" si="298"/>
        <v>74.658333333333218</v>
      </c>
      <c r="AI244" s="36" t="str">
        <f t="shared" si="334"/>
        <v>No</v>
      </c>
      <c r="AJ244" s="36">
        <f t="shared" si="299"/>
        <v>0</v>
      </c>
      <c r="AK244" s="36">
        <f t="shared" si="300"/>
        <v>5</v>
      </c>
      <c r="AL244" s="36">
        <f t="shared" si="301"/>
        <v>0</v>
      </c>
      <c r="AM244" s="36">
        <f t="shared" si="302"/>
        <v>0</v>
      </c>
      <c r="AN244" s="36">
        <f t="shared" si="303"/>
        <v>1</v>
      </c>
      <c r="AO244" s="36">
        <f t="shared" si="304"/>
        <v>0</v>
      </c>
      <c r="AP244" s="36">
        <f t="shared" si="305"/>
        <v>1</v>
      </c>
      <c r="AQ244" s="36">
        <f t="shared" si="252"/>
        <v>186.06833333333336</v>
      </c>
      <c r="AR244" s="36">
        <f>IF(AND($AQ244&gt;=Inputs!B$13,$AQ244&lt;Inputs!C$13),Inputs!C$14,0)</f>
        <v>0.2</v>
      </c>
      <c r="AS244" s="36">
        <f>IF(AND($AQ244&gt;=Inputs!C$13,$AQ244&lt;Inputs!D$13),Inputs!D$14,0)</f>
        <v>0</v>
      </c>
      <c r="AT244" s="36">
        <f>IF(AND($AQ244&gt;=Inputs!B$13,$AQ244&lt;Inputs!C$13),Inputs!C$13,0)</f>
        <v>200</v>
      </c>
      <c r="AU244" s="36">
        <f>IF(AND($AQ244&gt;=Inputs!C$13,$AQ244&lt;Inputs!D$13),Inputs!D$13,0)</f>
        <v>0</v>
      </c>
      <c r="AV244" s="36">
        <f t="shared" si="306"/>
        <v>69.658333333333218</v>
      </c>
      <c r="AW244" s="36">
        <f>IFERROR((AU244-#REF!)/AS244,0)</f>
        <v>0</v>
      </c>
      <c r="AX244" s="36">
        <f t="shared" si="307"/>
        <v>69.658333333333218</v>
      </c>
      <c r="AY244" s="36" t="str">
        <f t="shared" si="335"/>
        <v>No</v>
      </c>
      <c r="AZ244" s="36">
        <f t="shared" si="308"/>
        <v>0</v>
      </c>
      <c r="BA244" s="36">
        <f t="shared" si="309"/>
        <v>0</v>
      </c>
      <c r="BB244" s="36">
        <f t="shared" si="310"/>
        <v>0</v>
      </c>
      <c r="BC244" s="36">
        <f t="shared" si="311"/>
        <v>0</v>
      </c>
      <c r="BD244" s="36">
        <f t="shared" si="312"/>
        <v>0</v>
      </c>
      <c r="BE244" s="37">
        <f t="shared" si="313"/>
        <v>1</v>
      </c>
      <c r="BF244" s="43">
        <f>IF($I243&lt;=Inputs!B$13,Inputs!B$14,0)</f>
        <v>0</v>
      </c>
      <c r="BG244" s="43">
        <f>IF(AND($I243&gt;Inputs!B$13,$I243&lt;=Inputs!C$13),Inputs!C$14,0)</f>
        <v>0.2</v>
      </c>
      <c r="BH244" s="43">
        <f>IF(AND($I243&gt;Inputs!C$13,$I243&lt;=Inputs!D$13),Inputs!D$14,0)</f>
        <v>0</v>
      </c>
      <c r="BI244" s="43">
        <f>IF(AND($I243&lt;Inputs!B$13),0,0)</f>
        <v>0</v>
      </c>
      <c r="BJ244" s="43">
        <f>IF(AND($I243&gt;=Inputs!B$13,$I243&lt;Inputs!C$13),Inputs!B$13,0)</f>
        <v>185</v>
      </c>
      <c r="BK244" s="43">
        <f>IF(AND($I243&gt;=Inputs!C$13,$I243&lt;Inputs!D$13),Inputs!C$13,0)</f>
        <v>0</v>
      </c>
      <c r="BL244" s="43">
        <f t="shared" si="314"/>
        <v>0</v>
      </c>
      <c r="BM244" s="43">
        <f t="shared" si="315"/>
        <v>0.34166666666678225</v>
      </c>
      <c r="BN244" s="43">
        <f t="shared" si="316"/>
        <v>0</v>
      </c>
      <c r="BO244" s="43">
        <f t="shared" si="317"/>
        <v>0.34166666666678225</v>
      </c>
      <c r="BP244" s="43" t="str">
        <f t="shared" si="336"/>
        <v>Yes</v>
      </c>
      <c r="BQ244" s="43">
        <f t="shared" si="318"/>
        <v>0</v>
      </c>
      <c r="BR244" s="43">
        <f t="shared" si="319"/>
        <v>0.34166666666678225</v>
      </c>
      <c r="BS244" s="43">
        <f t="shared" si="320"/>
        <v>0</v>
      </c>
      <c r="BT244" s="43">
        <f t="shared" si="321"/>
        <v>0</v>
      </c>
      <c r="BU244" s="43">
        <f t="shared" si="322"/>
        <v>-6.833333333335645E-2</v>
      </c>
      <c r="BV244" s="43">
        <f t="shared" si="323"/>
        <v>0</v>
      </c>
      <c r="BW244" s="43">
        <f t="shared" si="324"/>
        <v>-6.833333333335645E-2</v>
      </c>
      <c r="BX244" s="43">
        <f t="shared" si="253"/>
        <v>185</v>
      </c>
      <c r="BY244" s="43">
        <f>IF(AND($BX244&gt;Inputs!B$13,$BX244&lt;=Inputs!C$13),Inputs!C$14,0)</f>
        <v>0</v>
      </c>
      <c r="BZ244" s="43">
        <f>IF(AND($BX244&gt;Inputs!C$13,$BX244&lt;=Inputs!D$13),Inputs!D$14,0)</f>
        <v>0</v>
      </c>
      <c r="CA244" s="43">
        <f>IF(AND($BX244&gt;Inputs!B$13,$BX244&lt;=Inputs!C$13),Inputs!B$13,0)</f>
        <v>0</v>
      </c>
      <c r="CB244" s="43">
        <f>IF(AND($BX244&gt;Inputs!C$13,$BX244&lt;=Inputs!D$13),Inputs!C$13,0)</f>
        <v>0</v>
      </c>
      <c r="CC244" s="43">
        <f t="shared" si="325"/>
        <v>0</v>
      </c>
      <c r="CD244" s="43">
        <f t="shared" si="326"/>
        <v>0</v>
      </c>
      <c r="CE244" s="43">
        <f t="shared" si="327"/>
        <v>0</v>
      </c>
      <c r="CF244" s="43" t="str">
        <f t="shared" si="337"/>
        <v>No</v>
      </c>
      <c r="CG244" s="43">
        <f t="shared" si="328"/>
        <v>0</v>
      </c>
      <c r="CH244" s="43">
        <f t="shared" si="329"/>
        <v>0</v>
      </c>
      <c r="CI244" s="43">
        <f t="shared" si="330"/>
        <v>0</v>
      </c>
      <c r="CJ244" s="43">
        <f t="shared" si="331"/>
        <v>0</v>
      </c>
      <c r="CK244" s="43">
        <f t="shared" si="332"/>
        <v>0</v>
      </c>
      <c r="CL244" s="44">
        <f t="shared" si="333"/>
        <v>-6.833333333335645E-2</v>
      </c>
      <c r="CM244" s="9">
        <f>IF(AND($F244&gt;=Inputs!B$3,$F244&lt;Inputs!C$3),FORECAST($F244,Inputs!B$4:C$4,Inputs!B$3:C$3),9999)</f>
        <v>9999</v>
      </c>
      <c r="CN244" s="9">
        <f>IF(AND($F244&gt;=Inputs!C$3,$F244&lt;Inputs!D$3),FORECAST($F244,Inputs!C$4:D$4,Inputs!C$3:D$3),9999)</f>
        <v>9999</v>
      </c>
      <c r="CO244" s="9">
        <f>IF(AND($F244&gt;=Inputs!D$3,$F244&lt;Inputs!E$3),FORECAST($F244,Inputs!D$4:E$4,Inputs!D$3:E$3),9999)</f>
        <v>9999</v>
      </c>
      <c r="CP244" s="9">
        <f>IF(AND($F244&gt;=Inputs!E$3,$F244&lt;Inputs!F$3),FORECAST($F244,Inputs!E$4:F$4,Inputs!E$3:F$3),9999)</f>
        <v>9999</v>
      </c>
      <c r="CQ244" s="9">
        <f>IF(AND($F244&gt;=Inputs!F$3,$F244&lt;Inputs!G$3),FORECAST($F244,Inputs!F$4:G$4,Inputs!F$3:G$3),9999)</f>
        <v>9999</v>
      </c>
      <c r="CR244" s="9">
        <f>IF(AND($F244&gt;=Inputs!G$3,$F244&lt;Inputs!H$3),FORECAST($F244,Inputs!G$4:H$4,Inputs!G$3:H$3),9999)</f>
        <v>9999</v>
      </c>
      <c r="CS244" s="9">
        <f>IF(AND($F244&gt;=Inputs!H$3,$F244&lt;Inputs!I$3),FORECAST($F244,Inputs!H$4:I$4,Inputs!H$3:I$3),9999)</f>
        <v>9999</v>
      </c>
      <c r="CT244" s="9">
        <f>IF(AND($F244&gt;=Inputs!I$3,$F244&lt;Inputs!J$3),FORECAST($F244,Inputs!I$4:J$4,Inputs!I$3:J$3),9999)</f>
        <v>9999</v>
      </c>
      <c r="CU244" s="9">
        <f>IF(AND($F244&gt;=Inputs!J$3,$F244&lt;Inputs!K$3),FORECAST($F244,Inputs!J$4:K$4,Inputs!J$3:K$3),9999)</f>
        <v>9999</v>
      </c>
      <c r="CV244" s="9">
        <f>IF(AND($F244&gt;=Inputs!K$3,$F244&lt;Inputs!L$3),FORECAST($F244,Inputs!K$4:L$4,Inputs!K$3:L$3),9999)</f>
        <v>9999</v>
      </c>
      <c r="CW244" s="9">
        <f>IF(AND($G244&gt;=Inputs!B$3,$G244&lt;Inputs!C$3),FORECAST($G244,Inputs!B$4:C$4,Inputs!B$3:C$3),-9999)</f>
        <v>-9999</v>
      </c>
      <c r="CX244" s="9">
        <f>IF(AND($G244&gt;=Inputs!C$3,$G244&lt;Inputs!D$3),FORECAST($G244,Inputs!C$4:D$4,Inputs!C$3:D$3),-9999)</f>
        <v>-9999</v>
      </c>
      <c r="CY244" s="9">
        <f>IF(AND($G244&gt;=Inputs!D$3,$G244&lt;Inputs!E$3),FORECAST($G244,Inputs!D$4:E$4,Inputs!D$3:E$3),-9999)</f>
        <v>-9999</v>
      </c>
      <c r="CZ244" s="9">
        <f>IF(AND($G244&gt;=Inputs!E$3,$G244&lt;Inputs!F$3),FORECAST($G244,Inputs!E$4:F$4,Inputs!E$3:F$3),-9999)</f>
        <v>-9999</v>
      </c>
      <c r="DA244" s="9">
        <f>IF(AND($G244&gt;=Inputs!F$3,$G244&lt;Inputs!G$3),FORECAST($G244,Inputs!F$4:G$4,Inputs!F$3:G$3),-9999)</f>
        <v>-9999</v>
      </c>
      <c r="DB244" s="9">
        <f>IF(AND($G244&gt;=Inputs!G$3,$G244&lt;Inputs!H$3),FORECAST($G244,Inputs!G$4:H$4,Inputs!G$3:H$3),-9999)</f>
        <v>25.2</v>
      </c>
      <c r="DC244" s="9">
        <f>IF(AND($G244&gt;=Inputs!H$3,$G244&lt;Inputs!I$3),FORECAST($G244,Inputs!H$4:I$4,Inputs!H$3:I$3),-9999)</f>
        <v>-9999</v>
      </c>
      <c r="DD244" s="9">
        <f>IF(AND($G244&gt;=Inputs!I$3,$G244&lt;Inputs!J$3),FORECAST($G244,Inputs!I$4:J$4,Inputs!I$3:J$3),-9999)</f>
        <v>-9999</v>
      </c>
      <c r="DE244" s="9">
        <f>IF(AND($G244&gt;=Inputs!J$3,$G244&lt;Inputs!K$3),FORECAST($G244,Inputs!J$4:K$4,Inputs!J$3:K$3),-9999)</f>
        <v>-9999</v>
      </c>
      <c r="DF244" s="9">
        <f>IF(AND($G244&gt;=Inputs!K$3,$G244&lt;Inputs!L$3),FORECAST($G244,Inputs!K$4:L$4,Inputs!K$3:L$3),-9999)</f>
        <v>-9999</v>
      </c>
    </row>
    <row r="245" spans="1:110" x14ac:dyDescent="0.25">
      <c r="A245" s="2">
        <f t="shared" si="294"/>
        <v>45474.840277776995</v>
      </c>
      <c r="B245" s="3" t="str">
        <f>IF(ROUND(A245,6)&lt;ROUND(Inputs!$B$7,6),"Pre t0",IF(ROUND(A245,6)=ROUND(Inputs!$B$7,6),"t0",IF(AND(A245&gt;Inputs!$B$7,A245&lt;Inputs!$B$8),"TRLD","Post t0")))</f>
        <v>Post t0</v>
      </c>
      <c r="C245" s="17">
        <v>105.6</v>
      </c>
      <c r="D245" s="19">
        <v>193.5866</v>
      </c>
      <c r="E245" s="19"/>
      <c r="F245" s="19">
        <v>200</v>
      </c>
      <c r="G245" s="19">
        <v>130</v>
      </c>
      <c r="H245" s="7">
        <f t="shared" si="254"/>
        <v>177.5</v>
      </c>
      <c r="I245" s="7">
        <f>IF(B245="Pre t0",0,IF(B245="t0",MAX(MIN(TRLD!N245,E245),G245),IF(B245="TRLD",I244+J245,IF(B245="Post t0",MAX(I244+M245,G245)))))</f>
        <v>180</v>
      </c>
      <c r="J245" s="7">
        <f t="shared" si="338"/>
        <v>-5</v>
      </c>
      <c r="K245" s="7">
        <f t="shared" si="250"/>
        <v>-185</v>
      </c>
      <c r="L245" s="7">
        <f t="shared" si="339"/>
        <v>1</v>
      </c>
      <c r="M245" s="8">
        <f t="shared" si="340"/>
        <v>-5</v>
      </c>
      <c r="N245" s="31">
        <f t="shared" si="251"/>
        <v>0</v>
      </c>
      <c r="O245" s="31">
        <f>IF(AND($C245&gt;=Inputs!B$4,$C245&lt;Inputs!C$4),FORECAST($C245,Inputs!B$3:C$3,Inputs!B$4:C$4),0)</f>
        <v>0</v>
      </c>
      <c r="P245" s="31">
        <f>IF(AND($C245&gt;=Inputs!C$4,$C245&lt;Inputs!D$4),FORECAST($C245,Inputs!C$3:D$3,Inputs!C$4:D$4),0)</f>
        <v>0</v>
      </c>
      <c r="Q245" s="31">
        <f>IF(AND($C245&gt;=Inputs!D$4,$C245&lt;Inputs!E$4),FORECAST($C245,Inputs!D$3:E$3,Inputs!D$4:E$4),0)</f>
        <v>0</v>
      </c>
      <c r="R245" s="31">
        <f>IF(AND($C245&gt;=Inputs!E$4,$C245&lt;Inputs!F$4),FORECAST($C245,Inputs!E$3:F$3,Inputs!E$4:F$4),0)</f>
        <v>0</v>
      </c>
      <c r="S245" s="31">
        <f>IF(AND($C245&gt;=Inputs!F$4,$C245&lt;Inputs!G$4),FORECAST($C245,Inputs!F$3:G$3,Inputs!F$4:G$4),0)</f>
        <v>0</v>
      </c>
      <c r="T245" s="31">
        <f>IF(AND($C245&gt;=Inputs!G$4,$C245&lt;Inputs!H$4),FORECAST($C245,Inputs!G$3:H$3,Inputs!G$4:H$4),0)</f>
        <v>0</v>
      </c>
      <c r="U245" s="31">
        <f>IF(AND($C245&gt;=Inputs!H$4,$C245&lt;Inputs!I$4),FORECAST($C245,Inputs!H$3:I$3,Inputs!H$4:I$4),0)</f>
        <v>0</v>
      </c>
      <c r="V245" s="31">
        <f>IF(AND($C245&gt;=Inputs!I$4,$C245&lt;Inputs!J$4),FORECAST($C245,Inputs!I$3:J$3,Inputs!I$4:J$4),0)</f>
        <v>0</v>
      </c>
      <c r="W245" s="31">
        <f>IF(AND($C245&gt;=Inputs!J$4,$C245&lt;Inputs!K$4),FORECAST($C245,Inputs!J$3:K$3,Inputs!J$4:K$4),0)</f>
        <v>0</v>
      </c>
      <c r="X245" s="31">
        <f>IF(AND($C245&gt;=Inputs!K$4,Inputs!K$4&lt;&gt;""),F245,0)</f>
        <v>200</v>
      </c>
      <c r="Y245" s="36">
        <f>IF($I244&lt;Inputs!B$13,Inputs!B$14,0)</f>
        <v>0</v>
      </c>
      <c r="Z245" s="36">
        <f>IF(AND($I244&gt;=Inputs!B$13,$I244&lt;Inputs!C$13),Inputs!C$14,0)</f>
        <v>0.2</v>
      </c>
      <c r="AA245" s="36">
        <f>IF(AND($I244&gt;=Inputs!C$13,$I244&lt;Inputs!D$13),Inputs!D$14,0)</f>
        <v>0</v>
      </c>
      <c r="AB245" s="36">
        <f>IF(AND($I244&lt;Inputs!B$13),Inputs!B$13,0)</f>
        <v>0</v>
      </c>
      <c r="AC245" s="36">
        <f>IF(AND($I244&gt;=Inputs!B$13,$I244&lt;Inputs!C$13),Inputs!C$13,0)</f>
        <v>200</v>
      </c>
      <c r="AD245" s="36">
        <f>IF(AND($I244&gt;=Inputs!C$13,$I244&lt;Inputs!D$13),Inputs!D$13,0)</f>
        <v>0</v>
      </c>
      <c r="AE245" s="36">
        <f t="shared" si="295"/>
        <v>0</v>
      </c>
      <c r="AF245" s="36">
        <f t="shared" si="296"/>
        <v>75</v>
      </c>
      <c r="AG245" s="36">
        <f t="shared" si="297"/>
        <v>0</v>
      </c>
      <c r="AH245" s="36">
        <f t="shared" si="298"/>
        <v>75</v>
      </c>
      <c r="AI245" s="36" t="str">
        <f t="shared" si="334"/>
        <v>No</v>
      </c>
      <c r="AJ245" s="36">
        <f t="shared" si="299"/>
        <v>0</v>
      </c>
      <c r="AK245" s="36">
        <f t="shared" si="300"/>
        <v>5</v>
      </c>
      <c r="AL245" s="36">
        <f t="shared" si="301"/>
        <v>0</v>
      </c>
      <c r="AM245" s="36">
        <f t="shared" si="302"/>
        <v>0</v>
      </c>
      <c r="AN245" s="36">
        <f t="shared" si="303"/>
        <v>1</v>
      </c>
      <c r="AO245" s="36">
        <f t="shared" si="304"/>
        <v>0</v>
      </c>
      <c r="AP245" s="36">
        <f t="shared" si="305"/>
        <v>1</v>
      </c>
      <c r="AQ245" s="36">
        <f t="shared" si="252"/>
        <v>186</v>
      </c>
      <c r="AR245" s="36">
        <f>IF(AND($AQ245&gt;=Inputs!B$13,$AQ245&lt;Inputs!C$13),Inputs!C$14,0)</f>
        <v>0.2</v>
      </c>
      <c r="AS245" s="36">
        <f>IF(AND($AQ245&gt;=Inputs!C$13,$AQ245&lt;Inputs!D$13),Inputs!D$14,0)</f>
        <v>0</v>
      </c>
      <c r="AT245" s="36">
        <f>IF(AND($AQ245&gt;=Inputs!B$13,$AQ245&lt;Inputs!C$13),Inputs!C$13,0)</f>
        <v>200</v>
      </c>
      <c r="AU245" s="36">
        <f>IF(AND($AQ245&gt;=Inputs!C$13,$AQ245&lt;Inputs!D$13),Inputs!D$13,0)</f>
        <v>0</v>
      </c>
      <c r="AV245" s="36">
        <f t="shared" si="306"/>
        <v>70</v>
      </c>
      <c r="AW245" s="36">
        <f>IFERROR((AU245-#REF!)/AS245,0)</f>
        <v>0</v>
      </c>
      <c r="AX245" s="36">
        <f t="shared" si="307"/>
        <v>70</v>
      </c>
      <c r="AY245" s="36" t="str">
        <f t="shared" si="335"/>
        <v>No</v>
      </c>
      <c r="AZ245" s="36">
        <f t="shared" si="308"/>
        <v>0</v>
      </c>
      <c r="BA245" s="36">
        <f t="shared" si="309"/>
        <v>0</v>
      </c>
      <c r="BB245" s="36">
        <f t="shared" si="310"/>
        <v>0</v>
      </c>
      <c r="BC245" s="36">
        <f t="shared" si="311"/>
        <v>0</v>
      </c>
      <c r="BD245" s="36">
        <f t="shared" si="312"/>
        <v>0</v>
      </c>
      <c r="BE245" s="37">
        <f t="shared" si="313"/>
        <v>1</v>
      </c>
      <c r="BF245" s="43">
        <f>IF($I244&lt;=Inputs!B$13,Inputs!B$14,0)</f>
        <v>1</v>
      </c>
      <c r="BG245" s="43">
        <f>IF(AND($I244&gt;Inputs!B$13,$I244&lt;=Inputs!C$13),Inputs!C$14,0)</f>
        <v>0</v>
      </c>
      <c r="BH245" s="43">
        <f>IF(AND($I244&gt;Inputs!C$13,$I244&lt;=Inputs!D$13),Inputs!D$14,0)</f>
        <v>0</v>
      </c>
      <c r="BI245" s="43">
        <f>IF(AND($I244&lt;Inputs!B$13),0,0)</f>
        <v>0</v>
      </c>
      <c r="BJ245" s="43">
        <f>IF(AND($I244&gt;=Inputs!B$13,$I244&lt;Inputs!C$13),Inputs!B$13,0)</f>
        <v>185</v>
      </c>
      <c r="BK245" s="43">
        <f>IF(AND($I244&gt;=Inputs!C$13,$I244&lt;Inputs!D$13),Inputs!C$13,0)</f>
        <v>0</v>
      </c>
      <c r="BL245" s="43">
        <f t="shared" si="314"/>
        <v>185</v>
      </c>
      <c r="BM245" s="43">
        <f t="shared" si="315"/>
        <v>0</v>
      </c>
      <c r="BN245" s="43">
        <f t="shared" si="316"/>
        <v>0</v>
      </c>
      <c r="BO245" s="43">
        <f t="shared" si="317"/>
        <v>185</v>
      </c>
      <c r="BP245" s="43" t="str">
        <f t="shared" si="336"/>
        <v>No</v>
      </c>
      <c r="BQ245" s="43">
        <f t="shared" si="318"/>
        <v>5</v>
      </c>
      <c r="BR245" s="43">
        <f t="shared" si="319"/>
        <v>0</v>
      </c>
      <c r="BS245" s="43">
        <f t="shared" si="320"/>
        <v>0</v>
      </c>
      <c r="BT245" s="43">
        <f t="shared" si="321"/>
        <v>-5</v>
      </c>
      <c r="BU245" s="43">
        <f t="shared" si="322"/>
        <v>0</v>
      </c>
      <c r="BV245" s="43">
        <f t="shared" si="323"/>
        <v>0</v>
      </c>
      <c r="BW245" s="43">
        <f t="shared" si="324"/>
        <v>-5</v>
      </c>
      <c r="BX245" s="43">
        <f t="shared" si="253"/>
        <v>180</v>
      </c>
      <c r="BY245" s="43">
        <f>IF(AND($BX245&gt;Inputs!B$13,$BX245&lt;=Inputs!C$13),Inputs!C$14,0)</f>
        <v>0</v>
      </c>
      <c r="BZ245" s="43">
        <f>IF(AND($BX245&gt;Inputs!C$13,$BX245&lt;=Inputs!D$13),Inputs!D$14,0)</f>
        <v>0</v>
      </c>
      <c r="CA245" s="43">
        <f>IF(AND($BX245&gt;Inputs!B$13,$BX245&lt;=Inputs!C$13),Inputs!B$13,0)</f>
        <v>0</v>
      </c>
      <c r="CB245" s="43">
        <f>IF(AND($BX245&gt;Inputs!C$13,$BX245&lt;=Inputs!D$13),Inputs!C$13,0)</f>
        <v>0</v>
      </c>
      <c r="CC245" s="43">
        <f t="shared" si="325"/>
        <v>0</v>
      </c>
      <c r="CD245" s="43">
        <f t="shared" si="326"/>
        <v>0</v>
      </c>
      <c r="CE245" s="43">
        <f t="shared" si="327"/>
        <v>0</v>
      </c>
      <c r="CF245" s="43" t="str">
        <f t="shared" si="337"/>
        <v>No</v>
      </c>
      <c r="CG245" s="43">
        <f t="shared" si="328"/>
        <v>0</v>
      </c>
      <c r="CH245" s="43">
        <f t="shared" si="329"/>
        <v>0</v>
      </c>
      <c r="CI245" s="43">
        <f t="shared" si="330"/>
        <v>0</v>
      </c>
      <c r="CJ245" s="43">
        <f t="shared" si="331"/>
        <v>0</v>
      </c>
      <c r="CK245" s="43">
        <f t="shared" si="332"/>
        <v>0</v>
      </c>
      <c r="CL245" s="44">
        <f t="shared" si="333"/>
        <v>-5</v>
      </c>
      <c r="CM245" s="9">
        <f>IF(AND($F245&gt;=Inputs!B$3,$F245&lt;Inputs!C$3),FORECAST($F245,Inputs!B$4:C$4,Inputs!B$3:C$3),9999)</f>
        <v>9999</v>
      </c>
      <c r="CN245" s="9">
        <f>IF(AND($F245&gt;=Inputs!C$3,$F245&lt;Inputs!D$3),FORECAST($F245,Inputs!C$4:D$4,Inputs!C$3:D$3),9999)</f>
        <v>9999</v>
      </c>
      <c r="CO245" s="9">
        <f>IF(AND($F245&gt;=Inputs!D$3,$F245&lt;Inputs!E$3),FORECAST($F245,Inputs!D$4:E$4,Inputs!D$3:E$3),9999)</f>
        <v>9999</v>
      </c>
      <c r="CP245" s="9">
        <f>IF(AND($F245&gt;=Inputs!E$3,$F245&lt;Inputs!F$3),FORECAST($F245,Inputs!E$4:F$4,Inputs!E$3:F$3),9999)</f>
        <v>9999</v>
      </c>
      <c r="CQ245" s="9">
        <f>IF(AND($F245&gt;=Inputs!F$3,$F245&lt;Inputs!G$3),FORECAST($F245,Inputs!F$4:G$4,Inputs!F$3:G$3),9999)</f>
        <v>9999</v>
      </c>
      <c r="CR245" s="9">
        <f>IF(AND($F245&gt;=Inputs!G$3,$F245&lt;Inputs!H$3),FORECAST($F245,Inputs!G$4:H$4,Inputs!G$3:H$3),9999)</f>
        <v>9999</v>
      </c>
      <c r="CS245" s="9">
        <f>IF(AND($F245&gt;=Inputs!H$3,$F245&lt;Inputs!I$3),FORECAST($F245,Inputs!H$4:I$4,Inputs!H$3:I$3),9999)</f>
        <v>9999</v>
      </c>
      <c r="CT245" s="9">
        <f>IF(AND($F245&gt;=Inputs!I$3,$F245&lt;Inputs!J$3),FORECAST($F245,Inputs!I$4:J$4,Inputs!I$3:J$3),9999)</f>
        <v>9999</v>
      </c>
      <c r="CU245" s="9">
        <f>IF(AND($F245&gt;=Inputs!J$3,$F245&lt;Inputs!K$3),FORECAST($F245,Inputs!J$4:K$4,Inputs!J$3:K$3),9999)</f>
        <v>9999</v>
      </c>
      <c r="CV245" s="9">
        <f>IF(AND($F245&gt;=Inputs!K$3,$F245&lt;Inputs!L$3),FORECAST($F245,Inputs!K$4:L$4,Inputs!K$3:L$3),9999)</f>
        <v>9999</v>
      </c>
      <c r="CW245" s="9">
        <f>IF(AND($G245&gt;=Inputs!B$3,$G245&lt;Inputs!C$3),FORECAST($G245,Inputs!B$4:C$4,Inputs!B$3:C$3),-9999)</f>
        <v>-9999</v>
      </c>
      <c r="CX245" s="9">
        <f>IF(AND($G245&gt;=Inputs!C$3,$G245&lt;Inputs!D$3),FORECAST($G245,Inputs!C$4:D$4,Inputs!C$3:D$3),-9999)</f>
        <v>-9999</v>
      </c>
      <c r="CY245" s="9">
        <f>IF(AND($G245&gt;=Inputs!D$3,$G245&lt;Inputs!E$3),FORECAST($G245,Inputs!D$4:E$4,Inputs!D$3:E$3),-9999)</f>
        <v>-9999</v>
      </c>
      <c r="CZ245" s="9">
        <f>IF(AND($G245&gt;=Inputs!E$3,$G245&lt;Inputs!F$3),FORECAST($G245,Inputs!E$4:F$4,Inputs!E$3:F$3),-9999)</f>
        <v>-9999</v>
      </c>
      <c r="DA245" s="9">
        <f>IF(AND($G245&gt;=Inputs!F$3,$G245&lt;Inputs!G$3),FORECAST($G245,Inputs!F$4:G$4,Inputs!F$3:G$3),-9999)</f>
        <v>-9999</v>
      </c>
      <c r="DB245" s="9">
        <f>IF(AND($G245&gt;=Inputs!G$3,$G245&lt;Inputs!H$3),FORECAST($G245,Inputs!G$4:H$4,Inputs!G$3:H$3),-9999)</f>
        <v>25.2</v>
      </c>
      <c r="DC245" s="9">
        <f>IF(AND($G245&gt;=Inputs!H$3,$G245&lt;Inputs!I$3),FORECAST($G245,Inputs!H$4:I$4,Inputs!H$3:I$3),-9999)</f>
        <v>-9999</v>
      </c>
      <c r="DD245" s="9">
        <f>IF(AND($G245&gt;=Inputs!I$3,$G245&lt;Inputs!J$3),FORECAST($G245,Inputs!I$4:J$4,Inputs!I$3:J$3),-9999)</f>
        <v>-9999</v>
      </c>
      <c r="DE245" s="9">
        <f>IF(AND($G245&gt;=Inputs!J$3,$G245&lt;Inputs!K$3),FORECAST($G245,Inputs!J$4:K$4,Inputs!J$3:K$3),-9999)</f>
        <v>-9999</v>
      </c>
      <c r="DF245" s="9">
        <f>IF(AND($G245&gt;=Inputs!K$3,$G245&lt;Inputs!L$3),FORECAST($G245,Inputs!K$4:L$4,Inputs!K$3:L$3),-9999)</f>
        <v>-9999</v>
      </c>
    </row>
    <row r="246" spans="1:110" x14ac:dyDescent="0.25">
      <c r="A246" s="2">
        <f t="shared" si="294"/>
        <v>45474.843749999214</v>
      </c>
      <c r="B246" s="3" t="str">
        <f>IF(ROUND(A246,6)&lt;ROUND(Inputs!$B$7,6),"Pre t0",IF(ROUND(A246,6)=ROUND(Inputs!$B$7,6),"t0",IF(AND(A246&gt;Inputs!$B$7,A246&lt;Inputs!$B$8),"TRLD","Post t0")))</f>
        <v>Post t0</v>
      </c>
      <c r="C246" s="17">
        <v>71.58</v>
      </c>
      <c r="D246" s="19">
        <v>193.30384999999998</v>
      </c>
      <c r="E246" s="19"/>
      <c r="F246" s="19">
        <v>200</v>
      </c>
      <c r="G246" s="19">
        <v>130</v>
      </c>
      <c r="H246" s="7">
        <f t="shared" si="254"/>
        <v>172.5</v>
      </c>
      <c r="I246" s="7">
        <f>IF(B246="Pre t0",0,IF(B246="t0",MAX(MIN(TRLD!N246,E246),G246),IF(B246="TRLD",I245+J246,IF(B246="Post t0",MAX(I245+M246,G246)))))</f>
        <v>175</v>
      </c>
      <c r="J246" s="7">
        <f t="shared" si="338"/>
        <v>-5</v>
      </c>
      <c r="K246" s="7">
        <f t="shared" si="250"/>
        <v>-180</v>
      </c>
      <c r="L246" s="7">
        <f t="shared" si="339"/>
        <v>5</v>
      </c>
      <c r="M246" s="8">
        <f t="shared" si="340"/>
        <v>-5</v>
      </c>
      <c r="N246" s="31">
        <f t="shared" si="251"/>
        <v>0</v>
      </c>
      <c r="O246" s="31">
        <f>IF(AND($C246&gt;=Inputs!B$4,$C246&lt;Inputs!C$4),FORECAST($C246,Inputs!B$3:C$3,Inputs!B$4:C$4),0)</f>
        <v>0</v>
      </c>
      <c r="P246" s="31">
        <f>IF(AND($C246&gt;=Inputs!C$4,$C246&lt;Inputs!D$4),FORECAST($C246,Inputs!C$3:D$3,Inputs!C$4:D$4),0)</f>
        <v>0</v>
      </c>
      <c r="Q246" s="31">
        <f>IF(AND($C246&gt;=Inputs!D$4,$C246&lt;Inputs!E$4),FORECAST($C246,Inputs!D$3:E$3,Inputs!D$4:E$4),0)</f>
        <v>0</v>
      </c>
      <c r="R246" s="31">
        <f>IF(AND($C246&gt;=Inputs!E$4,$C246&lt;Inputs!F$4),FORECAST($C246,Inputs!E$3:F$3,Inputs!E$4:F$4),0)</f>
        <v>0</v>
      </c>
      <c r="S246" s="31">
        <f>IF(AND($C246&gt;=Inputs!F$4,$C246&lt;Inputs!G$4),FORECAST($C246,Inputs!F$3:G$3,Inputs!F$4:G$4),0)</f>
        <v>0</v>
      </c>
      <c r="T246" s="31">
        <f>IF(AND($C246&gt;=Inputs!G$4,$C246&lt;Inputs!H$4),FORECAST($C246,Inputs!G$3:H$3,Inputs!G$4:H$4),0)</f>
        <v>0</v>
      </c>
      <c r="U246" s="31">
        <f>IF(AND($C246&gt;=Inputs!H$4,$C246&lt;Inputs!I$4),FORECAST($C246,Inputs!H$3:I$3,Inputs!H$4:I$4),0)</f>
        <v>0</v>
      </c>
      <c r="V246" s="31">
        <f>IF(AND($C246&gt;=Inputs!I$4,$C246&lt;Inputs!J$4),FORECAST($C246,Inputs!I$3:J$3,Inputs!I$4:J$4),0)</f>
        <v>0</v>
      </c>
      <c r="W246" s="31">
        <f>IF(AND($C246&gt;=Inputs!J$4,$C246&lt;Inputs!K$4),FORECAST($C246,Inputs!J$3:K$3,Inputs!J$4:K$4),0)</f>
        <v>0</v>
      </c>
      <c r="X246" s="31">
        <f>IF(AND($C246&gt;=Inputs!K$4,Inputs!K$4&lt;&gt;""),F246,0)</f>
        <v>200</v>
      </c>
      <c r="Y246" s="36">
        <f>IF($I245&lt;Inputs!B$13,Inputs!B$14,0)</f>
        <v>1</v>
      </c>
      <c r="Z246" s="36">
        <f>IF(AND($I245&gt;=Inputs!B$13,$I245&lt;Inputs!C$13),Inputs!C$14,0)</f>
        <v>0</v>
      </c>
      <c r="AA246" s="36">
        <f>IF(AND($I245&gt;=Inputs!C$13,$I245&lt;Inputs!D$13),Inputs!D$14,0)</f>
        <v>0</v>
      </c>
      <c r="AB246" s="36">
        <f>IF(AND($I245&lt;Inputs!B$13),Inputs!B$13,0)</f>
        <v>185</v>
      </c>
      <c r="AC246" s="36">
        <f>IF(AND($I245&gt;=Inputs!B$13,$I245&lt;Inputs!C$13),Inputs!C$13,0)</f>
        <v>0</v>
      </c>
      <c r="AD246" s="36">
        <f>IF(AND($I245&gt;=Inputs!C$13,$I245&lt;Inputs!D$13),Inputs!D$13,0)</f>
        <v>0</v>
      </c>
      <c r="AE246" s="36">
        <f t="shared" si="295"/>
        <v>5</v>
      </c>
      <c r="AF246" s="36">
        <f t="shared" si="296"/>
        <v>0</v>
      </c>
      <c r="AG246" s="36">
        <f t="shared" si="297"/>
        <v>0</v>
      </c>
      <c r="AH246" s="36">
        <f t="shared" si="298"/>
        <v>5</v>
      </c>
      <c r="AI246" s="36" t="str">
        <f t="shared" si="334"/>
        <v>Yes</v>
      </c>
      <c r="AJ246" s="36">
        <f t="shared" si="299"/>
        <v>5</v>
      </c>
      <c r="AK246" s="36">
        <f t="shared" si="300"/>
        <v>0</v>
      </c>
      <c r="AL246" s="36">
        <f t="shared" si="301"/>
        <v>0</v>
      </c>
      <c r="AM246" s="36">
        <f t="shared" si="302"/>
        <v>5</v>
      </c>
      <c r="AN246" s="36">
        <f t="shared" si="303"/>
        <v>0</v>
      </c>
      <c r="AO246" s="36">
        <f t="shared" si="304"/>
        <v>0</v>
      </c>
      <c r="AP246" s="36">
        <f t="shared" si="305"/>
        <v>5</v>
      </c>
      <c r="AQ246" s="36">
        <f t="shared" si="252"/>
        <v>185</v>
      </c>
      <c r="AR246" s="36">
        <f>IF(AND($AQ246&gt;=Inputs!B$13,$AQ246&lt;Inputs!C$13),Inputs!C$14,0)</f>
        <v>0.2</v>
      </c>
      <c r="AS246" s="36">
        <f>IF(AND($AQ246&gt;=Inputs!C$13,$AQ246&lt;Inputs!D$13),Inputs!D$14,0)</f>
        <v>0</v>
      </c>
      <c r="AT246" s="36">
        <f>IF(AND($AQ246&gt;=Inputs!B$13,$AQ246&lt;Inputs!C$13),Inputs!C$13,0)</f>
        <v>200</v>
      </c>
      <c r="AU246" s="36">
        <f>IF(AND($AQ246&gt;=Inputs!C$13,$AQ246&lt;Inputs!D$13),Inputs!D$13,0)</f>
        <v>0</v>
      </c>
      <c r="AV246" s="36">
        <f t="shared" si="306"/>
        <v>75</v>
      </c>
      <c r="AW246" s="36">
        <f>IFERROR((AU246-#REF!)/AS246,0)</f>
        <v>0</v>
      </c>
      <c r="AX246" s="36">
        <f t="shared" si="307"/>
        <v>75</v>
      </c>
      <c r="AY246" s="36" t="str">
        <f t="shared" si="335"/>
        <v>No</v>
      </c>
      <c r="AZ246" s="36">
        <f t="shared" si="308"/>
        <v>0</v>
      </c>
      <c r="BA246" s="36">
        <f t="shared" si="309"/>
        <v>0</v>
      </c>
      <c r="BB246" s="36">
        <f t="shared" si="310"/>
        <v>0</v>
      </c>
      <c r="BC246" s="36">
        <f t="shared" si="311"/>
        <v>0</v>
      </c>
      <c r="BD246" s="36">
        <f t="shared" si="312"/>
        <v>0</v>
      </c>
      <c r="BE246" s="37">
        <f t="shared" si="313"/>
        <v>5</v>
      </c>
      <c r="BF246" s="43">
        <f>IF($I245&lt;=Inputs!B$13,Inputs!B$14,0)</f>
        <v>1</v>
      </c>
      <c r="BG246" s="43">
        <f>IF(AND($I245&gt;Inputs!B$13,$I245&lt;=Inputs!C$13),Inputs!C$14,0)</f>
        <v>0</v>
      </c>
      <c r="BH246" s="43">
        <f>IF(AND($I245&gt;Inputs!C$13,$I245&lt;=Inputs!D$13),Inputs!D$14,0)</f>
        <v>0</v>
      </c>
      <c r="BI246" s="43">
        <f>IF(AND($I245&lt;Inputs!B$13),0,0)</f>
        <v>0</v>
      </c>
      <c r="BJ246" s="43">
        <f>IF(AND($I245&gt;=Inputs!B$13,$I245&lt;Inputs!C$13),Inputs!B$13,0)</f>
        <v>0</v>
      </c>
      <c r="BK246" s="43">
        <f>IF(AND($I245&gt;=Inputs!C$13,$I245&lt;Inputs!D$13),Inputs!C$13,0)</f>
        <v>0</v>
      </c>
      <c r="BL246" s="43">
        <f t="shared" si="314"/>
        <v>180</v>
      </c>
      <c r="BM246" s="43">
        <f t="shared" si="315"/>
        <v>0</v>
      </c>
      <c r="BN246" s="43">
        <f t="shared" si="316"/>
        <v>0</v>
      </c>
      <c r="BO246" s="43">
        <f t="shared" si="317"/>
        <v>180</v>
      </c>
      <c r="BP246" s="43" t="str">
        <f t="shared" si="336"/>
        <v>No</v>
      </c>
      <c r="BQ246" s="43">
        <f t="shared" si="318"/>
        <v>5</v>
      </c>
      <c r="BR246" s="43">
        <f t="shared" si="319"/>
        <v>0</v>
      </c>
      <c r="BS246" s="43">
        <f t="shared" si="320"/>
        <v>0</v>
      </c>
      <c r="BT246" s="43">
        <f t="shared" si="321"/>
        <v>-5</v>
      </c>
      <c r="BU246" s="43">
        <f t="shared" si="322"/>
        <v>0</v>
      </c>
      <c r="BV246" s="43">
        <f t="shared" si="323"/>
        <v>0</v>
      </c>
      <c r="BW246" s="43">
        <f t="shared" si="324"/>
        <v>-5</v>
      </c>
      <c r="BX246" s="43">
        <f t="shared" si="253"/>
        <v>175</v>
      </c>
      <c r="BY246" s="43">
        <f>IF(AND($BX246&gt;Inputs!B$13,$BX246&lt;=Inputs!C$13),Inputs!C$14,0)</f>
        <v>0</v>
      </c>
      <c r="BZ246" s="43">
        <f>IF(AND($BX246&gt;Inputs!C$13,$BX246&lt;=Inputs!D$13),Inputs!D$14,0)</f>
        <v>0</v>
      </c>
      <c r="CA246" s="43">
        <f>IF(AND($BX246&gt;Inputs!B$13,$BX246&lt;=Inputs!C$13),Inputs!B$13,0)</f>
        <v>0</v>
      </c>
      <c r="CB246" s="43">
        <f>IF(AND($BX246&gt;Inputs!C$13,$BX246&lt;=Inputs!D$13),Inputs!C$13,0)</f>
        <v>0</v>
      </c>
      <c r="CC246" s="43">
        <f t="shared" si="325"/>
        <v>0</v>
      </c>
      <c r="CD246" s="43">
        <f t="shared" si="326"/>
        <v>0</v>
      </c>
      <c r="CE246" s="43">
        <f t="shared" si="327"/>
        <v>0</v>
      </c>
      <c r="CF246" s="43" t="str">
        <f t="shared" si="337"/>
        <v>No</v>
      </c>
      <c r="CG246" s="43">
        <f t="shared" si="328"/>
        <v>0</v>
      </c>
      <c r="CH246" s="43">
        <f t="shared" si="329"/>
        <v>0</v>
      </c>
      <c r="CI246" s="43">
        <f t="shared" si="330"/>
        <v>0</v>
      </c>
      <c r="CJ246" s="43">
        <f t="shared" si="331"/>
        <v>0</v>
      </c>
      <c r="CK246" s="43">
        <f t="shared" si="332"/>
        <v>0</v>
      </c>
      <c r="CL246" s="44">
        <f t="shared" si="333"/>
        <v>-5</v>
      </c>
      <c r="CM246" s="9">
        <f>IF(AND($F246&gt;=Inputs!B$3,$F246&lt;Inputs!C$3),FORECAST($F246,Inputs!B$4:C$4,Inputs!B$3:C$3),9999)</f>
        <v>9999</v>
      </c>
      <c r="CN246" s="9">
        <f>IF(AND($F246&gt;=Inputs!C$3,$F246&lt;Inputs!D$3),FORECAST($F246,Inputs!C$4:D$4,Inputs!C$3:D$3),9999)</f>
        <v>9999</v>
      </c>
      <c r="CO246" s="9">
        <f>IF(AND($F246&gt;=Inputs!D$3,$F246&lt;Inputs!E$3),FORECAST($F246,Inputs!D$4:E$4,Inputs!D$3:E$3),9999)</f>
        <v>9999</v>
      </c>
      <c r="CP246" s="9">
        <f>IF(AND($F246&gt;=Inputs!E$3,$F246&lt;Inputs!F$3),FORECAST($F246,Inputs!E$4:F$4,Inputs!E$3:F$3),9999)</f>
        <v>9999</v>
      </c>
      <c r="CQ246" s="9">
        <f>IF(AND($F246&gt;=Inputs!F$3,$F246&lt;Inputs!G$3),FORECAST($F246,Inputs!F$4:G$4,Inputs!F$3:G$3),9999)</f>
        <v>9999</v>
      </c>
      <c r="CR246" s="9">
        <f>IF(AND($F246&gt;=Inputs!G$3,$F246&lt;Inputs!H$3),FORECAST($F246,Inputs!G$4:H$4,Inputs!G$3:H$3),9999)</f>
        <v>9999</v>
      </c>
      <c r="CS246" s="9">
        <f>IF(AND($F246&gt;=Inputs!H$3,$F246&lt;Inputs!I$3),FORECAST($F246,Inputs!H$4:I$4,Inputs!H$3:I$3),9999)</f>
        <v>9999</v>
      </c>
      <c r="CT246" s="9">
        <f>IF(AND($F246&gt;=Inputs!I$3,$F246&lt;Inputs!J$3),FORECAST($F246,Inputs!I$4:J$4,Inputs!I$3:J$3),9999)</f>
        <v>9999</v>
      </c>
      <c r="CU246" s="9">
        <f>IF(AND($F246&gt;=Inputs!J$3,$F246&lt;Inputs!K$3),FORECAST($F246,Inputs!J$4:K$4,Inputs!J$3:K$3),9999)</f>
        <v>9999</v>
      </c>
      <c r="CV246" s="9">
        <f>IF(AND($F246&gt;=Inputs!K$3,$F246&lt;Inputs!L$3),FORECAST($F246,Inputs!K$4:L$4,Inputs!K$3:L$3),9999)</f>
        <v>9999</v>
      </c>
      <c r="CW246" s="9">
        <f>IF(AND($G246&gt;=Inputs!B$3,$G246&lt;Inputs!C$3),FORECAST($G246,Inputs!B$4:C$4,Inputs!B$3:C$3),-9999)</f>
        <v>-9999</v>
      </c>
      <c r="CX246" s="9">
        <f>IF(AND($G246&gt;=Inputs!C$3,$G246&lt;Inputs!D$3),FORECAST($G246,Inputs!C$4:D$4,Inputs!C$3:D$3),-9999)</f>
        <v>-9999</v>
      </c>
      <c r="CY246" s="9">
        <f>IF(AND($G246&gt;=Inputs!D$3,$G246&lt;Inputs!E$3),FORECAST($G246,Inputs!D$4:E$4,Inputs!D$3:E$3),-9999)</f>
        <v>-9999</v>
      </c>
      <c r="CZ246" s="9">
        <f>IF(AND($G246&gt;=Inputs!E$3,$G246&lt;Inputs!F$3),FORECAST($G246,Inputs!E$4:F$4,Inputs!E$3:F$3),-9999)</f>
        <v>-9999</v>
      </c>
      <c r="DA246" s="9">
        <f>IF(AND($G246&gt;=Inputs!F$3,$G246&lt;Inputs!G$3),FORECAST($G246,Inputs!F$4:G$4,Inputs!F$3:G$3),-9999)</f>
        <v>-9999</v>
      </c>
      <c r="DB246" s="9">
        <f>IF(AND($G246&gt;=Inputs!G$3,$G246&lt;Inputs!H$3),FORECAST($G246,Inputs!G$4:H$4,Inputs!G$3:H$3),-9999)</f>
        <v>25.2</v>
      </c>
      <c r="DC246" s="9">
        <f>IF(AND($G246&gt;=Inputs!H$3,$G246&lt;Inputs!I$3),FORECAST($G246,Inputs!H$4:I$4,Inputs!H$3:I$3),-9999)</f>
        <v>-9999</v>
      </c>
      <c r="DD246" s="9">
        <f>IF(AND($G246&gt;=Inputs!I$3,$G246&lt;Inputs!J$3),FORECAST($G246,Inputs!I$4:J$4,Inputs!I$3:J$3),-9999)</f>
        <v>-9999</v>
      </c>
      <c r="DE246" s="9">
        <f>IF(AND($G246&gt;=Inputs!J$3,$G246&lt;Inputs!K$3),FORECAST($G246,Inputs!J$4:K$4,Inputs!J$3:K$3),-9999)</f>
        <v>-9999</v>
      </c>
      <c r="DF246" s="9">
        <f>IF(AND($G246&gt;=Inputs!K$3,$G246&lt;Inputs!L$3),FORECAST($G246,Inputs!K$4:L$4,Inputs!K$3:L$3),-9999)</f>
        <v>-9999</v>
      </c>
    </row>
    <row r="247" spans="1:110" x14ac:dyDescent="0.25">
      <c r="A247" s="2">
        <f t="shared" si="294"/>
        <v>45474.847222221433</v>
      </c>
      <c r="B247" s="3" t="str">
        <f>IF(ROUND(A247,6)&lt;ROUND(Inputs!$B$7,6),"Pre t0",IF(ROUND(A247,6)=ROUND(Inputs!$B$7,6),"t0",IF(AND(A247&gt;Inputs!$B$7,A247&lt;Inputs!$B$8),"TRLD","Post t0")))</f>
        <v>Post t0</v>
      </c>
      <c r="C247" s="17">
        <v>26.65</v>
      </c>
      <c r="D247" s="19">
        <v>192.99644999999998</v>
      </c>
      <c r="E247" s="19"/>
      <c r="F247" s="19">
        <v>200</v>
      </c>
      <c r="G247" s="19">
        <v>130</v>
      </c>
      <c r="H247" s="7">
        <f t="shared" si="254"/>
        <v>167.5</v>
      </c>
      <c r="I247" s="7">
        <f>IF(B247="Pre t0",0,IF(B247="t0",MAX(MIN(TRLD!N247,E247),G247),IF(B247="TRLD",I246+J247,IF(B247="Post t0",MAX(I246+M247,G247)))))</f>
        <v>170</v>
      </c>
      <c r="J247" s="7">
        <f t="shared" si="338"/>
        <v>-5</v>
      </c>
      <c r="K247" s="7">
        <f t="shared" si="250"/>
        <v>-175</v>
      </c>
      <c r="L247" s="7">
        <f t="shared" si="339"/>
        <v>5</v>
      </c>
      <c r="M247" s="8">
        <f t="shared" si="340"/>
        <v>-5</v>
      </c>
      <c r="N247" s="31">
        <f t="shared" si="251"/>
        <v>0</v>
      </c>
      <c r="O247" s="31">
        <f>IF(AND($C247&gt;=Inputs!B$4,$C247&lt;Inputs!C$4),FORECAST($C247,Inputs!B$3:C$3,Inputs!B$4:C$4),0)</f>
        <v>0</v>
      </c>
      <c r="P247" s="31">
        <f>IF(AND($C247&gt;=Inputs!C$4,$C247&lt;Inputs!D$4),FORECAST($C247,Inputs!C$3:D$3,Inputs!C$4:D$4),0)</f>
        <v>0</v>
      </c>
      <c r="Q247" s="31">
        <f>IF(AND($C247&gt;=Inputs!D$4,$C247&lt;Inputs!E$4),FORECAST($C247,Inputs!D$3:E$3,Inputs!D$4:E$4),0)</f>
        <v>0</v>
      </c>
      <c r="R247" s="31">
        <f>IF(AND($C247&gt;=Inputs!E$4,$C247&lt;Inputs!F$4),FORECAST($C247,Inputs!E$3:F$3,Inputs!E$4:F$4),0)</f>
        <v>0</v>
      </c>
      <c r="S247" s="31">
        <f>IF(AND($C247&gt;=Inputs!F$4,$C247&lt;Inputs!G$4),FORECAST($C247,Inputs!F$3:G$3,Inputs!F$4:G$4),0)</f>
        <v>0</v>
      </c>
      <c r="T247" s="31">
        <f>IF(AND($C247&gt;=Inputs!G$4,$C247&lt;Inputs!H$4),FORECAST($C247,Inputs!G$3:H$3,Inputs!G$4:H$4),0)</f>
        <v>136.04166666666666</v>
      </c>
      <c r="U247" s="31">
        <f>IF(AND($C247&gt;=Inputs!H$4,$C247&lt;Inputs!I$4),FORECAST($C247,Inputs!H$3:I$3,Inputs!H$4:I$4),0)</f>
        <v>0</v>
      </c>
      <c r="V247" s="31">
        <f>IF(AND($C247&gt;=Inputs!I$4,$C247&lt;Inputs!J$4),FORECAST($C247,Inputs!I$3:J$3,Inputs!I$4:J$4),0)</f>
        <v>0</v>
      </c>
      <c r="W247" s="31">
        <f>IF(AND($C247&gt;=Inputs!J$4,$C247&lt;Inputs!K$4),FORECAST($C247,Inputs!J$3:K$3,Inputs!J$4:K$4),0)</f>
        <v>0</v>
      </c>
      <c r="X247" s="31">
        <f>IF(AND($C247&gt;=Inputs!K$4,Inputs!K$4&lt;&gt;""),F247,0)</f>
        <v>0</v>
      </c>
      <c r="Y247" s="36">
        <f>IF($I246&lt;Inputs!B$13,Inputs!B$14,0)</f>
        <v>1</v>
      </c>
      <c r="Z247" s="36">
        <f>IF(AND($I246&gt;=Inputs!B$13,$I246&lt;Inputs!C$13),Inputs!C$14,0)</f>
        <v>0</v>
      </c>
      <c r="AA247" s="36">
        <f>IF(AND($I246&gt;=Inputs!C$13,$I246&lt;Inputs!D$13),Inputs!D$14,0)</f>
        <v>0</v>
      </c>
      <c r="AB247" s="36">
        <f>IF(AND($I246&lt;Inputs!B$13),Inputs!B$13,0)</f>
        <v>185</v>
      </c>
      <c r="AC247" s="36">
        <f>IF(AND($I246&gt;=Inputs!B$13,$I246&lt;Inputs!C$13),Inputs!C$13,0)</f>
        <v>0</v>
      </c>
      <c r="AD247" s="36">
        <f>IF(AND($I246&gt;=Inputs!C$13,$I246&lt;Inputs!D$13),Inputs!D$13,0)</f>
        <v>0</v>
      </c>
      <c r="AE247" s="36">
        <f t="shared" si="295"/>
        <v>10</v>
      </c>
      <c r="AF247" s="36">
        <f t="shared" si="296"/>
        <v>0</v>
      </c>
      <c r="AG247" s="36">
        <f t="shared" si="297"/>
        <v>0</v>
      </c>
      <c r="AH247" s="36">
        <f t="shared" si="298"/>
        <v>10</v>
      </c>
      <c r="AI247" s="36" t="str">
        <f t="shared" si="334"/>
        <v>No</v>
      </c>
      <c r="AJ247" s="36">
        <f t="shared" si="299"/>
        <v>5</v>
      </c>
      <c r="AK247" s="36">
        <f t="shared" si="300"/>
        <v>0</v>
      </c>
      <c r="AL247" s="36">
        <f t="shared" si="301"/>
        <v>0</v>
      </c>
      <c r="AM247" s="36">
        <f t="shared" si="302"/>
        <v>5</v>
      </c>
      <c r="AN247" s="36">
        <f t="shared" si="303"/>
        <v>0</v>
      </c>
      <c r="AO247" s="36">
        <f t="shared" si="304"/>
        <v>0</v>
      </c>
      <c r="AP247" s="36">
        <f t="shared" si="305"/>
        <v>5</v>
      </c>
      <c r="AQ247" s="36">
        <f t="shared" si="252"/>
        <v>180</v>
      </c>
      <c r="AR247" s="36">
        <f>IF(AND($AQ247&gt;=Inputs!B$13,$AQ247&lt;Inputs!C$13),Inputs!C$14,0)</f>
        <v>0</v>
      </c>
      <c r="AS247" s="36">
        <f>IF(AND($AQ247&gt;=Inputs!C$13,$AQ247&lt;Inputs!D$13),Inputs!D$14,0)</f>
        <v>0</v>
      </c>
      <c r="AT247" s="36">
        <f>IF(AND($AQ247&gt;=Inputs!B$13,$AQ247&lt;Inputs!C$13),Inputs!C$13,0)</f>
        <v>0</v>
      </c>
      <c r="AU247" s="36">
        <f>IF(AND($AQ247&gt;=Inputs!C$13,$AQ247&lt;Inputs!D$13),Inputs!D$13,0)</f>
        <v>0</v>
      </c>
      <c r="AV247" s="36">
        <f t="shared" si="306"/>
        <v>0</v>
      </c>
      <c r="AW247" s="36">
        <f>IFERROR((AU247-#REF!)/AS247,0)</f>
        <v>0</v>
      </c>
      <c r="AX247" s="36">
        <f t="shared" si="307"/>
        <v>0</v>
      </c>
      <c r="AY247" s="36" t="str">
        <f t="shared" si="335"/>
        <v>No</v>
      </c>
      <c r="AZ247" s="36">
        <f t="shared" si="308"/>
        <v>0</v>
      </c>
      <c r="BA247" s="36">
        <f t="shared" si="309"/>
        <v>0</v>
      </c>
      <c r="BB247" s="36">
        <f t="shared" si="310"/>
        <v>0</v>
      </c>
      <c r="BC247" s="36">
        <f t="shared" si="311"/>
        <v>0</v>
      </c>
      <c r="BD247" s="36">
        <f t="shared" si="312"/>
        <v>0</v>
      </c>
      <c r="BE247" s="37">
        <f t="shared" si="313"/>
        <v>5</v>
      </c>
      <c r="BF247" s="43">
        <f>IF($I246&lt;=Inputs!B$13,Inputs!B$14,0)</f>
        <v>1</v>
      </c>
      <c r="BG247" s="43">
        <f>IF(AND($I246&gt;Inputs!B$13,$I246&lt;=Inputs!C$13),Inputs!C$14,0)</f>
        <v>0</v>
      </c>
      <c r="BH247" s="43">
        <f>IF(AND($I246&gt;Inputs!C$13,$I246&lt;=Inputs!D$13),Inputs!D$14,0)</f>
        <v>0</v>
      </c>
      <c r="BI247" s="43">
        <f>IF(AND($I246&lt;Inputs!B$13),0,0)</f>
        <v>0</v>
      </c>
      <c r="BJ247" s="43">
        <f>IF(AND($I246&gt;=Inputs!B$13,$I246&lt;Inputs!C$13),Inputs!B$13,0)</f>
        <v>0</v>
      </c>
      <c r="BK247" s="43">
        <f>IF(AND($I246&gt;=Inputs!C$13,$I246&lt;Inputs!D$13),Inputs!C$13,0)</f>
        <v>0</v>
      </c>
      <c r="BL247" s="43">
        <f t="shared" si="314"/>
        <v>175</v>
      </c>
      <c r="BM247" s="43">
        <f t="shared" si="315"/>
        <v>0</v>
      </c>
      <c r="BN247" s="43">
        <f t="shared" si="316"/>
        <v>0</v>
      </c>
      <c r="BO247" s="43">
        <f t="shared" si="317"/>
        <v>175</v>
      </c>
      <c r="BP247" s="43" t="str">
        <f t="shared" si="336"/>
        <v>No</v>
      </c>
      <c r="BQ247" s="43">
        <f t="shared" si="318"/>
        <v>5</v>
      </c>
      <c r="BR247" s="43">
        <f t="shared" si="319"/>
        <v>0</v>
      </c>
      <c r="BS247" s="43">
        <f t="shared" si="320"/>
        <v>0</v>
      </c>
      <c r="BT247" s="43">
        <f t="shared" si="321"/>
        <v>-5</v>
      </c>
      <c r="BU247" s="43">
        <f t="shared" si="322"/>
        <v>0</v>
      </c>
      <c r="BV247" s="43">
        <f t="shared" si="323"/>
        <v>0</v>
      </c>
      <c r="BW247" s="43">
        <f t="shared" si="324"/>
        <v>-5</v>
      </c>
      <c r="BX247" s="43">
        <f t="shared" si="253"/>
        <v>170</v>
      </c>
      <c r="BY247" s="43">
        <f>IF(AND($BX247&gt;Inputs!B$13,$BX247&lt;=Inputs!C$13),Inputs!C$14,0)</f>
        <v>0</v>
      </c>
      <c r="BZ247" s="43">
        <f>IF(AND($BX247&gt;Inputs!C$13,$BX247&lt;=Inputs!D$13),Inputs!D$14,0)</f>
        <v>0</v>
      </c>
      <c r="CA247" s="43">
        <f>IF(AND($BX247&gt;Inputs!B$13,$BX247&lt;=Inputs!C$13),Inputs!B$13,0)</f>
        <v>0</v>
      </c>
      <c r="CB247" s="43">
        <f>IF(AND($BX247&gt;Inputs!C$13,$BX247&lt;=Inputs!D$13),Inputs!C$13,0)</f>
        <v>0</v>
      </c>
      <c r="CC247" s="43">
        <f t="shared" si="325"/>
        <v>0</v>
      </c>
      <c r="CD247" s="43">
        <f t="shared" si="326"/>
        <v>0</v>
      </c>
      <c r="CE247" s="43">
        <f t="shared" si="327"/>
        <v>0</v>
      </c>
      <c r="CF247" s="43" t="str">
        <f t="shared" si="337"/>
        <v>No</v>
      </c>
      <c r="CG247" s="43">
        <f t="shared" si="328"/>
        <v>0</v>
      </c>
      <c r="CH247" s="43">
        <f t="shared" si="329"/>
        <v>0</v>
      </c>
      <c r="CI247" s="43">
        <f t="shared" si="330"/>
        <v>0</v>
      </c>
      <c r="CJ247" s="43">
        <f t="shared" si="331"/>
        <v>0</v>
      </c>
      <c r="CK247" s="43">
        <f t="shared" si="332"/>
        <v>0</v>
      </c>
      <c r="CL247" s="44">
        <f t="shared" si="333"/>
        <v>-5</v>
      </c>
      <c r="CM247" s="9">
        <f>IF(AND($F247&gt;=Inputs!B$3,$F247&lt;Inputs!C$3),FORECAST($F247,Inputs!B$4:C$4,Inputs!B$3:C$3),9999)</f>
        <v>9999</v>
      </c>
      <c r="CN247" s="9">
        <f>IF(AND($F247&gt;=Inputs!C$3,$F247&lt;Inputs!D$3),FORECAST($F247,Inputs!C$4:D$4,Inputs!C$3:D$3),9999)</f>
        <v>9999</v>
      </c>
      <c r="CO247" s="9">
        <f>IF(AND($F247&gt;=Inputs!D$3,$F247&lt;Inputs!E$3),FORECAST($F247,Inputs!D$4:E$4,Inputs!D$3:E$3),9999)</f>
        <v>9999</v>
      </c>
      <c r="CP247" s="9">
        <f>IF(AND($F247&gt;=Inputs!E$3,$F247&lt;Inputs!F$3),FORECAST($F247,Inputs!E$4:F$4,Inputs!E$3:F$3),9999)</f>
        <v>9999</v>
      </c>
      <c r="CQ247" s="9">
        <f>IF(AND($F247&gt;=Inputs!F$3,$F247&lt;Inputs!G$3),FORECAST($F247,Inputs!F$4:G$4,Inputs!F$3:G$3),9999)</f>
        <v>9999</v>
      </c>
      <c r="CR247" s="9">
        <f>IF(AND($F247&gt;=Inputs!G$3,$F247&lt;Inputs!H$3),FORECAST($F247,Inputs!G$4:H$4,Inputs!G$3:H$3),9999)</f>
        <v>9999</v>
      </c>
      <c r="CS247" s="9">
        <f>IF(AND($F247&gt;=Inputs!H$3,$F247&lt;Inputs!I$3),FORECAST($F247,Inputs!H$4:I$4,Inputs!H$3:I$3),9999)</f>
        <v>9999</v>
      </c>
      <c r="CT247" s="9">
        <f>IF(AND($F247&gt;=Inputs!I$3,$F247&lt;Inputs!J$3),FORECAST($F247,Inputs!I$4:J$4,Inputs!I$3:J$3),9999)</f>
        <v>9999</v>
      </c>
      <c r="CU247" s="9">
        <f>IF(AND($F247&gt;=Inputs!J$3,$F247&lt;Inputs!K$3),FORECAST($F247,Inputs!J$4:K$4,Inputs!J$3:K$3),9999)</f>
        <v>9999</v>
      </c>
      <c r="CV247" s="9">
        <f>IF(AND($F247&gt;=Inputs!K$3,$F247&lt;Inputs!L$3),FORECAST($F247,Inputs!K$4:L$4,Inputs!K$3:L$3),9999)</f>
        <v>9999</v>
      </c>
      <c r="CW247" s="9">
        <f>IF(AND($G247&gt;=Inputs!B$3,$G247&lt;Inputs!C$3),FORECAST($G247,Inputs!B$4:C$4,Inputs!B$3:C$3),-9999)</f>
        <v>-9999</v>
      </c>
      <c r="CX247" s="9">
        <f>IF(AND($G247&gt;=Inputs!C$3,$G247&lt;Inputs!D$3),FORECAST($G247,Inputs!C$4:D$4,Inputs!C$3:D$3),-9999)</f>
        <v>-9999</v>
      </c>
      <c r="CY247" s="9">
        <f>IF(AND($G247&gt;=Inputs!D$3,$G247&lt;Inputs!E$3),FORECAST($G247,Inputs!D$4:E$4,Inputs!D$3:E$3),-9999)</f>
        <v>-9999</v>
      </c>
      <c r="CZ247" s="9">
        <f>IF(AND($G247&gt;=Inputs!E$3,$G247&lt;Inputs!F$3),FORECAST($G247,Inputs!E$4:F$4,Inputs!E$3:F$3),-9999)</f>
        <v>-9999</v>
      </c>
      <c r="DA247" s="9">
        <f>IF(AND($G247&gt;=Inputs!F$3,$G247&lt;Inputs!G$3),FORECAST($G247,Inputs!F$4:G$4,Inputs!F$3:G$3),-9999)</f>
        <v>-9999</v>
      </c>
      <c r="DB247" s="9">
        <f>IF(AND($G247&gt;=Inputs!G$3,$G247&lt;Inputs!H$3),FORECAST($G247,Inputs!G$4:H$4,Inputs!G$3:H$3),-9999)</f>
        <v>25.2</v>
      </c>
      <c r="DC247" s="9">
        <f>IF(AND($G247&gt;=Inputs!H$3,$G247&lt;Inputs!I$3),FORECAST($G247,Inputs!H$4:I$4,Inputs!H$3:I$3),-9999)</f>
        <v>-9999</v>
      </c>
      <c r="DD247" s="9">
        <f>IF(AND($G247&gt;=Inputs!I$3,$G247&lt;Inputs!J$3),FORECAST($G247,Inputs!I$4:J$4,Inputs!I$3:J$3),-9999)</f>
        <v>-9999</v>
      </c>
      <c r="DE247" s="9">
        <f>IF(AND($G247&gt;=Inputs!J$3,$G247&lt;Inputs!K$3),FORECAST($G247,Inputs!J$4:K$4,Inputs!J$3:K$3),-9999)</f>
        <v>-9999</v>
      </c>
      <c r="DF247" s="9">
        <f>IF(AND($G247&gt;=Inputs!K$3,$G247&lt;Inputs!L$3),FORECAST($G247,Inputs!K$4:L$4,Inputs!K$3:L$3),-9999)</f>
        <v>-9999</v>
      </c>
    </row>
    <row r="248" spans="1:110" x14ac:dyDescent="0.25">
      <c r="A248" s="2">
        <f t="shared" si="294"/>
        <v>45474.850694443652</v>
      </c>
      <c r="B248" s="3" t="str">
        <f>IF(ROUND(A248,6)&lt;ROUND(Inputs!$B$7,6),"Pre t0",IF(ROUND(A248,6)=ROUND(Inputs!$B$7,6),"t0",IF(AND(A248&gt;Inputs!$B$7,A248&lt;Inputs!$B$8),"TRLD","Post t0")))</f>
        <v>Post t0</v>
      </c>
      <c r="C248" s="17">
        <v>32.08</v>
      </c>
      <c r="D248" s="19">
        <v>192.93990000000002</v>
      </c>
      <c r="E248" s="19"/>
      <c r="F248" s="19">
        <v>200</v>
      </c>
      <c r="G248" s="19">
        <v>130</v>
      </c>
      <c r="H248" s="7">
        <f t="shared" si="254"/>
        <v>162.5</v>
      </c>
      <c r="I248" s="7">
        <f>IF(B248="Pre t0",0,IF(B248="t0",MAX(MIN(TRLD!N248,E248),G248),IF(B248="TRLD",I247+J248,IF(B248="Post t0",MAX(I247+M248,G248)))))</f>
        <v>165</v>
      </c>
      <c r="J248" s="7">
        <f t="shared" si="338"/>
        <v>-5</v>
      </c>
      <c r="K248" s="7">
        <f t="shared" si="250"/>
        <v>-170</v>
      </c>
      <c r="L248" s="7">
        <f t="shared" si="339"/>
        <v>5</v>
      </c>
      <c r="M248" s="8">
        <f t="shared" si="340"/>
        <v>-5</v>
      </c>
      <c r="N248" s="31">
        <f t="shared" si="251"/>
        <v>0</v>
      </c>
      <c r="O248" s="31">
        <f>IF(AND($C248&gt;=Inputs!B$4,$C248&lt;Inputs!C$4),FORECAST($C248,Inputs!B$3:C$3,Inputs!B$4:C$4),0)</f>
        <v>0</v>
      </c>
      <c r="P248" s="31">
        <f>IF(AND($C248&gt;=Inputs!C$4,$C248&lt;Inputs!D$4),FORECAST($C248,Inputs!C$3:D$3,Inputs!C$4:D$4),0)</f>
        <v>0</v>
      </c>
      <c r="Q248" s="31">
        <f>IF(AND($C248&gt;=Inputs!D$4,$C248&lt;Inputs!E$4),FORECAST($C248,Inputs!D$3:E$3,Inputs!D$4:E$4),0)</f>
        <v>0</v>
      </c>
      <c r="R248" s="31">
        <f>IF(AND($C248&gt;=Inputs!E$4,$C248&lt;Inputs!F$4),FORECAST($C248,Inputs!E$3:F$3,Inputs!E$4:F$4),0)</f>
        <v>0</v>
      </c>
      <c r="S248" s="31">
        <f>IF(AND($C248&gt;=Inputs!F$4,$C248&lt;Inputs!G$4),FORECAST($C248,Inputs!F$3:G$3,Inputs!F$4:G$4),0)</f>
        <v>0</v>
      </c>
      <c r="T248" s="31">
        <f>IF(AND($C248&gt;=Inputs!G$4,$C248&lt;Inputs!H$4),FORECAST($C248,Inputs!G$3:H$3,Inputs!G$4:H$4),0)</f>
        <v>0</v>
      </c>
      <c r="U248" s="31">
        <f>IF(AND($C248&gt;=Inputs!H$4,$C248&lt;Inputs!I$4),FORECAST($C248,Inputs!H$3:I$3,Inputs!H$4:I$4),0)</f>
        <v>0</v>
      </c>
      <c r="V248" s="31">
        <f>IF(AND($C248&gt;=Inputs!I$4,$C248&lt;Inputs!J$4),FORECAST($C248,Inputs!I$3:J$3,Inputs!I$4:J$4),0)</f>
        <v>185.03466666666668</v>
      </c>
      <c r="W248" s="31">
        <f>IF(AND($C248&gt;=Inputs!J$4,$C248&lt;Inputs!K$4),FORECAST($C248,Inputs!J$3:K$3,Inputs!J$4:K$4),0)</f>
        <v>0</v>
      </c>
      <c r="X248" s="31">
        <f>IF(AND($C248&gt;=Inputs!K$4,Inputs!K$4&lt;&gt;""),F248,0)</f>
        <v>0</v>
      </c>
      <c r="Y248" s="36">
        <f>IF($I247&lt;Inputs!B$13,Inputs!B$14,0)</f>
        <v>1</v>
      </c>
      <c r="Z248" s="36">
        <f>IF(AND($I247&gt;=Inputs!B$13,$I247&lt;Inputs!C$13),Inputs!C$14,0)</f>
        <v>0</v>
      </c>
      <c r="AA248" s="36">
        <f>IF(AND($I247&gt;=Inputs!C$13,$I247&lt;Inputs!D$13),Inputs!D$14,0)</f>
        <v>0</v>
      </c>
      <c r="AB248" s="36">
        <f>IF(AND($I247&lt;Inputs!B$13),Inputs!B$13,0)</f>
        <v>185</v>
      </c>
      <c r="AC248" s="36">
        <f>IF(AND($I247&gt;=Inputs!B$13,$I247&lt;Inputs!C$13),Inputs!C$13,0)</f>
        <v>0</v>
      </c>
      <c r="AD248" s="36">
        <f>IF(AND($I247&gt;=Inputs!C$13,$I247&lt;Inputs!D$13),Inputs!D$13,0)</f>
        <v>0</v>
      </c>
      <c r="AE248" s="36">
        <f t="shared" si="295"/>
        <v>15</v>
      </c>
      <c r="AF248" s="36">
        <f t="shared" si="296"/>
        <v>0</v>
      </c>
      <c r="AG248" s="36">
        <f t="shared" si="297"/>
        <v>0</v>
      </c>
      <c r="AH248" s="36">
        <f t="shared" si="298"/>
        <v>15</v>
      </c>
      <c r="AI248" s="36" t="str">
        <f t="shared" si="334"/>
        <v>No</v>
      </c>
      <c r="AJ248" s="36">
        <f t="shared" si="299"/>
        <v>5</v>
      </c>
      <c r="AK248" s="36">
        <f t="shared" si="300"/>
        <v>0</v>
      </c>
      <c r="AL248" s="36">
        <f t="shared" si="301"/>
        <v>0</v>
      </c>
      <c r="AM248" s="36">
        <f t="shared" si="302"/>
        <v>5</v>
      </c>
      <c r="AN248" s="36">
        <f t="shared" si="303"/>
        <v>0</v>
      </c>
      <c r="AO248" s="36">
        <f t="shared" si="304"/>
        <v>0</v>
      </c>
      <c r="AP248" s="36">
        <f t="shared" si="305"/>
        <v>5</v>
      </c>
      <c r="AQ248" s="36">
        <f t="shared" si="252"/>
        <v>175</v>
      </c>
      <c r="AR248" s="36">
        <f>IF(AND($AQ248&gt;=Inputs!B$13,$AQ248&lt;Inputs!C$13),Inputs!C$14,0)</f>
        <v>0</v>
      </c>
      <c r="AS248" s="36">
        <f>IF(AND($AQ248&gt;=Inputs!C$13,$AQ248&lt;Inputs!D$13),Inputs!D$14,0)</f>
        <v>0</v>
      </c>
      <c r="AT248" s="36">
        <f>IF(AND($AQ248&gt;=Inputs!B$13,$AQ248&lt;Inputs!C$13),Inputs!C$13,0)</f>
        <v>0</v>
      </c>
      <c r="AU248" s="36">
        <f>IF(AND($AQ248&gt;=Inputs!C$13,$AQ248&lt;Inputs!D$13),Inputs!D$13,0)</f>
        <v>0</v>
      </c>
      <c r="AV248" s="36">
        <f t="shared" si="306"/>
        <v>0</v>
      </c>
      <c r="AW248" s="36">
        <f>IFERROR((AU248-#REF!)/AS248,0)</f>
        <v>0</v>
      </c>
      <c r="AX248" s="36">
        <f t="shared" si="307"/>
        <v>0</v>
      </c>
      <c r="AY248" s="36" t="str">
        <f t="shared" si="335"/>
        <v>No</v>
      </c>
      <c r="AZ248" s="36">
        <f t="shared" si="308"/>
        <v>0</v>
      </c>
      <c r="BA248" s="36">
        <f t="shared" si="309"/>
        <v>0</v>
      </c>
      <c r="BB248" s="36">
        <f t="shared" si="310"/>
        <v>0</v>
      </c>
      <c r="BC248" s="36">
        <f t="shared" si="311"/>
        <v>0</v>
      </c>
      <c r="BD248" s="36">
        <f t="shared" si="312"/>
        <v>0</v>
      </c>
      <c r="BE248" s="37">
        <f t="shared" si="313"/>
        <v>5</v>
      </c>
      <c r="BF248" s="43">
        <f>IF($I247&lt;=Inputs!B$13,Inputs!B$14,0)</f>
        <v>1</v>
      </c>
      <c r="BG248" s="43">
        <f>IF(AND($I247&gt;Inputs!B$13,$I247&lt;=Inputs!C$13),Inputs!C$14,0)</f>
        <v>0</v>
      </c>
      <c r="BH248" s="43">
        <f>IF(AND($I247&gt;Inputs!C$13,$I247&lt;=Inputs!D$13),Inputs!D$14,0)</f>
        <v>0</v>
      </c>
      <c r="BI248" s="43">
        <f>IF(AND($I247&lt;Inputs!B$13),0,0)</f>
        <v>0</v>
      </c>
      <c r="BJ248" s="43">
        <f>IF(AND($I247&gt;=Inputs!B$13,$I247&lt;Inputs!C$13),Inputs!B$13,0)</f>
        <v>0</v>
      </c>
      <c r="BK248" s="43">
        <f>IF(AND($I247&gt;=Inputs!C$13,$I247&lt;Inputs!D$13),Inputs!C$13,0)</f>
        <v>0</v>
      </c>
      <c r="BL248" s="43">
        <f t="shared" si="314"/>
        <v>170</v>
      </c>
      <c r="BM248" s="43">
        <f t="shared" si="315"/>
        <v>0</v>
      </c>
      <c r="BN248" s="43">
        <f t="shared" si="316"/>
        <v>0</v>
      </c>
      <c r="BO248" s="43">
        <f t="shared" si="317"/>
        <v>170</v>
      </c>
      <c r="BP248" s="43" t="str">
        <f t="shared" si="336"/>
        <v>No</v>
      </c>
      <c r="BQ248" s="43">
        <f t="shared" si="318"/>
        <v>5</v>
      </c>
      <c r="BR248" s="43">
        <f t="shared" si="319"/>
        <v>0</v>
      </c>
      <c r="BS248" s="43">
        <f t="shared" si="320"/>
        <v>0</v>
      </c>
      <c r="BT248" s="43">
        <f t="shared" si="321"/>
        <v>-5</v>
      </c>
      <c r="BU248" s="43">
        <f t="shared" si="322"/>
        <v>0</v>
      </c>
      <c r="BV248" s="43">
        <f t="shared" si="323"/>
        <v>0</v>
      </c>
      <c r="BW248" s="43">
        <f t="shared" si="324"/>
        <v>-5</v>
      </c>
      <c r="BX248" s="43">
        <f t="shared" si="253"/>
        <v>165</v>
      </c>
      <c r="BY248" s="43">
        <f>IF(AND($BX248&gt;Inputs!B$13,$BX248&lt;=Inputs!C$13),Inputs!C$14,0)</f>
        <v>0</v>
      </c>
      <c r="BZ248" s="43">
        <f>IF(AND($BX248&gt;Inputs!C$13,$BX248&lt;=Inputs!D$13),Inputs!D$14,0)</f>
        <v>0</v>
      </c>
      <c r="CA248" s="43">
        <f>IF(AND($BX248&gt;Inputs!B$13,$BX248&lt;=Inputs!C$13),Inputs!B$13,0)</f>
        <v>0</v>
      </c>
      <c r="CB248" s="43">
        <f>IF(AND($BX248&gt;Inputs!C$13,$BX248&lt;=Inputs!D$13),Inputs!C$13,0)</f>
        <v>0</v>
      </c>
      <c r="CC248" s="43">
        <f t="shared" si="325"/>
        <v>0</v>
      </c>
      <c r="CD248" s="43">
        <f t="shared" si="326"/>
        <v>0</v>
      </c>
      <c r="CE248" s="43">
        <f t="shared" si="327"/>
        <v>0</v>
      </c>
      <c r="CF248" s="43" t="str">
        <f t="shared" si="337"/>
        <v>No</v>
      </c>
      <c r="CG248" s="43">
        <f t="shared" si="328"/>
        <v>0</v>
      </c>
      <c r="CH248" s="43">
        <f t="shared" si="329"/>
        <v>0</v>
      </c>
      <c r="CI248" s="43">
        <f t="shared" si="330"/>
        <v>0</v>
      </c>
      <c r="CJ248" s="43">
        <f t="shared" si="331"/>
        <v>0</v>
      </c>
      <c r="CK248" s="43">
        <f t="shared" si="332"/>
        <v>0</v>
      </c>
      <c r="CL248" s="44">
        <f t="shared" si="333"/>
        <v>-5</v>
      </c>
      <c r="CM248" s="9">
        <f>IF(AND($F248&gt;=Inputs!B$3,$F248&lt;Inputs!C$3),FORECAST($F248,Inputs!B$4:C$4,Inputs!B$3:C$3),9999)</f>
        <v>9999</v>
      </c>
      <c r="CN248" s="9">
        <f>IF(AND($F248&gt;=Inputs!C$3,$F248&lt;Inputs!D$3),FORECAST($F248,Inputs!C$4:D$4,Inputs!C$3:D$3),9999)</f>
        <v>9999</v>
      </c>
      <c r="CO248" s="9">
        <f>IF(AND($F248&gt;=Inputs!D$3,$F248&lt;Inputs!E$3),FORECAST($F248,Inputs!D$4:E$4,Inputs!D$3:E$3),9999)</f>
        <v>9999</v>
      </c>
      <c r="CP248" s="9">
        <f>IF(AND($F248&gt;=Inputs!E$3,$F248&lt;Inputs!F$3),FORECAST($F248,Inputs!E$4:F$4,Inputs!E$3:F$3),9999)</f>
        <v>9999</v>
      </c>
      <c r="CQ248" s="9">
        <f>IF(AND($F248&gt;=Inputs!F$3,$F248&lt;Inputs!G$3),FORECAST($F248,Inputs!F$4:G$4,Inputs!F$3:G$3),9999)</f>
        <v>9999</v>
      </c>
      <c r="CR248" s="9">
        <f>IF(AND($F248&gt;=Inputs!G$3,$F248&lt;Inputs!H$3),FORECAST($F248,Inputs!G$4:H$4,Inputs!G$3:H$3),9999)</f>
        <v>9999</v>
      </c>
      <c r="CS248" s="9">
        <f>IF(AND($F248&gt;=Inputs!H$3,$F248&lt;Inputs!I$3),FORECAST($F248,Inputs!H$4:I$4,Inputs!H$3:I$3),9999)</f>
        <v>9999</v>
      </c>
      <c r="CT248" s="9">
        <f>IF(AND($F248&gt;=Inputs!I$3,$F248&lt;Inputs!J$3),FORECAST($F248,Inputs!I$4:J$4,Inputs!I$3:J$3),9999)</f>
        <v>9999</v>
      </c>
      <c r="CU248" s="9">
        <f>IF(AND($F248&gt;=Inputs!J$3,$F248&lt;Inputs!K$3),FORECAST($F248,Inputs!J$4:K$4,Inputs!J$3:K$3),9999)</f>
        <v>9999</v>
      </c>
      <c r="CV248" s="9">
        <f>IF(AND($F248&gt;=Inputs!K$3,$F248&lt;Inputs!L$3),FORECAST($F248,Inputs!K$4:L$4,Inputs!K$3:L$3),9999)</f>
        <v>9999</v>
      </c>
      <c r="CW248" s="9">
        <f>IF(AND($G248&gt;=Inputs!B$3,$G248&lt;Inputs!C$3),FORECAST($G248,Inputs!B$4:C$4,Inputs!B$3:C$3),-9999)</f>
        <v>-9999</v>
      </c>
      <c r="CX248" s="9">
        <f>IF(AND($G248&gt;=Inputs!C$3,$G248&lt;Inputs!D$3),FORECAST($G248,Inputs!C$4:D$4,Inputs!C$3:D$3),-9999)</f>
        <v>-9999</v>
      </c>
      <c r="CY248" s="9">
        <f>IF(AND($G248&gt;=Inputs!D$3,$G248&lt;Inputs!E$3),FORECAST($G248,Inputs!D$4:E$4,Inputs!D$3:E$3),-9999)</f>
        <v>-9999</v>
      </c>
      <c r="CZ248" s="9">
        <f>IF(AND($G248&gt;=Inputs!E$3,$G248&lt;Inputs!F$3),FORECAST($G248,Inputs!E$4:F$4,Inputs!E$3:F$3),-9999)</f>
        <v>-9999</v>
      </c>
      <c r="DA248" s="9">
        <f>IF(AND($G248&gt;=Inputs!F$3,$G248&lt;Inputs!G$3),FORECAST($G248,Inputs!F$4:G$4,Inputs!F$3:G$3),-9999)</f>
        <v>-9999</v>
      </c>
      <c r="DB248" s="9">
        <f>IF(AND($G248&gt;=Inputs!G$3,$G248&lt;Inputs!H$3),FORECAST($G248,Inputs!G$4:H$4,Inputs!G$3:H$3),-9999)</f>
        <v>25.2</v>
      </c>
      <c r="DC248" s="9">
        <f>IF(AND($G248&gt;=Inputs!H$3,$G248&lt;Inputs!I$3),FORECAST($G248,Inputs!H$4:I$4,Inputs!H$3:I$3),-9999)</f>
        <v>-9999</v>
      </c>
      <c r="DD248" s="9">
        <f>IF(AND($G248&gt;=Inputs!I$3,$G248&lt;Inputs!J$3),FORECAST($G248,Inputs!I$4:J$4,Inputs!I$3:J$3),-9999)</f>
        <v>-9999</v>
      </c>
      <c r="DE248" s="9">
        <f>IF(AND($G248&gt;=Inputs!J$3,$G248&lt;Inputs!K$3),FORECAST($G248,Inputs!J$4:K$4,Inputs!J$3:K$3),-9999)</f>
        <v>-9999</v>
      </c>
      <c r="DF248" s="9">
        <f>IF(AND($G248&gt;=Inputs!K$3,$G248&lt;Inputs!L$3),FORECAST($G248,Inputs!K$4:L$4,Inputs!K$3:L$3),-9999)</f>
        <v>-9999</v>
      </c>
    </row>
    <row r="249" spans="1:110" x14ac:dyDescent="0.25">
      <c r="A249" s="2">
        <f t="shared" si="294"/>
        <v>45474.854166665871</v>
      </c>
      <c r="B249" s="3" t="str">
        <f>IF(ROUND(A249,6)&lt;ROUND(Inputs!$B$7,6),"Pre t0",IF(ROUND(A249,6)=ROUND(Inputs!$B$7,6),"t0",IF(AND(A249&gt;Inputs!$B$7,A249&lt;Inputs!$B$8),"TRLD","Post t0")))</f>
        <v>Post t0</v>
      </c>
      <c r="C249" s="17">
        <v>27.03</v>
      </c>
      <c r="D249" s="19">
        <v>193.33284999999998</v>
      </c>
      <c r="E249" s="19"/>
      <c r="F249" s="19">
        <v>200</v>
      </c>
      <c r="G249" s="19">
        <v>130</v>
      </c>
      <c r="H249" s="7">
        <f t="shared" si="254"/>
        <v>157.5</v>
      </c>
      <c r="I249" s="7">
        <f>IF(B249="Pre t0",0,IF(B249="t0",MAX(MIN(TRLD!N249,E249),G249),IF(B249="TRLD",I248+J249,IF(B249="Post t0",MAX(I248+M249,G249)))))</f>
        <v>160</v>
      </c>
      <c r="J249" s="7">
        <f t="shared" si="338"/>
        <v>-5</v>
      </c>
      <c r="K249" s="7">
        <f t="shared" si="250"/>
        <v>-165</v>
      </c>
      <c r="L249" s="7">
        <f t="shared" si="339"/>
        <v>5</v>
      </c>
      <c r="M249" s="8">
        <f t="shared" si="340"/>
        <v>-5</v>
      </c>
      <c r="N249" s="31">
        <f t="shared" si="251"/>
        <v>0</v>
      </c>
      <c r="O249" s="31">
        <f>IF(AND($C249&gt;=Inputs!B$4,$C249&lt;Inputs!C$4),FORECAST($C249,Inputs!B$3:C$3,Inputs!B$4:C$4),0)</f>
        <v>0</v>
      </c>
      <c r="P249" s="31">
        <f>IF(AND($C249&gt;=Inputs!C$4,$C249&lt;Inputs!D$4),FORECAST($C249,Inputs!C$3:D$3,Inputs!C$4:D$4),0)</f>
        <v>0</v>
      </c>
      <c r="Q249" s="31">
        <f>IF(AND($C249&gt;=Inputs!D$4,$C249&lt;Inputs!E$4),FORECAST($C249,Inputs!D$3:E$3,Inputs!D$4:E$4),0)</f>
        <v>0</v>
      </c>
      <c r="R249" s="31">
        <f>IF(AND($C249&gt;=Inputs!E$4,$C249&lt;Inputs!F$4),FORECAST($C249,Inputs!E$3:F$3,Inputs!E$4:F$4),0)</f>
        <v>0</v>
      </c>
      <c r="S249" s="31">
        <f>IF(AND($C249&gt;=Inputs!F$4,$C249&lt;Inputs!G$4),FORECAST($C249,Inputs!F$3:G$3,Inputs!F$4:G$4),0)</f>
        <v>0</v>
      </c>
      <c r="T249" s="31">
        <f>IF(AND($C249&gt;=Inputs!G$4,$C249&lt;Inputs!H$4),FORECAST($C249,Inputs!G$3:H$3,Inputs!G$4:H$4),0)</f>
        <v>137.625</v>
      </c>
      <c r="U249" s="31">
        <f>IF(AND($C249&gt;=Inputs!H$4,$C249&lt;Inputs!I$4),FORECAST($C249,Inputs!H$3:I$3,Inputs!H$4:I$4),0)</f>
        <v>0</v>
      </c>
      <c r="V249" s="31">
        <f>IF(AND($C249&gt;=Inputs!I$4,$C249&lt;Inputs!J$4),FORECAST($C249,Inputs!I$3:J$3,Inputs!I$4:J$4),0)</f>
        <v>0</v>
      </c>
      <c r="W249" s="31">
        <f>IF(AND($C249&gt;=Inputs!J$4,$C249&lt;Inputs!K$4),FORECAST($C249,Inputs!J$3:K$3,Inputs!J$4:K$4),0)</f>
        <v>0</v>
      </c>
      <c r="X249" s="31">
        <f>IF(AND($C249&gt;=Inputs!K$4,Inputs!K$4&lt;&gt;""),F249,0)</f>
        <v>0</v>
      </c>
      <c r="Y249" s="36">
        <f>IF($I248&lt;Inputs!B$13,Inputs!B$14,0)</f>
        <v>1</v>
      </c>
      <c r="Z249" s="36">
        <f>IF(AND($I248&gt;=Inputs!B$13,$I248&lt;Inputs!C$13),Inputs!C$14,0)</f>
        <v>0</v>
      </c>
      <c r="AA249" s="36">
        <f>IF(AND($I248&gt;=Inputs!C$13,$I248&lt;Inputs!D$13),Inputs!D$14,0)</f>
        <v>0</v>
      </c>
      <c r="AB249" s="36">
        <f>IF(AND($I248&lt;Inputs!B$13),Inputs!B$13,0)</f>
        <v>185</v>
      </c>
      <c r="AC249" s="36">
        <f>IF(AND($I248&gt;=Inputs!B$13,$I248&lt;Inputs!C$13),Inputs!C$13,0)</f>
        <v>0</v>
      </c>
      <c r="AD249" s="36">
        <f>IF(AND($I248&gt;=Inputs!C$13,$I248&lt;Inputs!D$13),Inputs!D$13,0)</f>
        <v>0</v>
      </c>
      <c r="AE249" s="36">
        <f t="shared" si="295"/>
        <v>20</v>
      </c>
      <c r="AF249" s="36">
        <f t="shared" si="296"/>
        <v>0</v>
      </c>
      <c r="AG249" s="36">
        <f t="shared" si="297"/>
        <v>0</v>
      </c>
      <c r="AH249" s="36">
        <f t="shared" si="298"/>
        <v>20</v>
      </c>
      <c r="AI249" s="36" t="str">
        <f t="shared" si="334"/>
        <v>No</v>
      </c>
      <c r="AJ249" s="36">
        <f t="shared" si="299"/>
        <v>5</v>
      </c>
      <c r="AK249" s="36">
        <f t="shared" si="300"/>
        <v>0</v>
      </c>
      <c r="AL249" s="36">
        <f t="shared" si="301"/>
        <v>0</v>
      </c>
      <c r="AM249" s="36">
        <f t="shared" si="302"/>
        <v>5</v>
      </c>
      <c r="AN249" s="36">
        <f t="shared" si="303"/>
        <v>0</v>
      </c>
      <c r="AO249" s="36">
        <f t="shared" si="304"/>
        <v>0</v>
      </c>
      <c r="AP249" s="36">
        <f t="shared" si="305"/>
        <v>5</v>
      </c>
      <c r="AQ249" s="36">
        <f t="shared" si="252"/>
        <v>170</v>
      </c>
      <c r="AR249" s="36">
        <f>IF(AND($AQ249&gt;=Inputs!B$13,$AQ249&lt;Inputs!C$13),Inputs!C$14,0)</f>
        <v>0</v>
      </c>
      <c r="AS249" s="36">
        <f>IF(AND($AQ249&gt;=Inputs!C$13,$AQ249&lt;Inputs!D$13),Inputs!D$14,0)</f>
        <v>0</v>
      </c>
      <c r="AT249" s="36">
        <f>IF(AND($AQ249&gt;=Inputs!B$13,$AQ249&lt;Inputs!C$13),Inputs!C$13,0)</f>
        <v>0</v>
      </c>
      <c r="AU249" s="36">
        <f>IF(AND($AQ249&gt;=Inputs!C$13,$AQ249&lt;Inputs!D$13),Inputs!D$13,0)</f>
        <v>0</v>
      </c>
      <c r="AV249" s="36">
        <f t="shared" si="306"/>
        <v>0</v>
      </c>
      <c r="AW249" s="36">
        <f>IFERROR((AU249-#REF!)/AS249,0)</f>
        <v>0</v>
      </c>
      <c r="AX249" s="36">
        <f t="shared" si="307"/>
        <v>0</v>
      </c>
      <c r="AY249" s="36" t="str">
        <f t="shared" si="335"/>
        <v>No</v>
      </c>
      <c r="AZ249" s="36">
        <f t="shared" si="308"/>
        <v>0</v>
      </c>
      <c r="BA249" s="36">
        <f t="shared" si="309"/>
        <v>0</v>
      </c>
      <c r="BB249" s="36">
        <f t="shared" si="310"/>
        <v>0</v>
      </c>
      <c r="BC249" s="36">
        <f t="shared" si="311"/>
        <v>0</v>
      </c>
      <c r="BD249" s="36">
        <f t="shared" si="312"/>
        <v>0</v>
      </c>
      <c r="BE249" s="37">
        <f t="shared" si="313"/>
        <v>5</v>
      </c>
      <c r="BF249" s="43">
        <f>IF($I248&lt;=Inputs!B$13,Inputs!B$14,0)</f>
        <v>1</v>
      </c>
      <c r="BG249" s="43">
        <f>IF(AND($I248&gt;Inputs!B$13,$I248&lt;=Inputs!C$13),Inputs!C$14,0)</f>
        <v>0</v>
      </c>
      <c r="BH249" s="43">
        <f>IF(AND($I248&gt;Inputs!C$13,$I248&lt;=Inputs!D$13),Inputs!D$14,0)</f>
        <v>0</v>
      </c>
      <c r="BI249" s="43">
        <f>IF(AND($I248&lt;Inputs!B$13),0,0)</f>
        <v>0</v>
      </c>
      <c r="BJ249" s="43">
        <f>IF(AND($I248&gt;=Inputs!B$13,$I248&lt;Inputs!C$13),Inputs!B$13,0)</f>
        <v>0</v>
      </c>
      <c r="BK249" s="43">
        <f>IF(AND($I248&gt;=Inputs!C$13,$I248&lt;Inputs!D$13),Inputs!C$13,0)</f>
        <v>0</v>
      </c>
      <c r="BL249" s="43">
        <f t="shared" si="314"/>
        <v>165</v>
      </c>
      <c r="BM249" s="43">
        <f t="shared" si="315"/>
        <v>0</v>
      </c>
      <c r="BN249" s="43">
        <f t="shared" si="316"/>
        <v>0</v>
      </c>
      <c r="BO249" s="43">
        <f t="shared" si="317"/>
        <v>165</v>
      </c>
      <c r="BP249" s="43" t="str">
        <f t="shared" si="336"/>
        <v>No</v>
      </c>
      <c r="BQ249" s="43">
        <f t="shared" si="318"/>
        <v>5</v>
      </c>
      <c r="BR249" s="43">
        <f t="shared" si="319"/>
        <v>0</v>
      </c>
      <c r="BS249" s="43">
        <f t="shared" si="320"/>
        <v>0</v>
      </c>
      <c r="BT249" s="43">
        <f t="shared" si="321"/>
        <v>-5</v>
      </c>
      <c r="BU249" s="43">
        <f t="shared" si="322"/>
        <v>0</v>
      </c>
      <c r="BV249" s="43">
        <f t="shared" si="323"/>
        <v>0</v>
      </c>
      <c r="BW249" s="43">
        <f t="shared" si="324"/>
        <v>-5</v>
      </c>
      <c r="BX249" s="43">
        <f t="shared" si="253"/>
        <v>160</v>
      </c>
      <c r="BY249" s="43">
        <f>IF(AND($BX249&gt;Inputs!B$13,$BX249&lt;=Inputs!C$13),Inputs!C$14,0)</f>
        <v>0</v>
      </c>
      <c r="BZ249" s="43">
        <f>IF(AND($BX249&gt;Inputs!C$13,$BX249&lt;=Inputs!D$13),Inputs!D$14,0)</f>
        <v>0</v>
      </c>
      <c r="CA249" s="43">
        <f>IF(AND($BX249&gt;Inputs!B$13,$BX249&lt;=Inputs!C$13),Inputs!B$13,0)</f>
        <v>0</v>
      </c>
      <c r="CB249" s="43">
        <f>IF(AND($BX249&gt;Inputs!C$13,$BX249&lt;=Inputs!D$13),Inputs!C$13,0)</f>
        <v>0</v>
      </c>
      <c r="CC249" s="43">
        <f t="shared" si="325"/>
        <v>0</v>
      </c>
      <c r="CD249" s="43">
        <f t="shared" si="326"/>
        <v>0</v>
      </c>
      <c r="CE249" s="43">
        <f t="shared" si="327"/>
        <v>0</v>
      </c>
      <c r="CF249" s="43" t="str">
        <f t="shared" si="337"/>
        <v>No</v>
      </c>
      <c r="CG249" s="43">
        <f t="shared" si="328"/>
        <v>0</v>
      </c>
      <c r="CH249" s="43">
        <f t="shared" si="329"/>
        <v>0</v>
      </c>
      <c r="CI249" s="43">
        <f t="shared" si="330"/>
        <v>0</v>
      </c>
      <c r="CJ249" s="43">
        <f t="shared" si="331"/>
        <v>0</v>
      </c>
      <c r="CK249" s="43">
        <f t="shared" si="332"/>
        <v>0</v>
      </c>
      <c r="CL249" s="44">
        <f t="shared" si="333"/>
        <v>-5</v>
      </c>
      <c r="CM249" s="9">
        <f>IF(AND($F249&gt;=Inputs!B$3,$F249&lt;Inputs!C$3),FORECAST($F249,Inputs!B$4:C$4,Inputs!B$3:C$3),9999)</f>
        <v>9999</v>
      </c>
      <c r="CN249" s="9">
        <f>IF(AND($F249&gt;=Inputs!C$3,$F249&lt;Inputs!D$3),FORECAST($F249,Inputs!C$4:D$4,Inputs!C$3:D$3),9999)</f>
        <v>9999</v>
      </c>
      <c r="CO249" s="9">
        <f>IF(AND($F249&gt;=Inputs!D$3,$F249&lt;Inputs!E$3),FORECAST($F249,Inputs!D$4:E$4,Inputs!D$3:E$3),9999)</f>
        <v>9999</v>
      </c>
      <c r="CP249" s="9">
        <f>IF(AND($F249&gt;=Inputs!E$3,$F249&lt;Inputs!F$3),FORECAST($F249,Inputs!E$4:F$4,Inputs!E$3:F$3),9999)</f>
        <v>9999</v>
      </c>
      <c r="CQ249" s="9">
        <f>IF(AND($F249&gt;=Inputs!F$3,$F249&lt;Inputs!G$3),FORECAST($F249,Inputs!F$4:G$4,Inputs!F$3:G$3),9999)</f>
        <v>9999</v>
      </c>
      <c r="CR249" s="9">
        <f>IF(AND($F249&gt;=Inputs!G$3,$F249&lt;Inputs!H$3),FORECAST($F249,Inputs!G$4:H$4,Inputs!G$3:H$3),9999)</f>
        <v>9999</v>
      </c>
      <c r="CS249" s="9">
        <f>IF(AND($F249&gt;=Inputs!H$3,$F249&lt;Inputs!I$3),FORECAST($F249,Inputs!H$4:I$4,Inputs!H$3:I$3),9999)</f>
        <v>9999</v>
      </c>
      <c r="CT249" s="9">
        <f>IF(AND($F249&gt;=Inputs!I$3,$F249&lt;Inputs!J$3),FORECAST($F249,Inputs!I$4:J$4,Inputs!I$3:J$3),9999)</f>
        <v>9999</v>
      </c>
      <c r="CU249" s="9">
        <f>IF(AND($F249&gt;=Inputs!J$3,$F249&lt;Inputs!K$3),FORECAST($F249,Inputs!J$4:K$4,Inputs!J$3:K$3),9999)</f>
        <v>9999</v>
      </c>
      <c r="CV249" s="9">
        <f>IF(AND($F249&gt;=Inputs!K$3,$F249&lt;Inputs!L$3),FORECAST($F249,Inputs!K$4:L$4,Inputs!K$3:L$3),9999)</f>
        <v>9999</v>
      </c>
      <c r="CW249" s="9">
        <f>IF(AND($G249&gt;=Inputs!B$3,$G249&lt;Inputs!C$3),FORECAST($G249,Inputs!B$4:C$4,Inputs!B$3:C$3),-9999)</f>
        <v>-9999</v>
      </c>
      <c r="CX249" s="9">
        <f>IF(AND($G249&gt;=Inputs!C$3,$G249&lt;Inputs!D$3),FORECAST($G249,Inputs!C$4:D$4,Inputs!C$3:D$3),-9999)</f>
        <v>-9999</v>
      </c>
      <c r="CY249" s="9">
        <f>IF(AND($G249&gt;=Inputs!D$3,$G249&lt;Inputs!E$3),FORECAST($G249,Inputs!D$4:E$4,Inputs!D$3:E$3),-9999)</f>
        <v>-9999</v>
      </c>
      <c r="CZ249" s="9">
        <f>IF(AND($G249&gt;=Inputs!E$3,$G249&lt;Inputs!F$3),FORECAST($G249,Inputs!E$4:F$4,Inputs!E$3:F$3),-9999)</f>
        <v>-9999</v>
      </c>
      <c r="DA249" s="9">
        <f>IF(AND($G249&gt;=Inputs!F$3,$G249&lt;Inputs!G$3),FORECAST($G249,Inputs!F$4:G$4,Inputs!F$3:G$3),-9999)</f>
        <v>-9999</v>
      </c>
      <c r="DB249" s="9">
        <f>IF(AND($G249&gt;=Inputs!G$3,$G249&lt;Inputs!H$3),FORECAST($G249,Inputs!G$4:H$4,Inputs!G$3:H$3),-9999)</f>
        <v>25.2</v>
      </c>
      <c r="DC249" s="9">
        <f>IF(AND($G249&gt;=Inputs!H$3,$G249&lt;Inputs!I$3),FORECAST($G249,Inputs!H$4:I$4,Inputs!H$3:I$3),-9999)</f>
        <v>-9999</v>
      </c>
      <c r="DD249" s="9">
        <f>IF(AND($G249&gt;=Inputs!I$3,$G249&lt;Inputs!J$3),FORECAST($G249,Inputs!I$4:J$4,Inputs!I$3:J$3),-9999)</f>
        <v>-9999</v>
      </c>
      <c r="DE249" s="9">
        <f>IF(AND($G249&gt;=Inputs!J$3,$G249&lt;Inputs!K$3),FORECAST($G249,Inputs!J$4:K$4,Inputs!J$3:K$3),-9999)</f>
        <v>-9999</v>
      </c>
      <c r="DF249" s="9">
        <f>IF(AND($G249&gt;=Inputs!K$3,$G249&lt;Inputs!L$3),FORECAST($G249,Inputs!K$4:L$4,Inputs!K$3:L$3),-9999)</f>
        <v>-9999</v>
      </c>
    </row>
    <row r="250" spans="1:110" x14ac:dyDescent="0.25">
      <c r="A250" s="2">
        <f t="shared" si="294"/>
        <v>45474.85763888809</v>
      </c>
      <c r="B250" s="3" t="str">
        <f>IF(ROUND(A250,6)&lt;ROUND(Inputs!$B$7,6),"Pre t0",IF(ROUND(A250,6)=ROUND(Inputs!$B$7,6),"t0",IF(AND(A250&gt;Inputs!$B$7,A250&lt;Inputs!$B$8),"TRLD","Post t0")))</f>
        <v>Post t0</v>
      </c>
      <c r="C250" s="17">
        <v>27.44</v>
      </c>
      <c r="D250" s="19">
        <v>193.66924999999998</v>
      </c>
      <c r="E250" s="19"/>
      <c r="F250" s="19">
        <v>200</v>
      </c>
      <c r="G250" s="19">
        <v>130</v>
      </c>
      <c r="H250" s="7">
        <f t="shared" si="254"/>
        <v>152.5</v>
      </c>
      <c r="I250" s="7">
        <f>IF(B250="Pre t0",0,IF(B250="t0",MAX(MIN(TRLD!N250,E250),G250),IF(B250="TRLD",I249+J250,IF(B250="Post t0",MAX(I249+M250,G250)))))</f>
        <v>155</v>
      </c>
      <c r="J250" s="7">
        <f t="shared" si="338"/>
        <v>-5</v>
      </c>
      <c r="K250" s="7">
        <f t="shared" si="250"/>
        <v>-160</v>
      </c>
      <c r="L250" s="7">
        <f t="shared" si="339"/>
        <v>5</v>
      </c>
      <c r="M250" s="8">
        <f t="shared" si="340"/>
        <v>-5</v>
      </c>
      <c r="N250" s="31">
        <f t="shared" si="251"/>
        <v>0</v>
      </c>
      <c r="O250" s="31">
        <f>IF(AND($C250&gt;=Inputs!B$4,$C250&lt;Inputs!C$4),FORECAST($C250,Inputs!B$3:C$3,Inputs!B$4:C$4),0)</f>
        <v>0</v>
      </c>
      <c r="P250" s="31">
        <f>IF(AND($C250&gt;=Inputs!C$4,$C250&lt;Inputs!D$4),FORECAST($C250,Inputs!C$3:D$3,Inputs!C$4:D$4),0)</f>
        <v>0</v>
      </c>
      <c r="Q250" s="31">
        <f>IF(AND($C250&gt;=Inputs!D$4,$C250&lt;Inputs!E$4),FORECAST($C250,Inputs!D$3:E$3,Inputs!D$4:E$4),0)</f>
        <v>0</v>
      </c>
      <c r="R250" s="31">
        <f>IF(AND($C250&gt;=Inputs!E$4,$C250&lt;Inputs!F$4),FORECAST($C250,Inputs!E$3:F$3,Inputs!E$4:F$4),0)</f>
        <v>0</v>
      </c>
      <c r="S250" s="31">
        <f>IF(AND($C250&gt;=Inputs!F$4,$C250&lt;Inputs!G$4),FORECAST($C250,Inputs!F$3:G$3,Inputs!F$4:G$4),0)</f>
        <v>0</v>
      </c>
      <c r="T250" s="31">
        <f>IF(AND($C250&gt;=Inputs!G$4,$C250&lt;Inputs!H$4),FORECAST($C250,Inputs!G$3:H$3,Inputs!G$4:H$4),0)</f>
        <v>139.33333333333331</v>
      </c>
      <c r="U250" s="31">
        <f>IF(AND($C250&gt;=Inputs!H$4,$C250&lt;Inputs!I$4),FORECAST($C250,Inputs!H$3:I$3,Inputs!H$4:I$4),0)</f>
        <v>0</v>
      </c>
      <c r="V250" s="31">
        <f>IF(AND($C250&gt;=Inputs!I$4,$C250&lt;Inputs!J$4),FORECAST($C250,Inputs!I$3:J$3,Inputs!I$4:J$4),0)</f>
        <v>0</v>
      </c>
      <c r="W250" s="31">
        <f>IF(AND($C250&gt;=Inputs!J$4,$C250&lt;Inputs!K$4),FORECAST($C250,Inputs!J$3:K$3,Inputs!J$4:K$4),0)</f>
        <v>0</v>
      </c>
      <c r="X250" s="31">
        <f>IF(AND($C250&gt;=Inputs!K$4,Inputs!K$4&lt;&gt;""),F250,0)</f>
        <v>0</v>
      </c>
      <c r="Y250" s="36">
        <f>IF($I249&lt;Inputs!B$13,Inputs!B$14,0)</f>
        <v>1</v>
      </c>
      <c r="Z250" s="36">
        <f>IF(AND($I249&gt;=Inputs!B$13,$I249&lt;Inputs!C$13),Inputs!C$14,0)</f>
        <v>0</v>
      </c>
      <c r="AA250" s="36">
        <f>IF(AND($I249&gt;=Inputs!C$13,$I249&lt;Inputs!D$13),Inputs!D$14,0)</f>
        <v>0</v>
      </c>
      <c r="AB250" s="36">
        <f>IF(AND($I249&lt;Inputs!B$13),Inputs!B$13,0)</f>
        <v>185</v>
      </c>
      <c r="AC250" s="36">
        <f>IF(AND($I249&gt;=Inputs!B$13,$I249&lt;Inputs!C$13),Inputs!C$13,0)</f>
        <v>0</v>
      </c>
      <c r="AD250" s="36">
        <f>IF(AND($I249&gt;=Inputs!C$13,$I249&lt;Inputs!D$13),Inputs!D$13,0)</f>
        <v>0</v>
      </c>
      <c r="AE250" s="36">
        <f t="shared" si="295"/>
        <v>25</v>
      </c>
      <c r="AF250" s="36">
        <f t="shared" si="296"/>
        <v>0</v>
      </c>
      <c r="AG250" s="36">
        <f t="shared" si="297"/>
        <v>0</v>
      </c>
      <c r="AH250" s="36">
        <f t="shared" si="298"/>
        <v>25</v>
      </c>
      <c r="AI250" s="36" t="str">
        <f t="shared" si="334"/>
        <v>No</v>
      </c>
      <c r="AJ250" s="36">
        <f t="shared" si="299"/>
        <v>5</v>
      </c>
      <c r="AK250" s="36">
        <f t="shared" si="300"/>
        <v>0</v>
      </c>
      <c r="AL250" s="36">
        <f t="shared" si="301"/>
        <v>0</v>
      </c>
      <c r="AM250" s="36">
        <f t="shared" si="302"/>
        <v>5</v>
      </c>
      <c r="AN250" s="36">
        <f t="shared" si="303"/>
        <v>0</v>
      </c>
      <c r="AO250" s="36">
        <f t="shared" si="304"/>
        <v>0</v>
      </c>
      <c r="AP250" s="36">
        <f t="shared" si="305"/>
        <v>5</v>
      </c>
      <c r="AQ250" s="36">
        <f t="shared" si="252"/>
        <v>165</v>
      </c>
      <c r="AR250" s="36">
        <f>IF(AND($AQ250&gt;=Inputs!B$13,$AQ250&lt;Inputs!C$13),Inputs!C$14,0)</f>
        <v>0</v>
      </c>
      <c r="AS250" s="36">
        <f>IF(AND($AQ250&gt;=Inputs!C$13,$AQ250&lt;Inputs!D$13),Inputs!D$14,0)</f>
        <v>0</v>
      </c>
      <c r="AT250" s="36">
        <f>IF(AND($AQ250&gt;=Inputs!B$13,$AQ250&lt;Inputs!C$13),Inputs!C$13,0)</f>
        <v>0</v>
      </c>
      <c r="AU250" s="36">
        <f>IF(AND($AQ250&gt;=Inputs!C$13,$AQ250&lt;Inputs!D$13),Inputs!D$13,0)</f>
        <v>0</v>
      </c>
      <c r="AV250" s="36">
        <f t="shared" si="306"/>
        <v>0</v>
      </c>
      <c r="AW250" s="36">
        <f>IFERROR((AU250-#REF!)/AS250,0)</f>
        <v>0</v>
      </c>
      <c r="AX250" s="36">
        <f t="shared" si="307"/>
        <v>0</v>
      </c>
      <c r="AY250" s="36" t="str">
        <f t="shared" si="335"/>
        <v>No</v>
      </c>
      <c r="AZ250" s="36">
        <f t="shared" si="308"/>
        <v>0</v>
      </c>
      <c r="BA250" s="36">
        <f t="shared" si="309"/>
        <v>0</v>
      </c>
      <c r="BB250" s="36">
        <f t="shared" si="310"/>
        <v>0</v>
      </c>
      <c r="BC250" s="36">
        <f t="shared" si="311"/>
        <v>0</v>
      </c>
      <c r="BD250" s="36">
        <f t="shared" si="312"/>
        <v>0</v>
      </c>
      <c r="BE250" s="37">
        <f t="shared" si="313"/>
        <v>5</v>
      </c>
      <c r="BF250" s="43">
        <f>IF($I249&lt;=Inputs!B$13,Inputs!B$14,0)</f>
        <v>1</v>
      </c>
      <c r="BG250" s="43">
        <f>IF(AND($I249&gt;Inputs!B$13,$I249&lt;=Inputs!C$13),Inputs!C$14,0)</f>
        <v>0</v>
      </c>
      <c r="BH250" s="43">
        <f>IF(AND($I249&gt;Inputs!C$13,$I249&lt;=Inputs!D$13),Inputs!D$14,0)</f>
        <v>0</v>
      </c>
      <c r="BI250" s="43">
        <f>IF(AND($I249&lt;Inputs!B$13),0,0)</f>
        <v>0</v>
      </c>
      <c r="BJ250" s="43">
        <f>IF(AND($I249&gt;=Inputs!B$13,$I249&lt;Inputs!C$13),Inputs!B$13,0)</f>
        <v>0</v>
      </c>
      <c r="BK250" s="43">
        <f>IF(AND($I249&gt;=Inputs!C$13,$I249&lt;Inputs!D$13),Inputs!C$13,0)</f>
        <v>0</v>
      </c>
      <c r="BL250" s="43">
        <f t="shared" si="314"/>
        <v>160</v>
      </c>
      <c r="BM250" s="43">
        <f t="shared" si="315"/>
        <v>0</v>
      </c>
      <c r="BN250" s="43">
        <f t="shared" si="316"/>
        <v>0</v>
      </c>
      <c r="BO250" s="43">
        <f t="shared" si="317"/>
        <v>160</v>
      </c>
      <c r="BP250" s="43" t="str">
        <f t="shared" si="336"/>
        <v>No</v>
      </c>
      <c r="BQ250" s="43">
        <f t="shared" si="318"/>
        <v>5</v>
      </c>
      <c r="BR250" s="43">
        <f t="shared" si="319"/>
        <v>0</v>
      </c>
      <c r="BS250" s="43">
        <f t="shared" si="320"/>
        <v>0</v>
      </c>
      <c r="BT250" s="43">
        <f t="shared" si="321"/>
        <v>-5</v>
      </c>
      <c r="BU250" s="43">
        <f t="shared" si="322"/>
        <v>0</v>
      </c>
      <c r="BV250" s="43">
        <f t="shared" si="323"/>
        <v>0</v>
      </c>
      <c r="BW250" s="43">
        <f t="shared" si="324"/>
        <v>-5</v>
      </c>
      <c r="BX250" s="43">
        <f t="shared" si="253"/>
        <v>155</v>
      </c>
      <c r="BY250" s="43">
        <f>IF(AND($BX250&gt;Inputs!B$13,$BX250&lt;=Inputs!C$13),Inputs!C$14,0)</f>
        <v>0</v>
      </c>
      <c r="BZ250" s="43">
        <f>IF(AND($BX250&gt;Inputs!C$13,$BX250&lt;=Inputs!D$13),Inputs!D$14,0)</f>
        <v>0</v>
      </c>
      <c r="CA250" s="43">
        <f>IF(AND($BX250&gt;Inputs!B$13,$BX250&lt;=Inputs!C$13),Inputs!B$13,0)</f>
        <v>0</v>
      </c>
      <c r="CB250" s="43">
        <f>IF(AND($BX250&gt;Inputs!C$13,$BX250&lt;=Inputs!D$13),Inputs!C$13,0)</f>
        <v>0</v>
      </c>
      <c r="CC250" s="43">
        <f t="shared" si="325"/>
        <v>0</v>
      </c>
      <c r="CD250" s="43">
        <f t="shared" si="326"/>
        <v>0</v>
      </c>
      <c r="CE250" s="43">
        <f t="shared" si="327"/>
        <v>0</v>
      </c>
      <c r="CF250" s="43" t="str">
        <f t="shared" si="337"/>
        <v>No</v>
      </c>
      <c r="CG250" s="43">
        <f t="shared" si="328"/>
        <v>0</v>
      </c>
      <c r="CH250" s="43">
        <f t="shared" si="329"/>
        <v>0</v>
      </c>
      <c r="CI250" s="43">
        <f t="shared" si="330"/>
        <v>0</v>
      </c>
      <c r="CJ250" s="43">
        <f t="shared" si="331"/>
        <v>0</v>
      </c>
      <c r="CK250" s="43">
        <f t="shared" si="332"/>
        <v>0</v>
      </c>
      <c r="CL250" s="44">
        <f t="shared" si="333"/>
        <v>-5</v>
      </c>
      <c r="CM250" s="9">
        <f>IF(AND($F250&gt;=Inputs!B$3,$F250&lt;Inputs!C$3),FORECAST($F250,Inputs!B$4:C$4,Inputs!B$3:C$3),9999)</f>
        <v>9999</v>
      </c>
      <c r="CN250" s="9">
        <f>IF(AND($F250&gt;=Inputs!C$3,$F250&lt;Inputs!D$3),FORECAST($F250,Inputs!C$4:D$4,Inputs!C$3:D$3),9999)</f>
        <v>9999</v>
      </c>
      <c r="CO250" s="9">
        <f>IF(AND($F250&gt;=Inputs!D$3,$F250&lt;Inputs!E$3),FORECAST($F250,Inputs!D$4:E$4,Inputs!D$3:E$3),9999)</f>
        <v>9999</v>
      </c>
      <c r="CP250" s="9">
        <f>IF(AND($F250&gt;=Inputs!E$3,$F250&lt;Inputs!F$3),FORECAST($F250,Inputs!E$4:F$4,Inputs!E$3:F$3),9999)</f>
        <v>9999</v>
      </c>
      <c r="CQ250" s="9">
        <f>IF(AND($F250&gt;=Inputs!F$3,$F250&lt;Inputs!G$3),FORECAST($F250,Inputs!F$4:G$4,Inputs!F$3:G$3),9999)</f>
        <v>9999</v>
      </c>
      <c r="CR250" s="9">
        <f>IF(AND($F250&gt;=Inputs!G$3,$F250&lt;Inputs!H$3),FORECAST($F250,Inputs!G$4:H$4,Inputs!G$3:H$3),9999)</f>
        <v>9999</v>
      </c>
      <c r="CS250" s="9">
        <f>IF(AND($F250&gt;=Inputs!H$3,$F250&lt;Inputs!I$3),FORECAST($F250,Inputs!H$4:I$4,Inputs!H$3:I$3),9999)</f>
        <v>9999</v>
      </c>
      <c r="CT250" s="9">
        <f>IF(AND($F250&gt;=Inputs!I$3,$F250&lt;Inputs!J$3),FORECAST($F250,Inputs!I$4:J$4,Inputs!I$3:J$3),9999)</f>
        <v>9999</v>
      </c>
      <c r="CU250" s="9">
        <f>IF(AND($F250&gt;=Inputs!J$3,$F250&lt;Inputs!K$3),FORECAST($F250,Inputs!J$4:K$4,Inputs!J$3:K$3),9999)</f>
        <v>9999</v>
      </c>
      <c r="CV250" s="9">
        <f>IF(AND($F250&gt;=Inputs!K$3,$F250&lt;Inputs!L$3),FORECAST($F250,Inputs!K$4:L$4,Inputs!K$3:L$3),9999)</f>
        <v>9999</v>
      </c>
      <c r="CW250" s="9">
        <f>IF(AND($G250&gt;=Inputs!B$3,$G250&lt;Inputs!C$3),FORECAST($G250,Inputs!B$4:C$4,Inputs!B$3:C$3),-9999)</f>
        <v>-9999</v>
      </c>
      <c r="CX250" s="9">
        <f>IF(AND($G250&gt;=Inputs!C$3,$G250&lt;Inputs!D$3),FORECAST($G250,Inputs!C$4:D$4,Inputs!C$3:D$3),-9999)</f>
        <v>-9999</v>
      </c>
      <c r="CY250" s="9">
        <f>IF(AND($G250&gt;=Inputs!D$3,$G250&lt;Inputs!E$3),FORECAST($G250,Inputs!D$4:E$4,Inputs!D$3:E$3),-9999)</f>
        <v>-9999</v>
      </c>
      <c r="CZ250" s="9">
        <f>IF(AND($G250&gt;=Inputs!E$3,$G250&lt;Inputs!F$3),FORECAST($G250,Inputs!E$4:F$4,Inputs!E$3:F$3),-9999)</f>
        <v>-9999</v>
      </c>
      <c r="DA250" s="9">
        <f>IF(AND($G250&gt;=Inputs!F$3,$G250&lt;Inputs!G$3),FORECAST($G250,Inputs!F$4:G$4,Inputs!F$3:G$3),-9999)</f>
        <v>-9999</v>
      </c>
      <c r="DB250" s="9">
        <f>IF(AND($G250&gt;=Inputs!G$3,$G250&lt;Inputs!H$3),FORECAST($G250,Inputs!G$4:H$4,Inputs!G$3:H$3),-9999)</f>
        <v>25.2</v>
      </c>
      <c r="DC250" s="9">
        <f>IF(AND($G250&gt;=Inputs!H$3,$G250&lt;Inputs!I$3),FORECAST($G250,Inputs!H$4:I$4,Inputs!H$3:I$3),-9999)</f>
        <v>-9999</v>
      </c>
      <c r="DD250" s="9">
        <f>IF(AND($G250&gt;=Inputs!I$3,$G250&lt;Inputs!J$3),FORECAST($G250,Inputs!I$4:J$4,Inputs!I$3:J$3),-9999)</f>
        <v>-9999</v>
      </c>
      <c r="DE250" s="9">
        <f>IF(AND($G250&gt;=Inputs!J$3,$G250&lt;Inputs!K$3),FORECAST($G250,Inputs!J$4:K$4,Inputs!J$3:K$3),-9999)</f>
        <v>-9999</v>
      </c>
      <c r="DF250" s="9">
        <f>IF(AND($G250&gt;=Inputs!K$3,$G250&lt;Inputs!L$3),FORECAST($G250,Inputs!K$4:L$4,Inputs!K$3:L$3),-9999)</f>
        <v>-9999</v>
      </c>
    </row>
    <row r="251" spans="1:110" x14ac:dyDescent="0.25">
      <c r="A251" s="2">
        <f t="shared" si="294"/>
        <v>45474.861111110309</v>
      </c>
      <c r="B251" s="3" t="str">
        <f>IF(ROUND(A251,6)&lt;ROUND(Inputs!$B$7,6),"Pre t0",IF(ROUND(A251,6)=ROUND(Inputs!$B$7,6),"t0",IF(AND(A251&gt;Inputs!$B$7,A251&lt;Inputs!$B$8),"TRLD","Post t0")))</f>
        <v>Post t0</v>
      </c>
      <c r="C251" s="17">
        <v>27.66</v>
      </c>
      <c r="D251" s="19">
        <v>193.3604</v>
      </c>
      <c r="E251" s="19"/>
      <c r="F251" s="19">
        <v>200</v>
      </c>
      <c r="G251" s="19">
        <v>130</v>
      </c>
      <c r="H251" s="7">
        <f t="shared" si="254"/>
        <v>147.5</v>
      </c>
      <c r="I251" s="7">
        <f>IF(B251="Pre t0",0,IF(B251="t0",MAX(MIN(TRLD!N251,E251),G251),IF(B251="TRLD",I250+J251,IF(B251="Post t0",MAX(I250+M251,G251)))))</f>
        <v>150</v>
      </c>
      <c r="J251" s="7">
        <f t="shared" si="338"/>
        <v>-5</v>
      </c>
      <c r="K251" s="7">
        <f t="shared" si="250"/>
        <v>-155</v>
      </c>
      <c r="L251" s="7">
        <f t="shared" si="339"/>
        <v>5</v>
      </c>
      <c r="M251" s="8">
        <f t="shared" si="340"/>
        <v>-5</v>
      </c>
      <c r="N251" s="31">
        <f t="shared" si="251"/>
        <v>0</v>
      </c>
      <c r="O251" s="31">
        <f>IF(AND($C251&gt;=Inputs!B$4,$C251&lt;Inputs!C$4),FORECAST($C251,Inputs!B$3:C$3,Inputs!B$4:C$4),0)</f>
        <v>0</v>
      </c>
      <c r="P251" s="31">
        <f>IF(AND($C251&gt;=Inputs!C$4,$C251&lt;Inputs!D$4),FORECAST($C251,Inputs!C$3:D$3,Inputs!C$4:D$4),0)</f>
        <v>0</v>
      </c>
      <c r="Q251" s="31">
        <f>IF(AND($C251&gt;=Inputs!D$4,$C251&lt;Inputs!E$4),FORECAST($C251,Inputs!D$3:E$3,Inputs!D$4:E$4),0)</f>
        <v>0</v>
      </c>
      <c r="R251" s="31">
        <f>IF(AND($C251&gt;=Inputs!E$4,$C251&lt;Inputs!F$4),FORECAST($C251,Inputs!E$3:F$3,Inputs!E$4:F$4),0)</f>
        <v>0</v>
      </c>
      <c r="S251" s="31">
        <f>IF(AND($C251&gt;=Inputs!F$4,$C251&lt;Inputs!G$4),FORECAST($C251,Inputs!F$3:G$3,Inputs!F$4:G$4),0)</f>
        <v>0</v>
      </c>
      <c r="T251" s="31">
        <f>IF(AND($C251&gt;=Inputs!G$4,$C251&lt;Inputs!H$4),FORECAST($C251,Inputs!G$3:H$3,Inputs!G$4:H$4),0)</f>
        <v>140.25</v>
      </c>
      <c r="U251" s="31">
        <f>IF(AND($C251&gt;=Inputs!H$4,$C251&lt;Inputs!I$4),FORECAST($C251,Inputs!H$3:I$3,Inputs!H$4:I$4),0)</f>
        <v>0</v>
      </c>
      <c r="V251" s="31">
        <f>IF(AND($C251&gt;=Inputs!I$4,$C251&lt;Inputs!J$4),FORECAST($C251,Inputs!I$3:J$3,Inputs!I$4:J$4),0)</f>
        <v>0</v>
      </c>
      <c r="W251" s="31">
        <f>IF(AND($C251&gt;=Inputs!J$4,$C251&lt;Inputs!K$4),FORECAST($C251,Inputs!J$3:K$3,Inputs!J$4:K$4),0)</f>
        <v>0</v>
      </c>
      <c r="X251" s="31">
        <f>IF(AND($C251&gt;=Inputs!K$4,Inputs!K$4&lt;&gt;""),F251,0)</f>
        <v>0</v>
      </c>
      <c r="Y251" s="36">
        <f>IF($I250&lt;Inputs!B$13,Inputs!B$14,0)</f>
        <v>1</v>
      </c>
      <c r="Z251" s="36">
        <f>IF(AND($I250&gt;=Inputs!B$13,$I250&lt;Inputs!C$13),Inputs!C$14,0)</f>
        <v>0</v>
      </c>
      <c r="AA251" s="36">
        <f>IF(AND($I250&gt;=Inputs!C$13,$I250&lt;Inputs!D$13),Inputs!D$14,0)</f>
        <v>0</v>
      </c>
      <c r="AB251" s="36">
        <f>IF(AND($I250&lt;Inputs!B$13),Inputs!B$13,0)</f>
        <v>185</v>
      </c>
      <c r="AC251" s="36">
        <f>IF(AND($I250&gt;=Inputs!B$13,$I250&lt;Inputs!C$13),Inputs!C$13,0)</f>
        <v>0</v>
      </c>
      <c r="AD251" s="36">
        <f>IF(AND($I250&gt;=Inputs!C$13,$I250&lt;Inputs!D$13),Inputs!D$13,0)</f>
        <v>0</v>
      </c>
      <c r="AE251" s="36">
        <f t="shared" si="295"/>
        <v>30</v>
      </c>
      <c r="AF251" s="36">
        <f t="shared" si="296"/>
        <v>0</v>
      </c>
      <c r="AG251" s="36">
        <f t="shared" si="297"/>
        <v>0</v>
      </c>
      <c r="AH251" s="36">
        <f t="shared" si="298"/>
        <v>30</v>
      </c>
      <c r="AI251" s="36" t="str">
        <f t="shared" si="334"/>
        <v>No</v>
      </c>
      <c r="AJ251" s="36">
        <f t="shared" si="299"/>
        <v>5</v>
      </c>
      <c r="AK251" s="36">
        <f t="shared" si="300"/>
        <v>0</v>
      </c>
      <c r="AL251" s="36">
        <f t="shared" si="301"/>
        <v>0</v>
      </c>
      <c r="AM251" s="36">
        <f t="shared" si="302"/>
        <v>5</v>
      </c>
      <c r="AN251" s="36">
        <f t="shared" si="303"/>
        <v>0</v>
      </c>
      <c r="AO251" s="36">
        <f t="shared" si="304"/>
        <v>0</v>
      </c>
      <c r="AP251" s="36">
        <f t="shared" si="305"/>
        <v>5</v>
      </c>
      <c r="AQ251" s="36">
        <f t="shared" si="252"/>
        <v>160</v>
      </c>
      <c r="AR251" s="36">
        <f>IF(AND($AQ251&gt;=Inputs!B$13,$AQ251&lt;Inputs!C$13),Inputs!C$14,0)</f>
        <v>0</v>
      </c>
      <c r="AS251" s="36">
        <f>IF(AND($AQ251&gt;=Inputs!C$13,$AQ251&lt;Inputs!D$13),Inputs!D$14,0)</f>
        <v>0</v>
      </c>
      <c r="AT251" s="36">
        <f>IF(AND($AQ251&gt;=Inputs!B$13,$AQ251&lt;Inputs!C$13),Inputs!C$13,0)</f>
        <v>0</v>
      </c>
      <c r="AU251" s="36">
        <f>IF(AND($AQ251&gt;=Inputs!C$13,$AQ251&lt;Inputs!D$13),Inputs!D$13,0)</f>
        <v>0</v>
      </c>
      <c r="AV251" s="36">
        <f t="shared" si="306"/>
        <v>0</v>
      </c>
      <c r="AW251" s="36">
        <f>IFERROR((AU251-#REF!)/AS251,0)</f>
        <v>0</v>
      </c>
      <c r="AX251" s="36">
        <f t="shared" si="307"/>
        <v>0</v>
      </c>
      <c r="AY251" s="36" t="str">
        <f t="shared" si="335"/>
        <v>No</v>
      </c>
      <c r="AZ251" s="36">
        <f t="shared" si="308"/>
        <v>0</v>
      </c>
      <c r="BA251" s="36">
        <f t="shared" si="309"/>
        <v>0</v>
      </c>
      <c r="BB251" s="36">
        <f t="shared" si="310"/>
        <v>0</v>
      </c>
      <c r="BC251" s="36">
        <f t="shared" si="311"/>
        <v>0</v>
      </c>
      <c r="BD251" s="36">
        <f t="shared" si="312"/>
        <v>0</v>
      </c>
      <c r="BE251" s="37">
        <f t="shared" si="313"/>
        <v>5</v>
      </c>
      <c r="BF251" s="43">
        <f>IF($I250&lt;=Inputs!B$13,Inputs!B$14,0)</f>
        <v>1</v>
      </c>
      <c r="BG251" s="43">
        <f>IF(AND($I250&gt;Inputs!B$13,$I250&lt;=Inputs!C$13),Inputs!C$14,0)</f>
        <v>0</v>
      </c>
      <c r="BH251" s="43">
        <f>IF(AND($I250&gt;Inputs!C$13,$I250&lt;=Inputs!D$13),Inputs!D$14,0)</f>
        <v>0</v>
      </c>
      <c r="BI251" s="43">
        <f>IF(AND($I250&lt;Inputs!B$13),0,0)</f>
        <v>0</v>
      </c>
      <c r="BJ251" s="43">
        <f>IF(AND($I250&gt;=Inputs!B$13,$I250&lt;Inputs!C$13),Inputs!B$13,0)</f>
        <v>0</v>
      </c>
      <c r="BK251" s="43">
        <f>IF(AND($I250&gt;=Inputs!C$13,$I250&lt;Inputs!D$13),Inputs!C$13,0)</f>
        <v>0</v>
      </c>
      <c r="BL251" s="43">
        <f t="shared" si="314"/>
        <v>155</v>
      </c>
      <c r="BM251" s="43">
        <f t="shared" si="315"/>
        <v>0</v>
      </c>
      <c r="BN251" s="43">
        <f t="shared" si="316"/>
        <v>0</v>
      </c>
      <c r="BO251" s="43">
        <f t="shared" si="317"/>
        <v>155</v>
      </c>
      <c r="BP251" s="43" t="str">
        <f t="shared" si="336"/>
        <v>No</v>
      </c>
      <c r="BQ251" s="43">
        <f t="shared" si="318"/>
        <v>5</v>
      </c>
      <c r="BR251" s="43">
        <f t="shared" si="319"/>
        <v>0</v>
      </c>
      <c r="BS251" s="43">
        <f t="shared" si="320"/>
        <v>0</v>
      </c>
      <c r="BT251" s="43">
        <f t="shared" si="321"/>
        <v>-5</v>
      </c>
      <c r="BU251" s="43">
        <f t="shared" si="322"/>
        <v>0</v>
      </c>
      <c r="BV251" s="43">
        <f t="shared" si="323"/>
        <v>0</v>
      </c>
      <c r="BW251" s="43">
        <f t="shared" si="324"/>
        <v>-5</v>
      </c>
      <c r="BX251" s="43">
        <f t="shared" si="253"/>
        <v>150</v>
      </c>
      <c r="BY251" s="43">
        <f>IF(AND($BX251&gt;Inputs!B$13,$BX251&lt;=Inputs!C$13),Inputs!C$14,0)</f>
        <v>0</v>
      </c>
      <c r="BZ251" s="43">
        <f>IF(AND($BX251&gt;Inputs!C$13,$BX251&lt;=Inputs!D$13),Inputs!D$14,0)</f>
        <v>0</v>
      </c>
      <c r="CA251" s="43">
        <f>IF(AND($BX251&gt;Inputs!B$13,$BX251&lt;=Inputs!C$13),Inputs!B$13,0)</f>
        <v>0</v>
      </c>
      <c r="CB251" s="43">
        <f>IF(AND($BX251&gt;Inputs!C$13,$BX251&lt;=Inputs!D$13),Inputs!C$13,0)</f>
        <v>0</v>
      </c>
      <c r="CC251" s="43">
        <f t="shared" si="325"/>
        <v>0</v>
      </c>
      <c r="CD251" s="43">
        <f t="shared" si="326"/>
        <v>0</v>
      </c>
      <c r="CE251" s="43">
        <f t="shared" si="327"/>
        <v>0</v>
      </c>
      <c r="CF251" s="43" t="str">
        <f t="shared" si="337"/>
        <v>No</v>
      </c>
      <c r="CG251" s="43">
        <f t="shared" si="328"/>
        <v>0</v>
      </c>
      <c r="CH251" s="43">
        <f t="shared" si="329"/>
        <v>0</v>
      </c>
      <c r="CI251" s="43">
        <f t="shared" si="330"/>
        <v>0</v>
      </c>
      <c r="CJ251" s="43">
        <f t="shared" si="331"/>
        <v>0</v>
      </c>
      <c r="CK251" s="43">
        <f t="shared" si="332"/>
        <v>0</v>
      </c>
      <c r="CL251" s="44">
        <f t="shared" si="333"/>
        <v>-5</v>
      </c>
      <c r="CM251" s="9">
        <f>IF(AND($F251&gt;=Inputs!B$3,$F251&lt;Inputs!C$3),FORECAST($F251,Inputs!B$4:C$4,Inputs!B$3:C$3),9999)</f>
        <v>9999</v>
      </c>
      <c r="CN251" s="9">
        <f>IF(AND($F251&gt;=Inputs!C$3,$F251&lt;Inputs!D$3),FORECAST($F251,Inputs!C$4:D$4,Inputs!C$3:D$3),9999)</f>
        <v>9999</v>
      </c>
      <c r="CO251" s="9">
        <f>IF(AND($F251&gt;=Inputs!D$3,$F251&lt;Inputs!E$3),FORECAST($F251,Inputs!D$4:E$4,Inputs!D$3:E$3),9999)</f>
        <v>9999</v>
      </c>
      <c r="CP251" s="9">
        <f>IF(AND($F251&gt;=Inputs!E$3,$F251&lt;Inputs!F$3),FORECAST($F251,Inputs!E$4:F$4,Inputs!E$3:F$3),9999)</f>
        <v>9999</v>
      </c>
      <c r="CQ251" s="9">
        <f>IF(AND($F251&gt;=Inputs!F$3,$F251&lt;Inputs!G$3),FORECAST($F251,Inputs!F$4:G$4,Inputs!F$3:G$3),9999)</f>
        <v>9999</v>
      </c>
      <c r="CR251" s="9">
        <f>IF(AND($F251&gt;=Inputs!G$3,$F251&lt;Inputs!H$3),FORECAST($F251,Inputs!G$4:H$4,Inputs!G$3:H$3),9999)</f>
        <v>9999</v>
      </c>
      <c r="CS251" s="9">
        <f>IF(AND($F251&gt;=Inputs!H$3,$F251&lt;Inputs!I$3),FORECAST($F251,Inputs!H$4:I$4,Inputs!H$3:I$3),9999)</f>
        <v>9999</v>
      </c>
      <c r="CT251" s="9">
        <f>IF(AND($F251&gt;=Inputs!I$3,$F251&lt;Inputs!J$3),FORECAST($F251,Inputs!I$4:J$4,Inputs!I$3:J$3),9999)</f>
        <v>9999</v>
      </c>
      <c r="CU251" s="9">
        <f>IF(AND($F251&gt;=Inputs!J$3,$F251&lt;Inputs!K$3),FORECAST($F251,Inputs!J$4:K$4,Inputs!J$3:K$3),9999)</f>
        <v>9999</v>
      </c>
      <c r="CV251" s="9">
        <f>IF(AND($F251&gt;=Inputs!K$3,$F251&lt;Inputs!L$3),FORECAST($F251,Inputs!K$4:L$4,Inputs!K$3:L$3),9999)</f>
        <v>9999</v>
      </c>
      <c r="CW251" s="9">
        <f>IF(AND($G251&gt;=Inputs!B$3,$G251&lt;Inputs!C$3),FORECAST($G251,Inputs!B$4:C$4,Inputs!B$3:C$3),-9999)</f>
        <v>-9999</v>
      </c>
      <c r="CX251" s="9">
        <f>IF(AND($G251&gt;=Inputs!C$3,$G251&lt;Inputs!D$3),FORECAST($G251,Inputs!C$4:D$4,Inputs!C$3:D$3),-9999)</f>
        <v>-9999</v>
      </c>
      <c r="CY251" s="9">
        <f>IF(AND($G251&gt;=Inputs!D$3,$G251&lt;Inputs!E$3),FORECAST($G251,Inputs!D$4:E$4,Inputs!D$3:E$3),-9999)</f>
        <v>-9999</v>
      </c>
      <c r="CZ251" s="9">
        <f>IF(AND($G251&gt;=Inputs!E$3,$G251&lt;Inputs!F$3),FORECAST($G251,Inputs!E$4:F$4,Inputs!E$3:F$3),-9999)</f>
        <v>-9999</v>
      </c>
      <c r="DA251" s="9">
        <f>IF(AND($G251&gt;=Inputs!F$3,$G251&lt;Inputs!G$3),FORECAST($G251,Inputs!F$4:G$4,Inputs!F$3:G$3),-9999)</f>
        <v>-9999</v>
      </c>
      <c r="DB251" s="9">
        <f>IF(AND($G251&gt;=Inputs!G$3,$G251&lt;Inputs!H$3),FORECAST($G251,Inputs!G$4:H$4,Inputs!G$3:H$3),-9999)</f>
        <v>25.2</v>
      </c>
      <c r="DC251" s="9">
        <f>IF(AND($G251&gt;=Inputs!H$3,$G251&lt;Inputs!I$3),FORECAST($G251,Inputs!H$4:I$4,Inputs!H$3:I$3),-9999)</f>
        <v>-9999</v>
      </c>
      <c r="DD251" s="9">
        <f>IF(AND($G251&gt;=Inputs!I$3,$G251&lt;Inputs!J$3),FORECAST($G251,Inputs!I$4:J$4,Inputs!I$3:J$3),-9999)</f>
        <v>-9999</v>
      </c>
      <c r="DE251" s="9">
        <f>IF(AND($G251&gt;=Inputs!J$3,$G251&lt;Inputs!K$3),FORECAST($G251,Inputs!J$4:K$4,Inputs!J$3:K$3),-9999)</f>
        <v>-9999</v>
      </c>
      <c r="DF251" s="9">
        <f>IF(AND($G251&gt;=Inputs!K$3,$G251&lt;Inputs!L$3),FORECAST($G251,Inputs!K$4:L$4,Inputs!K$3:L$3),-9999)</f>
        <v>-9999</v>
      </c>
    </row>
    <row r="252" spans="1:110" x14ac:dyDescent="0.25">
      <c r="A252" s="2">
        <f t="shared" si="294"/>
        <v>45474.864583332528</v>
      </c>
      <c r="B252" s="3" t="str">
        <f>IF(ROUND(A252,6)&lt;ROUND(Inputs!$B$7,6),"Pre t0",IF(ROUND(A252,6)=ROUND(Inputs!$B$7,6),"t0",IF(AND(A252&gt;Inputs!$B$7,A252&lt;Inputs!$B$8),"TRLD","Post t0")))</f>
        <v>Post t0</v>
      </c>
      <c r="C252" s="17">
        <v>29.8</v>
      </c>
      <c r="D252" s="19">
        <v>193.24875</v>
      </c>
      <c r="E252" s="19"/>
      <c r="F252" s="19">
        <v>200</v>
      </c>
      <c r="G252" s="19">
        <v>130</v>
      </c>
      <c r="H252" s="7">
        <f t="shared" si="254"/>
        <v>142.5</v>
      </c>
      <c r="I252" s="7">
        <f>IF(B252="Pre t0",0,IF(B252="t0",MAX(MIN(TRLD!N252,E252),G252),IF(B252="TRLD",I251+J252,IF(B252="Post t0",MAX(I251+M252,G252)))))</f>
        <v>145</v>
      </c>
      <c r="J252" s="7">
        <f t="shared" si="338"/>
        <v>-5</v>
      </c>
      <c r="K252" s="7">
        <f t="shared" si="250"/>
        <v>-150</v>
      </c>
      <c r="L252" s="7">
        <f t="shared" si="339"/>
        <v>5</v>
      </c>
      <c r="M252" s="8">
        <f t="shared" si="340"/>
        <v>-5</v>
      </c>
      <c r="N252" s="31">
        <f t="shared" si="251"/>
        <v>0</v>
      </c>
      <c r="O252" s="31">
        <f>IF(AND($C252&gt;=Inputs!B$4,$C252&lt;Inputs!C$4),FORECAST($C252,Inputs!B$3:C$3,Inputs!B$4:C$4),0)</f>
        <v>0</v>
      </c>
      <c r="P252" s="31">
        <f>IF(AND($C252&gt;=Inputs!C$4,$C252&lt;Inputs!D$4),FORECAST($C252,Inputs!C$3:D$3,Inputs!C$4:D$4),0)</f>
        <v>0</v>
      </c>
      <c r="Q252" s="31">
        <f>IF(AND($C252&gt;=Inputs!D$4,$C252&lt;Inputs!E$4),FORECAST($C252,Inputs!D$3:E$3,Inputs!D$4:E$4),0)</f>
        <v>0</v>
      </c>
      <c r="R252" s="31">
        <f>IF(AND($C252&gt;=Inputs!E$4,$C252&lt;Inputs!F$4),FORECAST($C252,Inputs!E$3:F$3,Inputs!E$4:F$4),0)</f>
        <v>0</v>
      </c>
      <c r="S252" s="31">
        <f>IF(AND($C252&gt;=Inputs!F$4,$C252&lt;Inputs!G$4),FORECAST($C252,Inputs!F$3:G$3,Inputs!F$4:G$4),0)</f>
        <v>0</v>
      </c>
      <c r="T252" s="31">
        <f>IF(AND($C252&gt;=Inputs!G$4,$C252&lt;Inputs!H$4),FORECAST($C252,Inputs!G$3:H$3,Inputs!G$4:H$4),0)</f>
        <v>149.16666666666666</v>
      </c>
      <c r="U252" s="31">
        <f>IF(AND($C252&gt;=Inputs!H$4,$C252&lt;Inputs!I$4),FORECAST($C252,Inputs!H$3:I$3,Inputs!H$4:I$4),0)</f>
        <v>0</v>
      </c>
      <c r="V252" s="31">
        <f>IF(AND($C252&gt;=Inputs!I$4,$C252&lt;Inputs!J$4),FORECAST($C252,Inputs!I$3:J$3,Inputs!I$4:J$4),0)</f>
        <v>0</v>
      </c>
      <c r="W252" s="31">
        <f>IF(AND($C252&gt;=Inputs!J$4,$C252&lt;Inputs!K$4),FORECAST($C252,Inputs!J$3:K$3,Inputs!J$4:K$4),0)</f>
        <v>0</v>
      </c>
      <c r="X252" s="31">
        <f>IF(AND($C252&gt;=Inputs!K$4,Inputs!K$4&lt;&gt;""),F252,0)</f>
        <v>0</v>
      </c>
      <c r="Y252" s="36">
        <f>IF($I251&lt;Inputs!B$13,Inputs!B$14,0)</f>
        <v>1</v>
      </c>
      <c r="Z252" s="36">
        <f>IF(AND($I251&gt;=Inputs!B$13,$I251&lt;Inputs!C$13),Inputs!C$14,0)</f>
        <v>0</v>
      </c>
      <c r="AA252" s="36">
        <f>IF(AND($I251&gt;=Inputs!C$13,$I251&lt;Inputs!D$13),Inputs!D$14,0)</f>
        <v>0</v>
      </c>
      <c r="AB252" s="36">
        <f>IF(AND($I251&lt;Inputs!B$13),Inputs!B$13,0)</f>
        <v>185</v>
      </c>
      <c r="AC252" s="36">
        <f>IF(AND($I251&gt;=Inputs!B$13,$I251&lt;Inputs!C$13),Inputs!C$13,0)</f>
        <v>0</v>
      </c>
      <c r="AD252" s="36">
        <f>IF(AND($I251&gt;=Inputs!C$13,$I251&lt;Inputs!D$13),Inputs!D$13,0)</f>
        <v>0</v>
      </c>
      <c r="AE252" s="36">
        <f t="shared" si="295"/>
        <v>35</v>
      </c>
      <c r="AF252" s="36">
        <f t="shared" si="296"/>
        <v>0</v>
      </c>
      <c r="AG252" s="36">
        <f t="shared" si="297"/>
        <v>0</v>
      </c>
      <c r="AH252" s="36">
        <f t="shared" si="298"/>
        <v>35</v>
      </c>
      <c r="AI252" s="36" t="str">
        <f t="shared" si="334"/>
        <v>No</v>
      </c>
      <c r="AJ252" s="36">
        <f t="shared" si="299"/>
        <v>5</v>
      </c>
      <c r="AK252" s="36">
        <f t="shared" si="300"/>
        <v>0</v>
      </c>
      <c r="AL252" s="36">
        <f t="shared" si="301"/>
        <v>0</v>
      </c>
      <c r="AM252" s="36">
        <f t="shared" si="302"/>
        <v>5</v>
      </c>
      <c r="AN252" s="36">
        <f t="shared" si="303"/>
        <v>0</v>
      </c>
      <c r="AO252" s="36">
        <f t="shared" si="304"/>
        <v>0</v>
      </c>
      <c r="AP252" s="36">
        <f t="shared" si="305"/>
        <v>5</v>
      </c>
      <c r="AQ252" s="36">
        <f t="shared" si="252"/>
        <v>155</v>
      </c>
      <c r="AR252" s="36">
        <f>IF(AND($AQ252&gt;=Inputs!B$13,$AQ252&lt;Inputs!C$13),Inputs!C$14,0)</f>
        <v>0</v>
      </c>
      <c r="AS252" s="36">
        <f>IF(AND($AQ252&gt;=Inputs!C$13,$AQ252&lt;Inputs!D$13),Inputs!D$14,0)</f>
        <v>0</v>
      </c>
      <c r="AT252" s="36">
        <f>IF(AND($AQ252&gt;=Inputs!B$13,$AQ252&lt;Inputs!C$13),Inputs!C$13,0)</f>
        <v>0</v>
      </c>
      <c r="AU252" s="36">
        <f>IF(AND($AQ252&gt;=Inputs!C$13,$AQ252&lt;Inputs!D$13),Inputs!D$13,0)</f>
        <v>0</v>
      </c>
      <c r="AV252" s="36">
        <f t="shared" si="306"/>
        <v>0</v>
      </c>
      <c r="AW252" s="36">
        <f>IFERROR((AU252-#REF!)/AS252,0)</f>
        <v>0</v>
      </c>
      <c r="AX252" s="36">
        <f t="shared" si="307"/>
        <v>0</v>
      </c>
      <c r="AY252" s="36" t="str">
        <f t="shared" si="335"/>
        <v>No</v>
      </c>
      <c r="AZ252" s="36">
        <f t="shared" si="308"/>
        <v>0</v>
      </c>
      <c r="BA252" s="36">
        <f t="shared" si="309"/>
        <v>0</v>
      </c>
      <c r="BB252" s="36">
        <f t="shared" si="310"/>
        <v>0</v>
      </c>
      <c r="BC252" s="36">
        <f t="shared" si="311"/>
        <v>0</v>
      </c>
      <c r="BD252" s="36">
        <f t="shared" si="312"/>
        <v>0</v>
      </c>
      <c r="BE252" s="37">
        <f t="shared" si="313"/>
        <v>5</v>
      </c>
      <c r="BF252" s="43">
        <f>IF($I251&lt;=Inputs!B$13,Inputs!B$14,0)</f>
        <v>1</v>
      </c>
      <c r="BG252" s="43">
        <f>IF(AND($I251&gt;Inputs!B$13,$I251&lt;=Inputs!C$13),Inputs!C$14,0)</f>
        <v>0</v>
      </c>
      <c r="BH252" s="43">
        <f>IF(AND($I251&gt;Inputs!C$13,$I251&lt;=Inputs!D$13),Inputs!D$14,0)</f>
        <v>0</v>
      </c>
      <c r="BI252" s="43">
        <f>IF(AND($I251&lt;Inputs!B$13),0,0)</f>
        <v>0</v>
      </c>
      <c r="BJ252" s="43">
        <f>IF(AND($I251&gt;=Inputs!B$13,$I251&lt;Inputs!C$13),Inputs!B$13,0)</f>
        <v>0</v>
      </c>
      <c r="BK252" s="43">
        <f>IF(AND($I251&gt;=Inputs!C$13,$I251&lt;Inputs!D$13),Inputs!C$13,0)</f>
        <v>0</v>
      </c>
      <c r="BL252" s="43">
        <f t="shared" si="314"/>
        <v>150</v>
      </c>
      <c r="BM252" s="43">
        <f t="shared" si="315"/>
        <v>0</v>
      </c>
      <c r="BN252" s="43">
        <f t="shared" si="316"/>
        <v>0</v>
      </c>
      <c r="BO252" s="43">
        <f t="shared" si="317"/>
        <v>150</v>
      </c>
      <c r="BP252" s="43" t="str">
        <f t="shared" si="336"/>
        <v>No</v>
      </c>
      <c r="BQ252" s="43">
        <f t="shared" si="318"/>
        <v>5</v>
      </c>
      <c r="BR252" s="43">
        <f t="shared" si="319"/>
        <v>0</v>
      </c>
      <c r="BS252" s="43">
        <f t="shared" si="320"/>
        <v>0</v>
      </c>
      <c r="BT252" s="43">
        <f t="shared" si="321"/>
        <v>-5</v>
      </c>
      <c r="BU252" s="43">
        <f t="shared" si="322"/>
        <v>0</v>
      </c>
      <c r="BV252" s="43">
        <f t="shared" si="323"/>
        <v>0</v>
      </c>
      <c r="BW252" s="43">
        <f t="shared" si="324"/>
        <v>-5</v>
      </c>
      <c r="BX252" s="43">
        <f t="shared" si="253"/>
        <v>145</v>
      </c>
      <c r="BY252" s="43">
        <f>IF(AND($BX252&gt;Inputs!B$13,$BX252&lt;=Inputs!C$13),Inputs!C$14,0)</f>
        <v>0</v>
      </c>
      <c r="BZ252" s="43">
        <f>IF(AND($BX252&gt;Inputs!C$13,$BX252&lt;=Inputs!D$13),Inputs!D$14,0)</f>
        <v>0</v>
      </c>
      <c r="CA252" s="43">
        <f>IF(AND($BX252&gt;Inputs!B$13,$BX252&lt;=Inputs!C$13),Inputs!B$13,0)</f>
        <v>0</v>
      </c>
      <c r="CB252" s="43">
        <f>IF(AND($BX252&gt;Inputs!C$13,$BX252&lt;=Inputs!D$13),Inputs!C$13,0)</f>
        <v>0</v>
      </c>
      <c r="CC252" s="43">
        <f t="shared" si="325"/>
        <v>0</v>
      </c>
      <c r="CD252" s="43">
        <f t="shared" si="326"/>
        <v>0</v>
      </c>
      <c r="CE252" s="43">
        <f t="shared" si="327"/>
        <v>0</v>
      </c>
      <c r="CF252" s="43" t="str">
        <f t="shared" si="337"/>
        <v>No</v>
      </c>
      <c r="CG252" s="43">
        <f t="shared" si="328"/>
        <v>0</v>
      </c>
      <c r="CH252" s="43">
        <f t="shared" si="329"/>
        <v>0</v>
      </c>
      <c r="CI252" s="43">
        <f t="shared" si="330"/>
        <v>0</v>
      </c>
      <c r="CJ252" s="43">
        <f t="shared" si="331"/>
        <v>0</v>
      </c>
      <c r="CK252" s="43">
        <f t="shared" si="332"/>
        <v>0</v>
      </c>
      <c r="CL252" s="44">
        <f t="shared" si="333"/>
        <v>-5</v>
      </c>
      <c r="CM252" s="9">
        <f>IF(AND($F252&gt;=Inputs!B$3,$F252&lt;Inputs!C$3),FORECAST($F252,Inputs!B$4:C$4,Inputs!B$3:C$3),9999)</f>
        <v>9999</v>
      </c>
      <c r="CN252" s="9">
        <f>IF(AND($F252&gt;=Inputs!C$3,$F252&lt;Inputs!D$3),FORECAST($F252,Inputs!C$4:D$4,Inputs!C$3:D$3),9999)</f>
        <v>9999</v>
      </c>
      <c r="CO252" s="9">
        <f>IF(AND($F252&gt;=Inputs!D$3,$F252&lt;Inputs!E$3),FORECAST($F252,Inputs!D$4:E$4,Inputs!D$3:E$3),9999)</f>
        <v>9999</v>
      </c>
      <c r="CP252" s="9">
        <f>IF(AND($F252&gt;=Inputs!E$3,$F252&lt;Inputs!F$3),FORECAST($F252,Inputs!E$4:F$4,Inputs!E$3:F$3),9999)</f>
        <v>9999</v>
      </c>
      <c r="CQ252" s="9">
        <f>IF(AND($F252&gt;=Inputs!F$3,$F252&lt;Inputs!G$3),FORECAST($F252,Inputs!F$4:G$4,Inputs!F$3:G$3),9999)</f>
        <v>9999</v>
      </c>
      <c r="CR252" s="9">
        <f>IF(AND($F252&gt;=Inputs!G$3,$F252&lt;Inputs!H$3),FORECAST($F252,Inputs!G$4:H$4,Inputs!G$3:H$3),9999)</f>
        <v>9999</v>
      </c>
      <c r="CS252" s="9">
        <f>IF(AND($F252&gt;=Inputs!H$3,$F252&lt;Inputs!I$3),FORECAST($F252,Inputs!H$4:I$4,Inputs!H$3:I$3),9999)</f>
        <v>9999</v>
      </c>
      <c r="CT252" s="9">
        <f>IF(AND($F252&gt;=Inputs!I$3,$F252&lt;Inputs!J$3),FORECAST($F252,Inputs!I$4:J$4,Inputs!I$3:J$3),9999)</f>
        <v>9999</v>
      </c>
      <c r="CU252" s="9">
        <f>IF(AND($F252&gt;=Inputs!J$3,$F252&lt;Inputs!K$3),FORECAST($F252,Inputs!J$4:K$4,Inputs!J$3:K$3),9999)</f>
        <v>9999</v>
      </c>
      <c r="CV252" s="9">
        <f>IF(AND($F252&gt;=Inputs!K$3,$F252&lt;Inputs!L$3),FORECAST($F252,Inputs!K$4:L$4,Inputs!K$3:L$3),9999)</f>
        <v>9999</v>
      </c>
      <c r="CW252" s="9">
        <f>IF(AND($G252&gt;=Inputs!B$3,$G252&lt;Inputs!C$3),FORECAST($G252,Inputs!B$4:C$4,Inputs!B$3:C$3),-9999)</f>
        <v>-9999</v>
      </c>
      <c r="CX252" s="9">
        <f>IF(AND($G252&gt;=Inputs!C$3,$G252&lt;Inputs!D$3),FORECAST($G252,Inputs!C$4:D$4,Inputs!C$3:D$3),-9999)</f>
        <v>-9999</v>
      </c>
      <c r="CY252" s="9">
        <f>IF(AND($G252&gt;=Inputs!D$3,$G252&lt;Inputs!E$3),FORECAST($G252,Inputs!D$4:E$4,Inputs!D$3:E$3),-9999)</f>
        <v>-9999</v>
      </c>
      <c r="CZ252" s="9">
        <f>IF(AND($G252&gt;=Inputs!E$3,$G252&lt;Inputs!F$3),FORECAST($G252,Inputs!E$4:F$4,Inputs!E$3:F$3),-9999)</f>
        <v>-9999</v>
      </c>
      <c r="DA252" s="9">
        <f>IF(AND($G252&gt;=Inputs!F$3,$G252&lt;Inputs!G$3),FORECAST($G252,Inputs!F$4:G$4,Inputs!F$3:G$3),-9999)</f>
        <v>-9999</v>
      </c>
      <c r="DB252" s="9">
        <f>IF(AND($G252&gt;=Inputs!G$3,$G252&lt;Inputs!H$3),FORECAST($G252,Inputs!G$4:H$4,Inputs!G$3:H$3),-9999)</f>
        <v>25.2</v>
      </c>
      <c r="DC252" s="9">
        <f>IF(AND($G252&gt;=Inputs!H$3,$G252&lt;Inputs!I$3),FORECAST($G252,Inputs!H$4:I$4,Inputs!H$3:I$3),-9999)</f>
        <v>-9999</v>
      </c>
      <c r="DD252" s="9">
        <f>IF(AND($G252&gt;=Inputs!I$3,$G252&lt;Inputs!J$3),FORECAST($G252,Inputs!I$4:J$4,Inputs!I$3:J$3),-9999)</f>
        <v>-9999</v>
      </c>
      <c r="DE252" s="9">
        <f>IF(AND($G252&gt;=Inputs!J$3,$G252&lt;Inputs!K$3),FORECAST($G252,Inputs!J$4:K$4,Inputs!J$3:K$3),-9999)</f>
        <v>-9999</v>
      </c>
      <c r="DF252" s="9">
        <f>IF(AND($G252&gt;=Inputs!K$3,$G252&lt;Inputs!L$3),FORECAST($G252,Inputs!K$4:L$4,Inputs!K$3:L$3),-9999)</f>
        <v>-9999</v>
      </c>
    </row>
    <row r="253" spans="1:110" x14ac:dyDescent="0.25">
      <c r="A253" s="2">
        <f t="shared" si="294"/>
        <v>45474.868055554747</v>
      </c>
      <c r="B253" s="3" t="str">
        <f>IF(ROUND(A253,6)&lt;ROUND(Inputs!$B$7,6),"Pre t0",IF(ROUND(A253,6)=ROUND(Inputs!$B$7,6),"t0",IF(AND(A253&gt;Inputs!$B$7,A253&lt;Inputs!$B$8),"TRLD","Post t0")))</f>
        <v>Post t0</v>
      </c>
      <c r="C253" s="17">
        <v>26.83</v>
      </c>
      <c r="D253" s="19">
        <v>193.44449999999998</v>
      </c>
      <c r="E253" s="19"/>
      <c r="F253" s="19">
        <v>200</v>
      </c>
      <c r="G253" s="19">
        <v>130</v>
      </c>
      <c r="H253" s="7">
        <f t="shared" si="254"/>
        <v>137.5</v>
      </c>
      <c r="I253" s="7">
        <f>IF(B253="Pre t0",0,IF(B253="t0",MAX(MIN(TRLD!N253,E253),G253),IF(B253="TRLD",I252+J253,IF(B253="Post t0",MAX(I252+M253,G253)))))</f>
        <v>140</v>
      </c>
      <c r="J253" s="7">
        <f t="shared" si="338"/>
        <v>-5</v>
      </c>
      <c r="K253" s="7">
        <f t="shared" si="250"/>
        <v>-145</v>
      </c>
      <c r="L253" s="7">
        <f t="shared" si="339"/>
        <v>5</v>
      </c>
      <c r="M253" s="8">
        <f t="shared" si="340"/>
        <v>-5</v>
      </c>
      <c r="N253" s="31">
        <f t="shared" si="251"/>
        <v>0</v>
      </c>
      <c r="O253" s="31">
        <f>IF(AND($C253&gt;=Inputs!B$4,$C253&lt;Inputs!C$4),FORECAST($C253,Inputs!B$3:C$3,Inputs!B$4:C$4),0)</f>
        <v>0</v>
      </c>
      <c r="P253" s="31">
        <f>IF(AND($C253&gt;=Inputs!C$4,$C253&lt;Inputs!D$4),FORECAST($C253,Inputs!C$3:D$3,Inputs!C$4:D$4),0)</f>
        <v>0</v>
      </c>
      <c r="Q253" s="31">
        <f>IF(AND($C253&gt;=Inputs!D$4,$C253&lt;Inputs!E$4),FORECAST($C253,Inputs!D$3:E$3,Inputs!D$4:E$4),0)</f>
        <v>0</v>
      </c>
      <c r="R253" s="31">
        <f>IF(AND($C253&gt;=Inputs!E$4,$C253&lt;Inputs!F$4),FORECAST($C253,Inputs!E$3:F$3,Inputs!E$4:F$4),0)</f>
        <v>0</v>
      </c>
      <c r="S253" s="31">
        <f>IF(AND($C253&gt;=Inputs!F$4,$C253&lt;Inputs!G$4),FORECAST($C253,Inputs!F$3:G$3,Inputs!F$4:G$4),0)</f>
        <v>0</v>
      </c>
      <c r="T253" s="31">
        <f>IF(AND($C253&gt;=Inputs!G$4,$C253&lt;Inputs!H$4),FORECAST($C253,Inputs!G$3:H$3,Inputs!G$4:H$4),0)</f>
        <v>136.79166666666666</v>
      </c>
      <c r="U253" s="31">
        <f>IF(AND($C253&gt;=Inputs!H$4,$C253&lt;Inputs!I$4),FORECAST($C253,Inputs!H$3:I$3,Inputs!H$4:I$4),0)</f>
        <v>0</v>
      </c>
      <c r="V253" s="31">
        <f>IF(AND($C253&gt;=Inputs!I$4,$C253&lt;Inputs!J$4),FORECAST($C253,Inputs!I$3:J$3,Inputs!I$4:J$4),0)</f>
        <v>0</v>
      </c>
      <c r="W253" s="31">
        <f>IF(AND($C253&gt;=Inputs!J$4,$C253&lt;Inputs!K$4),FORECAST($C253,Inputs!J$3:K$3,Inputs!J$4:K$4),0)</f>
        <v>0</v>
      </c>
      <c r="X253" s="31">
        <f>IF(AND($C253&gt;=Inputs!K$4,Inputs!K$4&lt;&gt;""),F253,0)</f>
        <v>0</v>
      </c>
      <c r="Y253" s="36">
        <f>IF($I252&lt;Inputs!B$13,Inputs!B$14,0)</f>
        <v>1</v>
      </c>
      <c r="Z253" s="36">
        <f>IF(AND($I252&gt;=Inputs!B$13,$I252&lt;Inputs!C$13),Inputs!C$14,0)</f>
        <v>0</v>
      </c>
      <c r="AA253" s="36">
        <f>IF(AND($I252&gt;=Inputs!C$13,$I252&lt;Inputs!D$13),Inputs!D$14,0)</f>
        <v>0</v>
      </c>
      <c r="AB253" s="36">
        <f>IF(AND($I252&lt;Inputs!B$13),Inputs!B$13,0)</f>
        <v>185</v>
      </c>
      <c r="AC253" s="36">
        <f>IF(AND($I252&gt;=Inputs!B$13,$I252&lt;Inputs!C$13),Inputs!C$13,0)</f>
        <v>0</v>
      </c>
      <c r="AD253" s="36">
        <f>IF(AND($I252&gt;=Inputs!C$13,$I252&lt;Inputs!D$13),Inputs!D$13,0)</f>
        <v>0</v>
      </c>
      <c r="AE253" s="36">
        <f t="shared" si="295"/>
        <v>40</v>
      </c>
      <c r="AF253" s="36">
        <f t="shared" si="296"/>
        <v>0</v>
      </c>
      <c r="AG253" s="36">
        <f t="shared" si="297"/>
        <v>0</v>
      </c>
      <c r="AH253" s="36">
        <f t="shared" si="298"/>
        <v>40</v>
      </c>
      <c r="AI253" s="36" t="str">
        <f t="shared" si="334"/>
        <v>No</v>
      </c>
      <c r="AJ253" s="36">
        <f t="shared" si="299"/>
        <v>5</v>
      </c>
      <c r="AK253" s="36">
        <f t="shared" si="300"/>
        <v>0</v>
      </c>
      <c r="AL253" s="36">
        <f t="shared" si="301"/>
        <v>0</v>
      </c>
      <c r="AM253" s="36">
        <f t="shared" si="302"/>
        <v>5</v>
      </c>
      <c r="AN253" s="36">
        <f t="shared" si="303"/>
        <v>0</v>
      </c>
      <c r="AO253" s="36">
        <f t="shared" si="304"/>
        <v>0</v>
      </c>
      <c r="AP253" s="36">
        <f t="shared" si="305"/>
        <v>5</v>
      </c>
      <c r="AQ253" s="36">
        <f t="shared" si="252"/>
        <v>150</v>
      </c>
      <c r="AR253" s="36">
        <f>IF(AND($AQ253&gt;=Inputs!B$13,$AQ253&lt;Inputs!C$13),Inputs!C$14,0)</f>
        <v>0</v>
      </c>
      <c r="AS253" s="36">
        <f>IF(AND($AQ253&gt;=Inputs!C$13,$AQ253&lt;Inputs!D$13),Inputs!D$14,0)</f>
        <v>0</v>
      </c>
      <c r="AT253" s="36">
        <f>IF(AND($AQ253&gt;=Inputs!B$13,$AQ253&lt;Inputs!C$13),Inputs!C$13,0)</f>
        <v>0</v>
      </c>
      <c r="AU253" s="36">
        <f>IF(AND($AQ253&gt;=Inputs!C$13,$AQ253&lt;Inputs!D$13),Inputs!D$13,0)</f>
        <v>0</v>
      </c>
      <c r="AV253" s="36">
        <f t="shared" si="306"/>
        <v>0</v>
      </c>
      <c r="AW253" s="36">
        <f>IFERROR((AU253-#REF!)/AS253,0)</f>
        <v>0</v>
      </c>
      <c r="AX253" s="36">
        <f t="shared" si="307"/>
        <v>0</v>
      </c>
      <c r="AY253" s="36" t="str">
        <f t="shared" si="335"/>
        <v>No</v>
      </c>
      <c r="AZ253" s="36">
        <f t="shared" si="308"/>
        <v>0</v>
      </c>
      <c r="BA253" s="36">
        <f t="shared" si="309"/>
        <v>0</v>
      </c>
      <c r="BB253" s="36">
        <f t="shared" si="310"/>
        <v>0</v>
      </c>
      <c r="BC253" s="36">
        <f t="shared" si="311"/>
        <v>0</v>
      </c>
      <c r="BD253" s="36">
        <f t="shared" si="312"/>
        <v>0</v>
      </c>
      <c r="BE253" s="37">
        <f t="shared" si="313"/>
        <v>5</v>
      </c>
      <c r="BF253" s="43">
        <f>IF($I252&lt;=Inputs!B$13,Inputs!B$14,0)</f>
        <v>1</v>
      </c>
      <c r="BG253" s="43">
        <f>IF(AND($I252&gt;Inputs!B$13,$I252&lt;=Inputs!C$13),Inputs!C$14,0)</f>
        <v>0</v>
      </c>
      <c r="BH253" s="43">
        <f>IF(AND($I252&gt;Inputs!C$13,$I252&lt;=Inputs!D$13),Inputs!D$14,0)</f>
        <v>0</v>
      </c>
      <c r="BI253" s="43">
        <f>IF(AND($I252&lt;Inputs!B$13),0,0)</f>
        <v>0</v>
      </c>
      <c r="BJ253" s="43">
        <f>IF(AND($I252&gt;=Inputs!B$13,$I252&lt;Inputs!C$13),Inputs!B$13,0)</f>
        <v>0</v>
      </c>
      <c r="BK253" s="43">
        <f>IF(AND($I252&gt;=Inputs!C$13,$I252&lt;Inputs!D$13),Inputs!C$13,0)</f>
        <v>0</v>
      </c>
      <c r="BL253" s="43">
        <f t="shared" si="314"/>
        <v>145</v>
      </c>
      <c r="BM253" s="43">
        <f t="shared" si="315"/>
        <v>0</v>
      </c>
      <c r="BN253" s="43">
        <f t="shared" si="316"/>
        <v>0</v>
      </c>
      <c r="BO253" s="43">
        <f t="shared" si="317"/>
        <v>145</v>
      </c>
      <c r="BP253" s="43" t="str">
        <f t="shared" si="336"/>
        <v>No</v>
      </c>
      <c r="BQ253" s="43">
        <f t="shared" si="318"/>
        <v>5</v>
      </c>
      <c r="BR253" s="43">
        <f t="shared" si="319"/>
        <v>0</v>
      </c>
      <c r="BS253" s="43">
        <f t="shared" si="320"/>
        <v>0</v>
      </c>
      <c r="BT253" s="43">
        <f t="shared" si="321"/>
        <v>-5</v>
      </c>
      <c r="BU253" s="43">
        <f t="shared" si="322"/>
        <v>0</v>
      </c>
      <c r="BV253" s="43">
        <f t="shared" si="323"/>
        <v>0</v>
      </c>
      <c r="BW253" s="43">
        <f t="shared" si="324"/>
        <v>-5</v>
      </c>
      <c r="BX253" s="43">
        <f t="shared" si="253"/>
        <v>140</v>
      </c>
      <c r="BY253" s="43">
        <f>IF(AND($BX253&gt;Inputs!B$13,$BX253&lt;=Inputs!C$13),Inputs!C$14,0)</f>
        <v>0</v>
      </c>
      <c r="BZ253" s="43">
        <f>IF(AND($BX253&gt;Inputs!C$13,$BX253&lt;=Inputs!D$13),Inputs!D$14,0)</f>
        <v>0</v>
      </c>
      <c r="CA253" s="43">
        <f>IF(AND($BX253&gt;Inputs!B$13,$BX253&lt;=Inputs!C$13),Inputs!B$13,0)</f>
        <v>0</v>
      </c>
      <c r="CB253" s="43">
        <f>IF(AND($BX253&gt;Inputs!C$13,$BX253&lt;=Inputs!D$13),Inputs!C$13,0)</f>
        <v>0</v>
      </c>
      <c r="CC253" s="43">
        <f t="shared" si="325"/>
        <v>0</v>
      </c>
      <c r="CD253" s="43">
        <f t="shared" si="326"/>
        <v>0</v>
      </c>
      <c r="CE253" s="43">
        <f t="shared" si="327"/>
        <v>0</v>
      </c>
      <c r="CF253" s="43" t="str">
        <f t="shared" si="337"/>
        <v>No</v>
      </c>
      <c r="CG253" s="43">
        <f t="shared" si="328"/>
        <v>0</v>
      </c>
      <c r="CH253" s="43">
        <f t="shared" si="329"/>
        <v>0</v>
      </c>
      <c r="CI253" s="43">
        <f t="shared" si="330"/>
        <v>0</v>
      </c>
      <c r="CJ253" s="43">
        <f t="shared" si="331"/>
        <v>0</v>
      </c>
      <c r="CK253" s="43">
        <f t="shared" si="332"/>
        <v>0</v>
      </c>
      <c r="CL253" s="44">
        <f t="shared" si="333"/>
        <v>-5</v>
      </c>
      <c r="CM253" s="9">
        <f>IF(AND($F253&gt;=Inputs!B$3,$F253&lt;Inputs!C$3),FORECAST($F253,Inputs!B$4:C$4,Inputs!B$3:C$3),9999)</f>
        <v>9999</v>
      </c>
      <c r="CN253" s="9">
        <f>IF(AND($F253&gt;=Inputs!C$3,$F253&lt;Inputs!D$3),FORECAST($F253,Inputs!C$4:D$4,Inputs!C$3:D$3),9999)</f>
        <v>9999</v>
      </c>
      <c r="CO253" s="9">
        <f>IF(AND($F253&gt;=Inputs!D$3,$F253&lt;Inputs!E$3),FORECAST($F253,Inputs!D$4:E$4,Inputs!D$3:E$3),9999)</f>
        <v>9999</v>
      </c>
      <c r="CP253" s="9">
        <f>IF(AND($F253&gt;=Inputs!E$3,$F253&lt;Inputs!F$3),FORECAST($F253,Inputs!E$4:F$4,Inputs!E$3:F$3),9999)</f>
        <v>9999</v>
      </c>
      <c r="CQ253" s="9">
        <f>IF(AND($F253&gt;=Inputs!F$3,$F253&lt;Inputs!G$3),FORECAST($F253,Inputs!F$4:G$4,Inputs!F$3:G$3),9999)</f>
        <v>9999</v>
      </c>
      <c r="CR253" s="9">
        <f>IF(AND($F253&gt;=Inputs!G$3,$F253&lt;Inputs!H$3),FORECAST($F253,Inputs!G$4:H$4,Inputs!G$3:H$3),9999)</f>
        <v>9999</v>
      </c>
      <c r="CS253" s="9">
        <f>IF(AND($F253&gt;=Inputs!H$3,$F253&lt;Inputs!I$3),FORECAST($F253,Inputs!H$4:I$4,Inputs!H$3:I$3),9999)</f>
        <v>9999</v>
      </c>
      <c r="CT253" s="9">
        <f>IF(AND($F253&gt;=Inputs!I$3,$F253&lt;Inputs!J$3),FORECAST($F253,Inputs!I$4:J$4,Inputs!I$3:J$3),9999)</f>
        <v>9999</v>
      </c>
      <c r="CU253" s="9">
        <f>IF(AND($F253&gt;=Inputs!J$3,$F253&lt;Inputs!K$3),FORECAST($F253,Inputs!J$4:K$4,Inputs!J$3:K$3),9999)</f>
        <v>9999</v>
      </c>
      <c r="CV253" s="9">
        <f>IF(AND($F253&gt;=Inputs!K$3,$F253&lt;Inputs!L$3),FORECAST($F253,Inputs!K$4:L$4,Inputs!K$3:L$3),9999)</f>
        <v>9999</v>
      </c>
      <c r="CW253" s="9">
        <f>IF(AND($G253&gt;=Inputs!B$3,$G253&lt;Inputs!C$3),FORECAST($G253,Inputs!B$4:C$4,Inputs!B$3:C$3),-9999)</f>
        <v>-9999</v>
      </c>
      <c r="CX253" s="9">
        <f>IF(AND($G253&gt;=Inputs!C$3,$G253&lt;Inputs!D$3),FORECAST($G253,Inputs!C$4:D$4,Inputs!C$3:D$3),-9999)</f>
        <v>-9999</v>
      </c>
      <c r="CY253" s="9">
        <f>IF(AND($G253&gt;=Inputs!D$3,$G253&lt;Inputs!E$3),FORECAST($G253,Inputs!D$4:E$4,Inputs!D$3:E$3),-9999)</f>
        <v>-9999</v>
      </c>
      <c r="CZ253" s="9">
        <f>IF(AND($G253&gt;=Inputs!E$3,$G253&lt;Inputs!F$3),FORECAST($G253,Inputs!E$4:F$4,Inputs!E$3:F$3),-9999)</f>
        <v>-9999</v>
      </c>
      <c r="DA253" s="9">
        <f>IF(AND($G253&gt;=Inputs!F$3,$G253&lt;Inputs!G$3),FORECAST($G253,Inputs!F$4:G$4,Inputs!F$3:G$3),-9999)</f>
        <v>-9999</v>
      </c>
      <c r="DB253" s="9">
        <f>IF(AND($G253&gt;=Inputs!G$3,$G253&lt;Inputs!H$3),FORECAST($G253,Inputs!G$4:H$4,Inputs!G$3:H$3),-9999)</f>
        <v>25.2</v>
      </c>
      <c r="DC253" s="9">
        <f>IF(AND($G253&gt;=Inputs!H$3,$G253&lt;Inputs!I$3),FORECAST($G253,Inputs!H$4:I$4,Inputs!H$3:I$3),-9999)</f>
        <v>-9999</v>
      </c>
      <c r="DD253" s="9">
        <f>IF(AND($G253&gt;=Inputs!I$3,$G253&lt;Inputs!J$3),FORECAST($G253,Inputs!I$4:J$4,Inputs!I$3:J$3),-9999)</f>
        <v>-9999</v>
      </c>
      <c r="DE253" s="9">
        <f>IF(AND($G253&gt;=Inputs!J$3,$G253&lt;Inputs!K$3),FORECAST($G253,Inputs!J$4:K$4,Inputs!J$3:K$3),-9999)</f>
        <v>-9999</v>
      </c>
      <c r="DF253" s="9">
        <f>IF(AND($G253&gt;=Inputs!K$3,$G253&lt;Inputs!L$3),FORECAST($G253,Inputs!K$4:L$4,Inputs!K$3:L$3),-9999)</f>
        <v>-9999</v>
      </c>
    </row>
    <row r="254" spans="1:110" x14ac:dyDescent="0.25">
      <c r="A254" s="2">
        <f t="shared" si="294"/>
        <v>45474.871527776966</v>
      </c>
      <c r="B254" s="3" t="str">
        <f>IF(ROUND(A254,6)&lt;ROUND(Inputs!$B$7,6),"Pre t0",IF(ROUND(A254,6)=ROUND(Inputs!$B$7,6),"t0",IF(AND(A254&gt;Inputs!$B$7,A254&lt;Inputs!$B$8),"TRLD","Post t0")))</f>
        <v>Post t0</v>
      </c>
      <c r="C254" s="17">
        <v>33.31</v>
      </c>
      <c r="D254" s="19">
        <v>193.38795000000002</v>
      </c>
      <c r="E254" s="19"/>
      <c r="F254" s="19">
        <v>200</v>
      </c>
      <c r="G254" s="19">
        <v>130</v>
      </c>
      <c r="H254" s="7">
        <f t="shared" si="254"/>
        <v>132.5</v>
      </c>
      <c r="I254" s="7">
        <f>IF(B254="Pre t0",0,IF(B254="t0",MAX(MIN(TRLD!N254,E254),G254),IF(B254="TRLD",I253+J254,IF(B254="Post t0",MAX(I253+M254,G254)))))</f>
        <v>135</v>
      </c>
      <c r="J254" s="7">
        <f t="shared" si="338"/>
        <v>-5</v>
      </c>
      <c r="K254" s="7">
        <f t="shared" si="250"/>
        <v>-140</v>
      </c>
      <c r="L254" s="7">
        <f t="shared" si="339"/>
        <v>5</v>
      </c>
      <c r="M254" s="8">
        <f t="shared" si="340"/>
        <v>-5</v>
      </c>
      <c r="N254" s="31">
        <f t="shared" si="251"/>
        <v>0</v>
      </c>
      <c r="O254" s="31">
        <f>IF(AND($C254&gt;=Inputs!B$4,$C254&lt;Inputs!C$4),FORECAST($C254,Inputs!B$3:C$3,Inputs!B$4:C$4),0)</f>
        <v>0</v>
      </c>
      <c r="P254" s="31">
        <f>IF(AND($C254&gt;=Inputs!C$4,$C254&lt;Inputs!D$4),FORECAST($C254,Inputs!C$3:D$3,Inputs!C$4:D$4),0)</f>
        <v>0</v>
      </c>
      <c r="Q254" s="31">
        <f>IF(AND($C254&gt;=Inputs!D$4,$C254&lt;Inputs!E$4),FORECAST($C254,Inputs!D$3:E$3,Inputs!D$4:E$4),0)</f>
        <v>0</v>
      </c>
      <c r="R254" s="31">
        <f>IF(AND($C254&gt;=Inputs!E$4,$C254&lt;Inputs!F$4),FORECAST($C254,Inputs!E$3:F$3,Inputs!E$4:F$4),0)</f>
        <v>0</v>
      </c>
      <c r="S254" s="31">
        <f>IF(AND($C254&gt;=Inputs!F$4,$C254&lt;Inputs!G$4),FORECAST($C254,Inputs!F$3:G$3,Inputs!F$4:G$4),0)</f>
        <v>0</v>
      </c>
      <c r="T254" s="31">
        <f>IF(AND($C254&gt;=Inputs!G$4,$C254&lt;Inputs!H$4),FORECAST($C254,Inputs!G$3:H$3,Inputs!G$4:H$4),0)</f>
        <v>0</v>
      </c>
      <c r="U254" s="31">
        <f>IF(AND($C254&gt;=Inputs!H$4,$C254&lt;Inputs!I$4),FORECAST($C254,Inputs!H$3:I$3,Inputs!H$4:I$4),0)</f>
        <v>0</v>
      </c>
      <c r="V254" s="31">
        <f>IF(AND($C254&gt;=Inputs!I$4,$C254&lt;Inputs!J$4),FORECAST($C254,Inputs!I$3:J$3,Inputs!I$4:J$4),0)</f>
        <v>185.05516666666668</v>
      </c>
      <c r="W254" s="31">
        <f>IF(AND($C254&gt;=Inputs!J$4,$C254&lt;Inputs!K$4),FORECAST($C254,Inputs!J$3:K$3,Inputs!J$4:K$4),0)</f>
        <v>0</v>
      </c>
      <c r="X254" s="31">
        <f>IF(AND($C254&gt;=Inputs!K$4,Inputs!K$4&lt;&gt;""),F254,0)</f>
        <v>0</v>
      </c>
      <c r="Y254" s="36">
        <f>IF($I253&lt;Inputs!B$13,Inputs!B$14,0)</f>
        <v>1</v>
      </c>
      <c r="Z254" s="36">
        <f>IF(AND($I253&gt;=Inputs!B$13,$I253&lt;Inputs!C$13),Inputs!C$14,0)</f>
        <v>0</v>
      </c>
      <c r="AA254" s="36">
        <f>IF(AND($I253&gt;=Inputs!C$13,$I253&lt;Inputs!D$13),Inputs!D$14,0)</f>
        <v>0</v>
      </c>
      <c r="AB254" s="36">
        <f>IF(AND($I253&lt;Inputs!B$13),Inputs!B$13,0)</f>
        <v>185</v>
      </c>
      <c r="AC254" s="36">
        <f>IF(AND($I253&gt;=Inputs!B$13,$I253&lt;Inputs!C$13),Inputs!C$13,0)</f>
        <v>0</v>
      </c>
      <c r="AD254" s="36">
        <f>IF(AND($I253&gt;=Inputs!C$13,$I253&lt;Inputs!D$13),Inputs!D$13,0)</f>
        <v>0</v>
      </c>
      <c r="AE254" s="36">
        <f t="shared" si="295"/>
        <v>45</v>
      </c>
      <c r="AF254" s="36">
        <f t="shared" si="296"/>
        <v>0</v>
      </c>
      <c r="AG254" s="36">
        <f t="shared" si="297"/>
        <v>0</v>
      </c>
      <c r="AH254" s="36">
        <f t="shared" si="298"/>
        <v>45</v>
      </c>
      <c r="AI254" s="36" t="str">
        <f t="shared" si="334"/>
        <v>No</v>
      </c>
      <c r="AJ254" s="36">
        <f t="shared" si="299"/>
        <v>5</v>
      </c>
      <c r="AK254" s="36">
        <f t="shared" si="300"/>
        <v>0</v>
      </c>
      <c r="AL254" s="36">
        <f t="shared" si="301"/>
        <v>0</v>
      </c>
      <c r="AM254" s="36">
        <f t="shared" si="302"/>
        <v>5</v>
      </c>
      <c r="AN254" s="36">
        <f t="shared" si="303"/>
        <v>0</v>
      </c>
      <c r="AO254" s="36">
        <f t="shared" si="304"/>
        <v>0</v>
      </c>
      <c r="AP254" s="36">
        <f t="shared" si="305"/>
        <v>5</v>
      </c>
      <c r="AQ254" s="36">
        <f t="shared" si="252"/>
        <v>145</v>
      </c>
      <c r="AR254" s="36">
        <f>IF(AND($AQ254&gt;=Inputs!B$13,$AQ254&lt;Inputs!C$13),Inputs!C$14,0)</f>
        <v>0</v>
      </c>
      <c r="AS254" s="36">
        <f>IF(AND($AQ254&gt;=Inputs!C$13,$AQ254&lt;Inputs!D$13),Inputs!D$14,0)</f>
        <v>0</v>
      </c>
      <c r="AT254" s="36">
        <f>IF(AND($AQ254&gt;=Inputs!B$13,$AQ254&lt;Inputs!C$13),Inputs!C$13,0)</f>
        <v>0</v>
      </c>
      <c r="AU254" s="36">
        <f>IF(AND($AQ254&gt;=Inputs!C$13,$AQ254&lt;Inputs!D$13),Inputs!D$13,0)</f>
        <v>0</v>
      </c>
      <c r="AV254" s="36">
        <f t="shared" si="306"/>
        <v>0</v>
      </c>
      <c r="AW254" s="36">
        <f>IFERROR((AU254-#REF!)/AS254,0)</f>
        <v>0</v>
      </c>
      <c r="AX254" s="36">
        <f t="shared" si="307"/>
        <v>0</v>
      </c>
      <c r="AY254" s="36" t="str">
        <f t="shared" si="335"/>
        <v>No</v>
      </c>
      <c r="AZ254" s="36">
        <f t="shared" si="308"/>
        <v>0</v>
      </c>
      <c r="BA254" s="36">
        <f t="shared" si="309"/>
        <v>0</v>
      </c>
      <c r="BB254" s="36">
        <f t="shared" si="310"/>
        <v>0</v>
      </c>
      <c r="BC254" s="36">
        <f t="shared" si="311"/>
        <v>0</v>
      </c>
      <c r="BD254" s="36">
        <f t="shared" si="312"/>
        <v>0</v>
      </c>
      <c r="BE254" s="37">
        <f t="shared" si="313"/>
        <v>5</v>
      </c>
      <c r="BF254" s="43">
        <f>IF($I253&lt;=Inputs!B$13,Inputs!B$14,0)</f>
        <v>1</v>
      </c>
      <c r="BG254" s="43">
        <f>IF(AND($I253&gt;Inputs!B$13,$I253&lt;=Inputs!C$13),Inputs!C$14,0)</f>
        <v>0</v>
      </c>
      <c r="BH254" s="43">
        <f>IF(AND($I253&gt;Inputs!C$13,$I253&lt;=Inputs!D$13),Inputs!D$14,0)</f>
        <v>0</v>
      </c>
      <c r="BI254" s="43">
        <f>IF(AND($I253&lt;Inputs!B$13),0,0)</f>
        <v>0</v>
      </c>
      <c r="BJ254" s="43">
        <f>IF(AND($I253&gt;=Inputs!B$13,$I253&lt;Inputs!C$13),Inputs!B$13,0)</f>
        <v>0</v>
      </c>
      <c r="BK254" s="43">
        <f>IF(AND($I253&gt;=Inputs!C$13,$I253&lt;Inputs!D$13),Inputs!C$13,0)</f>
        <v>0</v>
      </c>
      <c r="BL254" s="43">
        <f t="shared" si="314"/>
        <v>140</v>
      </c>
      <c r="BM254" s="43">
        <f t="shared" si="315"/>
        <v>0</v>
      </c>
      <c r="BN254" s="43">
        <f t="shared" si="316"/>
        <v>0</v>
      </c>
      <c r="BO254" s="43">
        <f t="shared" si="317"/>
        <v>140</v>
      </c>
      <c r="BP254" s="43" t="str">
        <f t="shared" si="336"/>
        <v>No</v>
      </c>
      <c r="BQ254" s="43">
        <f t="shared" si="318"/>
        <v>5</v>
      </c>
      <c r="BR254" s="43">
        <f t="shared" si="319"/>
        <v>0</v>
      </c>
      <c r="BS254" s="43">
        <f t="shared" si="320"/>
        <v>0</v>
      </c>
      <c r="BT254" s="43">
        <f t="shared" si="321"/>
        <v>-5</v>
      </c>
      <c r="BU254" s="43">
        <f t="shared" si="322"/>
        <v>0</v>
      </c>
      <c r="BV254" s="43">
        <f t="shared" si="323"/>
        <v>0</v>
      </c>
      <c r="BW254" s="43">
        <f t="shared" si="324"/>
        <v>-5</v>
      </c>
      <c r="BX254" s="43">
        <f t="shared" si="253"/>
        <v>135</v>
      </c>
      <c r="BY254" s="43">
        <f>IF(AND($BX254&gt;Inputs!B$13,$BX254&lt;=Inputs!C$13),Inputs!C$14,0)</f>
        <v>0</v>
      </c>
      <c r="BZ254" s="43">
        <f>IF(AND($BX254&gt;Inputs!C$13,$BX254&lt;=Inputs!D$13),Inputs!D$14,0)</f>
        <v>0</v>
      </c>
      <c r="CA254" s="43">
        <f>IF(AND($BX254&gt;Inputs!B$13,$BX254&lt;=Inputs!C$13),Inputs!B$13,0)</f>
        <v>0</v>
      </c>
      <c r="CB254" s="43">
        <f>IF(AND($BX254&gt;Inputs!C$13,$BX254&lt;=Inputs!D$13),Inputs!C$13,0)</f>
        <v>0</v>
      </c>
      <c r="CC254" s="43">
        <f t="shared" si="325"/>
        <v>0</v>
      </c>
      <c r="CD254" s="43">
        <f t="shared" si="326"/>
        <v>0</v>
      </c>
      <c r="CE254" s="43">
        <f t="shared" si="327"/>
        <v>0</v>
      </c>
      <c r="CF254" s="43" t="str">
        <f t="shared" si="337"/>
        <v>No</v>
      </c>
      <c r="CG254" s="43">
        <f t="shared" si="328"/>
        <v>0</v>
      </c>
      <c r="CH254" s="43">
        <f t="shared" si="329"/>
        <v>0</v>
      </c>
      <c r="CI254" s="43">
        <f t="shared" si="330"/>
        <v>0</v>
      </c>
      <c r="CJ254" s="43">
        <f t="shared" si="331"/>
        <v>0</v>
      </c>
      <c r="CK254" s="43">
        <f t="shared" si="332"/>
        <v>0</v>
      </c>
      <c r="CL254" s="44">
        <f t="shared" si="333"/>
        <v>-5</v>
      </c>
      <c r="CM254" s="9">
        <f>IF(AND($F254&gt;=Inputs!B$3,$F254&lt;Inputs!C$3),FORECAST($F254,Inputs!B$4:C$4,Inputs!B$3:C$3),9999)</f>
        <v>9999</v>
      </c>
      <c r="CN254" s="9">
        <f>IF(AND($F254&gt;=Inputs!C$3,$F254&lt;Inputs!D$3),FORECAST($F254,Inputs!C$4:D$4,Inputs!C$3:D$3),9999)</f>
        <v>9999</v>
      </c>
      <c r="CO254" s="9">
        <f>IF(AND($F254&gt;=Inputs!D$3,$F254&lt;Inputs!E$3),FORECAST($F254,Inputs!D$4:E$4,Inputs!D$3:E$3),9999)</f>
        <v>9999</v>
      </c>
      <c r="CP254" s="9">
        <f>IF(AND($F254&gt;=Inputs!E$3,$F254&lt;Inputs!F$3),FORECAST($F254,Inputs!E$4:F$4,Inputs!E$3:F$3),9999)</f>
        <v>9999</v>
      </c>
      <c r="CQ254" s="9">
        <f>IF(AND($F254&gt;=Inputs!F$3,$F254&lt;Inputs!G$3),FORECAST($F254,Inputs!F$4:G$4,Inputs!F$3:G$3),9999)</f>
        <v>9999</v>
      </c>
      <c r="CR254" s="9">
        <f>IF(AND($F254&gt;=Inputs!G$3,$F254&lt;Inputs!H$3),FORECAST($F254,Inputs!G$4:H$4,Inputs!G$3:H$3),9999)</f>
        <v>9999</v>
      </c>
      <c r="CS254" s="9">
        <f>IF(AND($F254&gt;=Inputs!H$3,$F254&lt;Inputs!I$3),FORECAST($F254,Inputs!H$4:I$4,Inputs!H$3:I$3),9999)</f>
        <v>9999</v>
      </c>
      <c r="CT254" s="9">
        <f>IF(AND($F254&gt;=Inputs!I$3,$F254&lt;Inputs!J$3),FORECAST($F254,Inputs!I$4:J$4,Inputs!I$3:J$3),9999)</f>
        <v>9999</v>
      </c>
      <c r="CU254" s="9">
        <f>IF(AND($F254&gt;=Inputs!J$3,$F254&lt;Inputs!K$3),FORECAST($F254,Inputs!J$4:K$4,Inputs!J$3:K$3),9999)</f>
        <v>9999</v>
      </c>
      <c r="CV254" s="9">
        <f>IF(AND($F254&gt;=Inputs!K$3,$F254&lt;Inputs!L$3),FORECAST($F254,Inputs!K$4:L$4,Inputs!K$3:L$3),9999)</f>
        <v>9999</v>
      </c>
      <c r="CW254" s="9">
        <f>IF(AND($G254&gt;=Inputs!B$3,$G254&lt;Inputs!C$3),FORECAST($G254,Inputs!B$4:C$4,Inputs!B$3:C$3),-9999)</f>
        <v>-9999</v>
      </c>
      <c r="CX254" s="9">
        <f>IF(AND($G254&gt;=Inputs!C$3,$G254&lt;Inputs!D$3),FORECAST($G254,Inputs!C$4:D$4,Inputs!C$3:D$3),-9999)</f>
        <v>-9999</v>
      </c>
      <c r="CY254" s="9">
        <f>IF(AND($G254&gt;=Inputs!D$3,$G254&lt;Inputs!E$3),FORECAST($G254,Inputs!D$4:E$4,Inputs!D$3:E$3),-9999)</f>
        <v>-9999</v>
      </c>
      <c r="CZ254" s="9">
        <f>IF(AND($G254&gt;=Inputs!E$3,$G254&lt;Inputs!F$3),FORECAST($G254,Inputs!E$4:F$4,Inputs!E$3:F$3),-9999)</f>
        <v>-9999</v>
      </c>
      <c r="DA254" s="9">
        <f>IF(AND($G254&gt;=Inputs!F$3,$G254&lt;Inputs!G$3),FORECAST($G254,Inputs!F$4:G$4,Inputs!F$3:G$3),-9999)</f>
        <v>-9999</v>
      </c>
      <c r="DB254" s="9">
        <f>IF(AND($G254&gt;=Inputs!G$3,$G254&lt;Inputs!H$3),FORECAST($G254,Inputs!G$4:H$4,Inputs!G$3:H$3),-9999)</f>
        <v>25.2</v>
      </c>
      <c r="DC254" s="9">
        <f>IF(AND($G254&gt;=Inputs!H$3,$G254&lt;Inputs!I$3),FORECAST($G254,Inputs!H$4:I$4,Inputs!H$3:I$3),-9999)</f>
        <v>-9999</v>
      </c>
      <c r="DD254" s="9">
        <f>IF(AND($G254&gt;=Inputs!I$3,$G254&lt;Inputs!J$3),FORECAST($G254,Inputs!I$4:J$4,Inputs!I$3:J$3),-9999)</f>
        <v>-9999</v>
      </c>
      <c r="DE254" s="9">
        <f>IF(AND($G254&gt;=Inputs!J$3,$G254&lt;Inputs!K$3),FORECAST($G254,Inputs!J$4:K$4,Inputs!J$3:K$3),-9999)</f>
        <v>-9999</v>
      </c>
      <c r="DF254" s="9">
        <f>IF(AND($G254&gt;=Inputs!K$3,$G254&lt;Inputs!L$3),FORECAST($G254,Inputs!K$4:L$4,Inputs!K$3:L$3),-9999)</f>
        <v>-9999</v>
      </c>
    </row>
    <row r="255" spans="1:110" x14ac:dyDescent="0.25">
      <c r="A255" s="2">
        <f t="shared" si="294"/>
        <v>45474.874999999185</v>
      </c>
      <c r="B255" s="3" t="str">
        <f>IF(ROUND(A255,6)&lt;ROUND(Inputs!$B$7,6),"Pre t0",IF(ROUND(A255,6)=ROUND(Inputs!$B$7,6),"t0",IF(AND(A255&gt;Inputs!$B$7,A255&lt;Inputs!$B$8),"TRLD","Post t0")))</f>
        <v>Post t0</v>
      </c>
      <c r="C255" s="17">
        <v>34.270000000000003</v>
      </c>
      <c r="D255" s="19">
        <v>193.52859999999998</v>
      </c>
      <c r="E255" s="19"/>
      <c r="F255" s="19">
        <v>200</v>
      </c>
      <c r="G255" s="19">
        <v>130</v>
      </c>
      <c r="H255" s="7">
        <f t="shared" si="254"/>
        <v>130</v>
      </c>
      <c r="I255" s="7">
        <f>IF(B255="Pre t0",0,IF(B255="t0",MAX(MIN(TRLD!N255,E255),G255),IF(B255="TRLD",I254+J255,IF(B255="Post t0",MAX(I254+M255,G255)))))</f>
        <v>130</v>
      </c>
      <c r="J255" s="7">
        <f t="shared" si="338"/>
        <v>-5</v>
      </c>
      <c r="K255" s="7">
        <f t="shared" si="250"/>
        <v>-135</v>
      </c>
      <c r="L255" s="7">
        <f t="shared" si="339"/>
        <v>5</v>
      </c>
      <c r="M255" s="8">
        <f t="shared" si="340"/>
        <v>-5</v>
      </c>
      <c r="N255" s="31">
        <f t="shared" si="251"/>
        <v>0</v>
      </c>
      <c r="O255" s="31">
        <f>IF(AND($C255&gt;=Inputs!B$4,$C255&lt;Inputs!C$4),FORECAST($C255,Inputs!B$3:C$3,Inputs!B$4:C$4),0)</f>
        <v>0</v>
      </c>
      <c r="P255" s="31">
        <f>IF(AND($C255&gt;=Inputs!C$4,$C255&lt;Inputs!D$4),FORECAST($C255,Inputs!C$3:D$3,Inputs!C$4:D$4),0)</f>
        <v>0</v>
      </c>
      <c r="Q255" s="31">
        <f>IF(AND($C255&gt;=Inputs!D$4,$C255&lt;Inputs!E$4),FORECAST($C255,Inputs!D$3:E$3,Inputs!D$4:E$4),0)</f>
        <v>0</v>
      </c>
      <c r="R255" s="31">
        <f>IF(AND($C255&gt;=Inputs!E$4,$C255&lt;Inputs!F$4),FORECAST($C255,Inputs!E$3:F$3,Inputs!E$4:F$4),0)</f>
        <v>0</v>
      </c>
      <c r="S255" s="31">
        <f>IF(AND($C255&gt;=Inputs!F$4,$C255&lt;Inputs!G$4),FORECAST($C255,Inputs!F$3:G$3,Inputs!F$4:G$4),0)</f>
        <v>0</v>
      </c>
      <c r="T255" s="31">
        <f>IF(AND($C255&gt;=Inputs!G$4,$C255&lt;Inputs!H$4),FORECAST($C255,Inputs!G$3:H$3,Inputs!G$4:H$4),0)</f>
        <v>0</v>
      </c>
      <c r="U255" s="31">
        <f>IF(AND($C255&gt;=Inputs!H$4,$C255&lt;Inputs!I$4),FORECAST($C255,Inputs!H$3:I$3,Inputs!H$4:I$4),0)</f>
        <v>0</v>
      </c>
      <c r="V255" s="31">
        <f>IF(AND($C255&gt;=Inputs!I$4,$C255&lt;Inputs!J$4),FORECAST($C255,Inputs!I$3:J$3,Inputs!I$4:J$4),0)</f>
        <v>185.0711666666667</v>
      </c>
      <c r="W255" s="31">
        <f>IF(AND($C255&gt;=Inputs!J$4,$C255&lt;Inputs!K$4),FORECAST($C255,Inputs!J$3:K$3,Inputs!J$4:K$4),0)</f>
        <v>0</v>
      </c>
      <c r="X255" s="31">
        <f>IF(AND($C255&gt;=Inputs!K$4,Inputs!K$4&lt;&gt;""),F255,0)</f>
        <v>0</v>
      </c>
      <c r="Y255" s="36">
        <f>IF($I254&lt;Inputs!B$13,Inputs!B$14,0)</f>
        <v>1</v>
      </c>
      <c r="Z255" s="36">
        <f>IF(AND($I254&gt;=Inputs!B$13,$I254&lt;Inputs!C$13),Inputs!C$14,0)</f>
        <v>0</v>
      </c>
      <c r="AA255" s="36">
        <f>IF(AND($I254&gt;=Inputs!C$13,$I254&lt;Inputs!D$13),Inputs!D$14,0)</f>
        <v>0</v>
      </c>
      <c r="AB255" s="36">
        <f>IF(AND($I254&lt;Inputs!B$13),Inputs!B$13,0)</f>
        <v>185</v>
      </c>
      <c r="AC255" s="36">
        <f>IF(AND($I254&gt;=Inputs!B$13,$I254&lt;Inputs!C$13),Inputs!C$13,0)</f>
        <v>0</v>
      </c>
      <c r="AD255" s="36">
        <f>IF(AND($I254&gt;=Inputs!C$13,$I254&lt;Inputs!D$13),Inputs!D$13,0)</f>
        <v>0</v>
      </c>
      <c r="AE255" s="36">
        <f t="shared" si="295"/>
        <v>50</v>
      </c>
      <c r="AF255" s="36">
        <f t="shared" si="296"/>
        <v>0</v>
      </c>
      <c r="AG255" s="36">
        <f t="shared" si="297"/>
        <v>0</v>
      </c>
      <c r="AH255" s="36">
        <f t="shared" si="298"/>
        <v>50</v>
      </c>
      <c r="AI255" s="36" t="str">
        <f t="shared" si="334"/>
        <v>No</v>
      </c>
      <c r="AJ255" s="36">
        <f t="shared" si="299"/>
        <v>5</v>
      </c>
      <c r="AK255" s="36">
        <f t="shared" si="300"/>
        <v>0</v>
      </c>
      <c r="AL255" s="36">
        <f t="shared" si="301"/>
        <v>0</v>
      </c>
      <c r="AM255" s="36">
        <f t="shared" si="302"/>
        <v>5</v>
      </c>
      <c r="AN255" s="36">
        <f t="shared" si="303"/>
        <v>0</v>
      </c>
      <c r="AO255" s="36">
        <f t="shared" si="304"/>
        <v>0</v>
      </c>
      <c r="AP255" s="36">
        <f t="shared" si="305"/>
        <v>5</v>
      </c>
      <c r="AQ255" s="36">
        <f t="shared" si="252"/>
        <v>140</v>
      </c>
      <c r="AR255" s="36">
        <f>IF(AND($AQ255&gt;=Inputs!B$13,$AQ255&lt;Inputs!C$13),Inputs!C$14,0)</f>
        <v>0</v>
      </c>
      <c r="AS255" s="36">
        <f>IF(AND($AQ255&gt;=Inputs!C$13,$AQ255&lt;Inputs!D$13),Inputs!D$14,0)</f>
        <v>0</v>
      </c>
      <c r="AT255" s="36">
        <f>IF(AND($AQ255&gt;=Inputs!B$13,$AQ255&lt;Inputs!C$13),Inputs!C$13,0)</f>
        <v>0</v>
      </c>
      <c r="AU255" s="36">
        <f>IF(AND($AQ255&gt;=Inputs!C$13,$AQ255&lt;Inputs!D$13),Inputs!D$13,0)</f>
        <v>0</v>
      </c>
      <c r="AV255" s="36">
        <f t="shared" si="306"/>
        <v>0</v>
      </c>
      <c r="AW255" s="36">
        <f>IFERROR((AU255-#REF!)/AS255,0)</f>
        <v>0</v>
      </c>
      <c r="AX255" s="36">
        <f t="shared" si="307"/>
        <v>0</v>
      </c>
      <c r="AY255" s="36" t="str">
        <f t="shared" si="335"/>
        <v>No</v>
      </c>
      <c r="AZ255" s="36">
        <f t="shared" si="308"/>
        <v>0</v>
      </c>
      <c r="BA255" s="36">
        <f t="shared" si="309"/>
        <v>0</v>
      </c>
      <c r="BB255" s="36">
        <f t="shared" si="310"/>
        <v>0</v>
      </c>
      <c r="BC255" s="36">
        <f t="shared" si="311"/>
        <v>0</v>
      </c>
      <c r="BD255" s="36">
        <f t="shared" si="312"/>
        <v>0</v>
      </c>
      <c r="BE255" s="37">
        <f t="shared" si="313"/>
        <v>5</v>
      </c>
      <c r="BF255" s="43">
        <f>IF($I254&lt;=Inputs!B$13,Inputs!B$14,0)</f>
        <v>1</v>
      </c>
      <c r="BG255" s="43">
        <f>IF(AND($I254&gt;Inputs!B$13,$I254&lt;=Inputs!C$13),Inputs!C$14,0)</f>
        <v>0</v>
      </c>
      <c r="BH255" s="43">
        <f>IF(AND($I254&gt;Inputs!C$13,$I254&lt;=Inputs!D$13),Inputs!D$14,0)</f>
        <v>0</v>
      </c>
      <c r="BI255" s="43">
        <f>IF(AND($I254&lt;Inputs!B$13),0,0)</f>
        <v>0</v>
      </c>
      <c r="BJ255" s="43">
        <f>IF(AND($I254&gt;=Inputs!B$13,$I254&lt;Inputs!C$13),Inputs!B$13,0)</f>
        <v>0</v>
      </c>
      <c r="BK255" s="43">
        <f>IF(AND($I254&gt;=Inputs!C$13,$I254&lt;Inputs!D$13),Inputs!C$13,0)</f>
        <v>0</v>
      </c>
      <c r="BL255" s="43">
        <f t="shared" si="314"/>
        <v>135</v>
      </c>
      <c r="BM255" s="43">
        <f t="shared" si="315"/>
        <v>0</v>
      </c>
      <c r="BN255" s="43">
        <f t="shared" si="316"/>
        <v>0</v>
      </c>
      <c r="BO255" s="43">
        <f t="shared" si="317"/>
        <v>135</v>
      </c>
      <c r="BP255" s="43" t="str">
        <f t="shared" si="336"/>
        <v>No</v>
      </c>
      <c r="BQ255" s="43">
        <f t="shared" si="318"/>
        <v>5</v>
      </c>
      <c r="BR255" s="43">
        <f t="shared" si="319"/>
        <v>0</v>
      </c>
      <c r="BS255" s="43">
        <f t="shared" si="320"/>
        <v>0</v>
      </c>
      <c r="BT255" s="43">
        <f t="shared" si="321"/>
        <v>-5</v>
      </c>
      <c r="BU255" s="43">
        <f t="shared" si="322"/>
        <v>0</v>
      </c>
      <c r="BV255" s="43">
        <f t="shared" si="323"/>
        <v>0</v>
      </c>
      <c r="BW255" s="43">
        <f t="shared" si="324"/>
        <v>-5</v>
      </c>
      <c r="BX255" s="43">
        <f t="shared" si="253"/>
        <v>130</v>
      </c>
      <c r="BY255" s="43">
        <f>IF(AND($BX255&gt;Inputs!B$13,$BX255&lt;=Inputs!C$13),Inputs!C$14,0)</f>
        <v>0</v>
      </c>
      <c r="BZ255" s="43">
        <f>IF(AND($BX255&gt;Inputs!C$13,$BX255&lt;=Inputs!D$13),Inputs!D$14,0)</f>
        <v>0</v>
      </c>
      <c r="CA255" s="43">
        <f>IF(AND($BX255&gt;Inputs!B$13,$BX255&lt;=Inputs!C$13),Inputs!B$13,0)</f>
        <v>0</v>
      </c>
      <c r="CB255" s="43">
        <f>IF(AND($BX255&gt;Inputs!C$13,$BX255&lt;=Inputs!D$13),Inputs!C$13,0)</f>
        <v>0</v>
      </c>
      <c r="CC255" s="43">
        <f t="shared" si="325"/>
        <v>0</v>
      </c>
      <c r="CD255" s="43">
        <f t="shared" si="326"/>
        <v>0</v>
      </c>
      <c r="CE255" s="43">
        <f t="shared" si="327"/>
        <v>0</v>
      </c>
      <c r="CF255" s="43" t="str">
        <f t="shared" si="337"/>
        <v>No</v>
      </c>
      <c r="CG255" s="43">
        <f t="shared" si="328"/>
        <v>0</v>
      </c>
      <c r="CH255" s="43">
        <f t="shared" si="329"/>
        <v>0</v>
      </c>
      <c r="CI255" s="43">
        <f t="shared" si="330"/>
        <v>0</v>
      </c>
      <c r="CJ255" s="43">
        <f t="shared" si="331"/>
        <v>0</v>
      </c>
      <c r="CK255" s="43">
        <f t="shared" si="332"/>
        <v>0</v>
      </c>
      <c r="CL255" s="44">
        <f t="shared" si="333"/>
        <v>-5</v>
      </c>
      <c r="CM255" s="9">
        <f>IF(AND($F255&gt;=Inputs!B$3,$F255&lt;Inputs!C$3),FORECAST($F255,Inputs!B$4:C$4,Inputs!B$3:C$3),9999)</f>
        <v>9999</v>
      </c>
      <c r="CN255" s="9">
        <f>IF(AND($F255&gt;=Inputs!C$3,$F255&lt;Inputs!D$3),FORECAST($F255,Inputs!C$4:D$4,Inputs!C$3:D$3),9999)</f>
        <v>9999</v>
      </c>
      <c r="CO255" s="9">
        <f>IF(AND($F255&gt;=Inputs!D$3,$F255&lt;Inputs!E$3),FORECAST($F255,Inputs!D$4:E$4,Inputs!D$3:E$3),9999)</f>
        <v>9999</v>
      </c>
      <c r="CP255" s="9">
        <f>IF(AND($F255&gt;=Inputs!E$3,$F255&lt;Inputs!F$3),FORECAST($F255,Inputs!E$4:F$4,Inputs!E$3:F$3),9999)</f>
        <v>9999</v>
      </c>
      <c r="CQ255" s="9">
        <f>IF(AND($F255&gt;=Inputs!F$3,$F255&lt;Inputs!G$3),FORECAST($F255,Inputs!F$4:G$4,Inputs!F$3:G$3),9999)</f>
        <v>9999</v>
      </c>
      <c r="CR255" s="9">
        <f>IF(AND($F255&gt;=Inputs!G$3,$F255&lt;Inputs!H$3),FORECAST($F255,Inputs!G$4:H$4,Inputs!G$3:H$3),9999)</f>
        <v>9999</v>
      </c>
      <c r="CS255" s="9">
        <f>IF(AND($F255&gt;=Inputs!H$3,$F255&lt;Inputs!I$3),FORECAST($F255,Inputs!H$4:I$4,Inputs!H$3:I$3),9999)</f>
        <v>9999</v>
      </c>
      <c r="CT255" s="9">
        <f>IF(AND($F255&gt;=Inputs!I$3,$F255&lt;Inputs!J$3),FORECAST($F255,Inputs!I$4:J$4,Inputs!I$3:J$3),9999)</f>
        <v>9999</v>
      </c>
      <c r="CU255" s="9">
        <f>IF(AND($F255&gt;=Inputs!J$3,$F255&lt;Inputs!K$3),FORECAST($F255,Inputs!J$4:K$4,Inputs!J$3:K$3),9999)</f>
        <v>9999</v>
      </c>
      <c r="CV255" s="9">
        <f>IF(AND($F255&gt;=Inputs!K$3,$F255&lt;Inputs!L$3),FORECAST($F255,Inputs!K$4:L$4,Inputs!K$3:L$3),9999)</f>
        <v>9999</v>
      </c>
      <c r="CW255" s="9">
        <f>IF(AND($G255&gt;=Inputs!B$3,$G255&lt;Inputs!C$3),FORECAST($G255,Inputs!B$4:C$4,Inputs!B$3:C$3),-9999)</f>
        <v>-9999</v>
      </c>
      <c r="CX255" s="9">
        <f>IF(AND($G255&gt;=Inputs!C$3,$G255&lt;Inputs!D$3),FORECAST($G255,Inputs!C$4:D$4,Inputs!C$3:D$3),-9999)</f>
        <v>-9999</v>
      </c>
      <c r="CY255" s="9">
        <f>IF(AND($G255&gt;=Inputs!D$3,$G255&lt;Inputs!E$3),FORECAST($G255,Inputs!D$4:E$4,Inputs!D$3:E$3),-9999)</f>
        <v>-9999</v>
      </c>
      <c r="CZ255" s="9">
        <f>IF(AND($G255&gt;=Inputs!E$3,$G255&lt;Inputs!F$3),FORECAST($G255,Inputs!E$4:F$4,Inputs!E$3:F$3),-9999)</f>
        <v>-9999</v>
      </c>
      <c r="DA255" s="9">
        <f>IF(AND($G255&gt;=Inputs!F$3,$G255&lt;Inputs!G$3),FORECAST($G255,Inputs!F$4:G$4,Inputs!F$3:G$3),-9999)</f>
        <v>-9999</v>
      </c>
      <c r="DB255" s="9">
        <f>IF(AND($G255&gt;=Inputs!G$3,$G255&lt;Inputs!H$3),FORECAST($G255,Inputs!G$4:H$4,Inputs!G$3:H$3),-9999)</f>
        <v>25.2</v>
      </c>
      <c r="DC255" s="9">
        <f>IF(AND($G255&gt;=Inputs!H$3,$G255&lt;Inputs!I$3),FORECAST($G255,Inputs!H$4:I$4,Inputs!H$3:I$3),-9999)</f>
        <v>-9999</v>
      </c>
      <c r="DD255" s="9">
        <f>IF(AND($G255&gt;=Inputs!I$3,$G255&lt;Inputs!J$3),FORECAST($G255,Inputs!I$4:J$4,Inputs!I$3:J$3),-9999)</f>
        <v>-9999</v>
      </c>
      <c r="DE255" s="9">
        <f>IF(AND($G255&gt;=Inputs!J$3,$G255&lt;Inputs!K$3),FORECAST($G255,Inputs!J$4:K$4,Inputs!J$3:K$3),-9999)</f>
        <v>-9999</v>
      </c>
      <c r="DF255" s="9">
        <f>IF(AND($G255&gt;=Inputs!K$3,$G255&lt;Inputs!L$3),FORECAST($G255,Inputs!K$4:L$4,Inputs!K$3:L$3),-9999)</f>
        <v>-9999</v>
      </c>
    </row>
    <row r="256" spans="1:110" x14ac:dyDescent="0.25">
      <c r="A256" s="2">
        <f t="shared" si="294"/>
        <v>45474.878472221404</v>
      </c>
      <c r="B256" s="3" t="str">
        <f>IF(ROUND(A256,6)&lt;ROUND(Inputs!$B$7,6),"Pre t0",IF(ROUND(A256,6)=ROUND(Inputs!$B$7,6),"t0",IF(AND(A256&gt;Inputs!$B$7,A256&lt;Inputs!$B$8),"TRLD","Post t0")))</f>
        <v>Post t0</v>
      </c>
      <c r="C256" s="17">
        <v>56.46</v>
      </c>
      <c r="D256" s="19">
        <v>193.24875</v>
      </c>
      <c r="E256" s="19"/>
      <c r="F256" s="19">
        <v>200</v>
      </c>
      <c r="G256" s="19">
        <v>130</v>
      </c>
      <c r="H256" s="7">
        <f t="shared" si="254"/>
        <v>130</v>
      </c>
      <c r="I256" s="7">
        <f>IF(B256="Pre t0",0,IF(B256="t0",MAX(MIN(TRLD!N256,E256),G256),IF(B256="TRLD",I255+J256,IF(B256="Post t0",MAX(I255+M256,G256)))))</f>
        <v>130</v>
      </c>
      <c r="J256" s="7">
        <f t="shared" si="338"/>
        <v>-5</v>
      </c>
      <c r="K256" s="7">
        <f t="shared" si="250"/>
        <v>-130</v>
      </c>
      <c r="L256" s="7">
        <f t="shared" si="339"/>
        <v>5</v>
      </c>
      <c r="M256" s="8">
        <f t="shared" si="340"/>
        <v>-5</v>
      </c>
      <c r="N256" s="31">
        <f t="shared" si="251"/>
        <v>0</v>
      </c>
      <c r="O256" s="31">
        <f>IF(AND($C256&gt;=Inputs!B$4,$C256&lt;Inputs!C$4),FORECAST($C256,Inputs!B$3:C$3,Inputs!B$4:C$4),0)</f>
        <v>0</v>
      </c>
      <c r="P256" s="31">
        <f>IF(AND($C256&gt;=Inputs!C$4,$C256&lt;Inputs!D$4),FORECAST($C256,Inputs!C$3:D$3,Inputs!C$4:D$4),0)</f>
        <v>0</v>
      </c>
      <c r="Q256" s="31">
        <f>IF(AND($C256&gt;=Inputs!D$4,$C256&lt;Inputs!E$4),FORECAST($C256,Inputs!D$3:E$3,Inputs!D$4:E$4),0)</f>
        <v>0</v>
      </c>
      <c r="R256" s="31">
        <f>IF(AND($C256&gt;=Inputs!E$4,$C256&lt;Inputs!F$4),FORECAST($C256,Inputs!E$3:F$3,Inputs!E$4:F$4),0)</f>
        <v>0</v>
      </c>
      <c r="S256" s="31">
        <f>IF(AND($C256&gt;=Inputs!F$4,$C256&lt;Inputs!G$4),FORECAST($C256,Inputs!F$3:G$3,Inputs!F$4:G$4),0)</f>
        <v>0</v>
      </c>
      <c r="T256" s="31">
        <f>IF(AND($C256&gt;=Inputs!G$4,$C256&lt;Inputs!H$4),FORECAST($C256,Inputs!G$3:H$3,Inputs!G$4:H$4),0)</f>
        <v>0</v>
      </c>
      <c r="U256" s="31">
        <f>IF(AND($C256&gt;=Inputs!H$4,$C256&lt;Inputs!I$4),FORECAST($C256,Inputs!H$3:I$3,Inputs!H$4:I$4),0)</f>
        <v>0</v>
      </c>
      <c r="V256" s="31">
        <f>IF(AND($C256&gt;=Inputs!I$4,$C256&lt;Inputs!J$4),FORECAST($C256,Inputs!I$3:J$3,Inputs!I$4:J$4),0)</f>
        <v>0</v>
      </c>
      <c r="W256" s="31">
        <f>IF(AND($C256&gt;=Inputs!J$4,$C256&lt;Inputs!K$4),FORECAST($C256,Inputs!J$3:K$3,Inputs!J$4:K$4),0)</f>
        <v>0</v>
      </c>
      <c r="X256" s="31">
        <f>IF(AND($C256&gt;=Inputs!K$4,Inputs!K$4&lt;&gt;""),F256,0)</f>
        <v>200</v>
      </c>
      <c r="Y256" s="36">
        <f>IF($I255&lt;Inputs!B$13,Inputs!B$14,0)</f>
        <v>1</v>
      </c>
      <c r="Z256" s="36">
        <f>IF(AND($I255&gt;=Inputs!B$13,$I255&lt;Inputs!C$13),Inputs!C$14,0)</f>
        <v>0</v>
      </c>
      <c r="AA256" s="36">
        <f>IF(AND($I255&gt;=Inputs!C$13,$I255&lt;Inputs!D$13),Inputs!D$14,0)</f>
        <v>0</v>
      </c>
      <c r="AB256" s="36">
        <f>IF(AND($I255&lt;Inputs!B$13),Inputs!B$13,0)</f>
        <v>185</v>
      </c>
      <c r="AC256" s="36">
        <f>IF(AND($I255&gt;=Inputs!B$13,$I255&lt;Inputs!C$13),Inputs!C$13,0)</f>
        <v>0</v>
      </c>
      <c r="AD256" s="36">
        <f>IF(AND($I255&gt;=Inputs!C$13,$I255&lt;Inputs!D$13),Inputs!D$13,0)</f>
        <v>0</v>
      </c>
      <c r="AE256" s="36">
        <f t="shared" si="295"/>
        <v>55</v>
      </c>
      <c r="AF256" s="36">
        <f t="shared" si="296"/>
        <v>0</v>
      </c>
      <c r="AG256" s="36">
        <f t="shared" si="297"/>
        <v>0</v>
      </c>
      <c r="AH256" s="36">
        <f t="shared" si="298"/>
        <v>55</v>
      </c>
      <c r="AI256" s="36" t="str">
        <f t="shared" si="334"/>
        <v>No</v>
      </c>
      <c r="AJ256" s="36">
        <f t="shared" si="299"/>
        <v>5</v>
      </c>
      <c r="AK256" s="36">
        <f t="shared" si="300"/>
        <v>0</v>
      </c>
      <c r="AL256" s="36">
        <f t="shared" si="301"/>
        <v>0</v>
      </c>
      <c r="AM256" s="36">
        <f t="shared" si="302"/>
        <v>5</v>
      </c>
      <c r="AN256" s="36">
        <f t="shared" si="303"/>
        <v>0</v>
      </c>
      <c r="AO256" s="36">
        <f t="shared" si="304"/>
        <v>0</v>
      </c>
      <c r="AP256" s="36">
        <f t="shared" si="305"/>
        <v>5</v>
      </c>
      <c r="AQ256" s="36">
        <f t="shared" si="252"/>
        <v>135</v>
      </c>
      <c r="AR256" s="36">
        <f>IF(AND($AQ256&gt;=Inputs!B$13,$AQ256&lt;Inputs!C$13),Inputs!C$14,0)</f>
        <v>0</v>
      </c>
      <c r="AS256" s="36">
        <f>IF(AND($AQ256&gt;=Inputs!C$13,$AQ256&lt;Inputs!D$13),Inputs!D$14,0)</f>
        <v>0</v>
      </c>
      <c r="AT256" s="36">
        <f>IF(AND($AQ256&gt;=Inputs!B$13,$AQ256&lt;Inputs!C$13),Inputs!C$13,0)</f>
        <v>0</v>
      </c>
      <c r="AU256" s="36">
        <f>IF(AND($AQ256&gt;=Inputs!C$13,$AQ256&lt;Inputs!D$13),Inputs!D$13,0)</f>
        <v>0</v>
      </c>
      <c r="AV256" s="36">
        <f t="shared" si="306"/>
        <v>0</v>
      </c>
      <c r="AW256" s="36">
        <f>IFERROR((AU256-#REF!)/AS256,0)</f>
        <v>0</v>
      </c>
      <c r="AX256" s="36">
        <f t="shared" si="307"/>
        <v>0</v>
      </c>
      <c r="AY256" s="36" t="str">
        <f t="shared" si="335"/>
        <v>No</v>
      </c>
      <c r="AZ256" s="36">
        <f t="shared" si="308"/>
        <v>0</v>
      </c>
      <c r="BA256" s="36">
        <f t="shared" si="309"/>
        <v>0</v>
      </c>
      <c r="BB256" s="36">
        <f t="shared" si="310"/>
        <v>0</v>
      </c>
      <c r="BC256" s="36">
        <f t="shared" si="311"/>
        <v>0</v>
      </c>
      <c r="BD256" s="36">
        <f t="shared" si="312"/>
        <v>0</v>
      </c>
      <c r="BE256" s="37">
        <f t="shared" si="313"/>
        <v>5</v>
      </c>
      <c r="BF256" s="43">
        <f>IF($I255&lt;=Inputs!B$13,Inputs!B$14,0)</f>
        <v>1</v>
      </c>
      <c r="BG256" s="43">
        <f>IF(AND($I255&gt;Inputs!B$13,$I255&lt;=Inputs!C$13),Inputs!C$14,0)</f>
        <v>0</v>
      </c>
      <c r="BH256" s="43">
        <f>IF(AND($I255&gt;Inputs!C$13,$I255&lt;=Inputs!D$13),Inputs!D$14,0)</f>
        <v>0</v>
      </c>
      <c r="BI256" s="43">
        <f>IF(AND($I255&lt;Inputs!B$13),0,0)</f>
        <v>0</v>
      </c>
      <c r="BJ256" s="43">
        <f>IF(AND($I255&gt;=Inputs!B$13,$I255&lt;Inputs!C$13),Inputs!B$13,0)</f>
        <v>0</v>
      </c>
      <c r="BK256" s="43">
        <f>IF(AND($I255&gt;=Inputs!C$13,$I255&lt;Inputs!D$13),Inputs!C$13,0)</f>
        <v>0</v>
      </c>
      <c r="BL256" s="43">
        <f t="shared" si="314"/>
        <v>130</v>
      </c>
      <c r="BM256" s="43">
        <f t="shared" si="315"/>
        <v>0</v>
      </c>
      <c r="BN256" s="43">
        <f t="shared" si="316"/>
        <v>0</v>
      </c>
      <c r="BO256" s="43">
        <f t="shared" si="317"/>
        <v>130</v>
      </c>
      <c r="BP256" s="43" t="str">
        <f t="shared" si="336"/>
        <v>No</v>
      </c>
      <c r="BQ256" s="43">
        <f t="shared" si="318"/>
        <v>5</v>
      </c>
      <c r="BR256" s="43">
        <f t="shared" si="319"/>
        <v>0</v>
      </c>
      <c r="BS256" s="43">
        <f t="shared" si="320"/>
        <v>0</v>
      </c>
      <c r="BT256" s="43">
        <f t="shared" si="321"/>
        <v>-5</v>
      </c>
      <c r="BU256" s="43">
        <f t="shared" si="322"/>
        <v>0</v>
      </c>
      <c r="BV256" s="43">
        <f t="shared" si="323"/>
        <v>0</v>
      </c>
      <c r="BW256" s="43">
        <f t="shared" si="324"/>
        <v>-5</v>
      </c>
      <c r="BX256" s="43">
        <f t="shared" si="253"/>
        <v>125</v>
      </c>
      <c r="BY256" s="43">
        <f>IF(AND($BX256&gt;Inputs!B$13,$BX256&lt;=Inputs!C$13),Inputs!C$14,0)</f>
        <v>0</v>
      </c>
      <c r="BZ256" s="43">
        <f>IF(AND($BX256&gt;Inputs!C$13,$BX256&lt;=Inputs!D$13),Inputs!D$14,0)</f>
        <v>0</v>
      </c>
      <c r="CA256" s="43">
        <f>IF(AND($BX256&gt;Inputs!B$13,$BX256&lt;=Inputs!C$13),Inputs!B$13,0)</f>
        <v>0</v>
      </c>
      <c r="CB256" s="43">
        <f>IF(AND($BX256&gt;Inputs!C$13,$BX256&lt;=Inputs!D$13),Inputs!C$13,0)</f>
        <v>0</v>
      </c>
      <c r="CC256" s="43">
        <f t="shared" si="325"/>
        <v>0</v>
      </c>
      <c r="CD256" s="43">
        <f t="shared" si="326"/>
        <v>0</v>
      </c>
      <c r="CE256" s="43">
        <f t="shared" si="327"/>
        <v>0</v>
      </c>
      <c r="CF256" s="43" t="str">
        <f t="shared" si="337"/>
        <v>No</v>
      </c>
      <c r="CG256" s="43">
        <f t="shared" si="328"/>
        <v>0</v>
      </c>
      <c r="CH256" s="43">
        <f t="shared" si="329"/>
        <v>0</v>
      </c>
      <c r="CI256" s="43">
        <f t="shared" si="330"/>
        <v>0</v>
      </c>
      <c r="CJ256" s="43">
        <f t="shared" si="331"/>
        <v>0</v>
      </c>
      <c r="CK256" s="43">
        <f t="shared" si="332"/>
        <v>0</v>
      </c>
      <c r="CL256" s="44">
        <f t="shared" si="333"/>
        <v>-5</v>
      </c>
      <c r="CM256" s="9">
        <f>IF(AND($F256&gt;=Inputs!B$3,$F256&lt;Inputs!C$3),FORECAST($F256,Inputs!B$4:C$4,Inputs!B$3:C$3),9999)</f>
        <v>9999</v>
      </c>
      <c r="CN256" s="9">
        <f>IF(AND($F256&gt;=Inputs!C$3,$F256&lt;Inputs!D$3),FORECAST($F256,Inputs!C$4:D$4,Inputs!C$3:D$3),9999)</f>
        <v>9999</v>
      </c>
      <c r="CO256" s="9">
        <f>IF(AND($F256&gt;=Inputs!D$3,$F256&lt;Inputs!E$3),FORECAST($F256,Inputs!D$4:E$4,Inputs!D$3:E$3),9999)</f>
        <v>9999</v>
      </c>
      <c r="CP256" s="9">
        <f>IF(AND($F256&gt;=Inputs!E$3,$F256&lt;Inputs!F$3),FORECAST($F256,Inputs!E$4:F$4,Inputs!E$3:F$3),9999)</f>
        <v>9999</v>
      </c>
      <c r="CQ256" s="9">
        <f>IF(AND($F256&gt;=Inputs!F$3,$F256&lt;Inputs!G$3),FORECAST($F256,Inputs!F$4:G$4,Inputs!F$3:G$3),9999)</f>
        <v>9999</v>
      </c>
      <c r="CR256" s="9">
        <f>IF(AND($F256&gt;=Inputs!G$3,$F256&lt;Inputs!H$3),FORECAST($F256,Inputs!G$4:H$4,Inputs!G$3:H$3),9999)</f>
        <v>9999</v>
      </c>
      <c r="CS256" s="9">
        <f>IF(AND($F256&gt;=Inputs!H$3,$F256&lt;Inputs!I$3),FORECAST($F256,Inputs!H$4:I$4,Inputs!H$3:I$3),9999)</f>
        <v>9999</v>
      </c>
      <c r="CT256" s="9">
        <f>IF(AND($F256&gt;=Inputs!I$3,$F256&lt;Inputs!J$3),FORECAST($F256,Inputs!I$4:J$4,Inputs!I$3:J$3),9999)</f>
        <v>9999</v>
      </c>
      <c r="CU256" s="9">
        <f>IF(AND($F256&gt;=Inputs!J$3,$F256&lt;Inputs!K$3),FORECAST($F256,Inputs!J$4:K$4,Inputs!J$3:K$3),9999)</f>
        <v>9999</v>
      </c>
      <c r="CV256" s="9">
        <f>IF(AND($F256&gt;=Inputs!K$3,$F256&lt;Inputs!L$3),FORECAST($F256,Inputs!K$4:L$4,Inputs!K$3:L$3),9999)</f>
        <v>9999</v>
      </c>
      <c r="CW256" s="9">
        <f>IF(AND($G256&gt;=Inputs!B$3,$G256&lt;Inputs!C$3),FORECAST($G256,Inputs!B$4:C$4,Inputs!B$3:C$3),-9999)</f>
        <v>-9999</v>
      </c>
      <c r="CX256" s="9">
        <f>IF(AND($G256&gt;=Inputs!C$3,$G256&lt;Inputs!D$3),FORECAST($G256,Inputs!C$4:D$4,Inputs!C$3:D$3),-9999)</f>
        <v>-9999</v>
      </c>
      <c r="CY256" s="9">
        <f>IF(AND($G256&gt;=Inputs!D$3,$G256&lt;Inputs!E$3),FORECAST($G256,Inputs!D$4:E$4,Inputs!D$3:E$3),-9999)</f>
        <v>-9999</v>
      </c>
      <c r="CZ256" s="9">
        <f>IF(AND($G256&gt;=Inputs!E$3,$G256&lt;Inputs!F$3),FORECAST($G256,Inputs!E$4:F$4,Inputs!E$3:F$3),-9999)</f>
        <v>-9999</v>
      </c>
      <c r="DA256" s="9">
        <f>IF(AND($G256&gt;=Inputs!F$3,$G256&lt;Inputs!G$3),FORECAST($G256,Inputs!F$4:G$4,Inputs!F$3:G$3),-9999)</f>
        <v>-9999</v>
      </c>
      <c r="DB256" s="9">
        <f>IF(AND($G256&gt;=Inputs!G$3,$G256&lt;Inputs!H$3),FORECAST($G256,Inputs!G$4:H$4,Inputs!G$3:H$3),-9999)</f>
        <v>25.2</v>
      </c>
      <c r="DC256" s="9">
        <f>IF(AND($G256&gt;=Inputs!H$3,$G256&lt;Inputs!I$3),FORECAST($G256,Inputs!H$4:I$4,Inputs!H$3:I$3),-9999)</f>
        <v>-9999</v>
      </c>
      <c r="DD256" s="9">
        <f>IF(AND($G256&gt;=Inputs!I$3,$G256&lt;Inputs!J$3),FORECAST($G256,Inputs!I$4:J$4,Inputs!I$3:J$3),-9999)</f>
        <v>-9999</v>
      </c>
      <c r="DE256" s="9">
        <f>IF(AND($G256&gt;=Inputs!J$3,$G256&lt;Inputs!K$3),FORECAST($G256,Inputs!J$4:K$4,Inputs!J$3:K$3),-9999)</f>
        <v>-9999</v>
      </c>
      <c r="DF256" s="9">
        <f>IF(AND($G256&gt;=Inputs!K$3,$G256&lt;Inputs!L$3),FORECAST($G256,Inputs!K$4:L$4,Inputs!K$3:L$3),-9999)</f>
        <v>-9999</v>
      </c>
    </row>
    <row r="257" spans="1:110" x14ac:dyDescent="0.25">
      <c r="A257" s="2">
        <f t="shared" si="294"/>
        <v>45474.881944443623</v>
      </c>
      <c r="B257" s="3" t="str">
        <f>IF(ROUND(A257,6)&lt;ROUND(Inputs!$B$7,6),"Pre t0",IF(ROUND(A257,6)=ROUND(Inputs!$B$7,6),"t0",IF(AND(A257&gt;Inputs!$B$7,A257&lt;Inputs!$B$8),"TRLD","Post t0")))</f>
        <v>Post t0</v>
      </c>
      <c r="C257" s="17">
        <v>38.450000000000003</v>
      </c>
      <c r="D257" s="19">
        <v>195.1584</v>
      </c>
      <c r="E257" s="19"/>
      <c r="F257" s="19">
        <v>200</v>
      </c>
      <c r="G257" s="19">
        <v>130</v>
      </c>
      <c r="H257" s="7">
        <f t="shared" si="254"/>
        <v>130</v>
      </c>
      <c r="I257" s="7">
        <f>IF(B257="Pre t0",0,IF(B257="t0",MAX(MIN(TRLD!N257,E257),G257),IF(B257="TRLD",I256+J257,IF(B257="Post t0",MAX(I256+M257,G257)))))</f>
        <v>130</v>
      </c>
      <c r="J257" s="7">
        <f t="shared" si="338"/>
        <v>-5</v>
      </c>
      <c r="K257" s="7">
        <f t="shared" si="250"/>
        <v>-130</v>
      </c>
      <c r="L257" s="7">
        <f t="shared" si="339"/>
        <v>5</v>
      </c>
      <c r="M257" s="8">
        <f t="shared" si="340"/>
        <v>-5</v>
      </c>
      <c r="N257" s="31">
        <f t="shared" si="251"/>
        <v>0</v>
      </c>
      <c r="O257" s="31">
        <f>IF(AND($C257&gt;=Inputs!B$4,$C257&lt;Inputs!C$4),FORECAST($C257,Inputs!B$3:C$3,Inputs!B$4:C$4),0)</f>
        <v>0</v>
      </c>
      <c r="P257" s="31">
        <f>IF(AND($C257&gt;=Inputs!C$4,$C257&lt;Inputs!D$4),FORECAST($C257,Inputs!C$3:D$3,Inputs!C$4:D$4),0)</f>
        <v>0</v>
      </c>
      <c r="Q257" s="31">
        <f>IF(AND($C257&gt;=Inputs!D$4,$C257&lt;Inputs!E$4),FORECAST($C257,Inputs!D$3:E$3,Inputs!D$4:E$4),0)</f>
        <v>0</v>
      </c>
      <c r="R257" s="31">
        <f>IF(AND($C257&gt;=Inputs!E$4,$C257&lt;Inputs!F$4),FORECAST($C257,Inputs!E$3:F$3,Inputs!E$4:F$4),0)</f>
        <v>0</v>
      </c>
      <c r="S257" s="31">
        <f>IF(AND($C257&gt;=Inputs!F$4,$C257&lt;Inputs!G$4),FORECAST($C257,Inputs!F$3:G$3,Inputs!F$4:G$4),0)</f>
        <v>0</v>
      </c>
      <c r="T257" s="31">
        <f>IF(AND($C257&gt;=Inputs!G$4,$C257&lt;Inputs!H$4),FORECAST($C257,Inputs!G$3:H$3,Inputs!G$4:H$4),0)</f>
        <v>0</v>
      </c>
      <c r="U257" s="31">
        <f>IF(AND($C257&gt;=Inputs!H$4,$C257&lt;Inputs!I$4),FORECAST($C257,Inputs!H$3:I$3,Inputs!H$4:I$4),0)</f>
        <v>0</v>
      </c>
      <c r="V257" s="31">
        <f>IF(AND($C257&gt;=Inputs!I$4,$C257&lt;Inputs!J$4),FORECAST($C257,Inputs!I$3:J$3,Inputs!I$4:J$4),0)</f>
        <v>0</v>
      </c>
      <c r="W257" s="31">
        <f>IF(AND($C257&gt;=Inputs!J$4,$C257&lt;Inputs!K$4),FORECAST($C257,Inputs!J$3:K$3,Inputs!J$4:K$4),0)</f>
        <v>0</v>
      </c>
      <c r="X257" s="31">
        <f>IF(AND($C257&gt;=Inputs!K$4,Inputs!K$4&lt;&gt;""),F257,0)</f>
        <v>200</v>
      </c>
      <c r="Y257" s="36">
        <f>IF($I256&lt;Inputs!B$13,Inputs!B$14,0)</f>
        <v>1</v>
      </c>
      <c r="Z257" s="36">
        <f>IF(AND($I256&gt;=Inputs!B$13,$I256&lt;Inputs!C$13),Inputs!C$14,0)</f>
        <v>0</v>
      </c>
      <c r="AA257" s="36">
        <f>IF(AND($I256&gt;=Inputs!C$13,$I256&lt;Inputs!D$13),Inputs!D$14,0)</f>
        <v>0</v>
      </c>
      <c r="AB257" s="36">
        <f>IF(AND($I256&lt;Inputs!B$13),Inputs!B$13,0)</f>
        <v>185</v>
      </c>
      <c r="AC257" s="36">
        <f>IF(AND($I256&gt;=Inputs!B$13,$I256&lt;Inputs!C$13),Inputs!C$13,0)</f>
        <v>0</v>
      </c>
      <c r="AD257" s="36">
        <f>IF(AND($I256&gt;=Inputs!C$13,$I256&lt;Inputs!D$13),Inputs!D$13,0)</f>
        <v>0</v>
      </c>
      <c r="AE257" s="36">
        <f t="shared" si="295"/>
        <v>55</v>
      </c>
      <c r="AF257" s="36">
        <f t="shared" si="296"/>
        <v>0</v>
      </c>
      <c r="AG257" s="36">
        <f t="shared" si="297"/>
        <v>0</v>
      </c>
      <c r="AH257" s="36">
        <f t="shared" si="298"/>
        <v>55</v>
      </c>
      <c r="AI257" s="36" t="str">
        <f t="shared" si="334"/>
        <v>No</v>
      </c>
      <c r="AJ257" s="36">
        <f t="shared" si="299"/>
        <v>5</v>
      </c>
      <c r="AK257" s="36">
        <f t="shared" si="300"/>
        <v>0</v>
      </c>
      <c r="AL257" s="36">
        <f t="shared" si="301"/>
        <v>0</v>
      </c>
      <c r="AM257" s="36">
        <f t="shared" si="302"/>
        <v>5</v>
      </c>
      <c r="AN257" s="36">
        <f t="shared" si="303"/>
        <v>0</v>
      </c>
      <c r="AO257" s="36">
        <f t="shared" si="304"/>
        <v>0</v>
      </c>
      <c r="AP257" s="36">
        <f t="shared" si="305"/>
        <v>5</v>
      </c>
      <c r="AQ257" s="36">
        <f t="shared" si="252"/>
        <v>135</v>
      </c>
      <c r="AR257" s="36">
        <f>IF(AND($AQ257&gt;=Inputs!B$13,$AQ257&lt;Inputs!C$13),Inputs!C$14,0)</f>
        <v>0</v>
      </c>
      <c r="AS257" s="36">
        <f>IF(AND($AQ257&gt;=Inputs!C$13,$AQ257&lt;Inputs!D$13),Inputs!D$14,0)</f>
        <v>0</v>
      </c>
      <c r="AT257" s="36">
        <f>IF(AND($AQ257&gt;=Inputs!B$13,$AQ257&lt;Inputs!C$13),Inputs!C$13,0)</f>
        <v>0</v>
      </c>
      <c r="AU257" s="36">
        <f>IF(AND($AQ257&gt;=Inputs!C$13,$AQ257&lt;Inputs!D$13),Inputs!D$13,0)</f>
        <v>0</v>
      </c>
      <c r="AV257" s="36">
        <f t="shared" si="306"/>
        <v>0</v>
      </c>
      <c r="AW257" s="36">
        <f>IFERROR((AU257-#REF!)/AS257,0)</f>
        <v>0</v>
      </c>
      <c r="AX257" s="36">
        <f t="shared" si="307"/>
        <v>0</v>
      </c>
      <c r="AY257" s="36" t="str">
        <f t="shared" si="335"/>
        <v>No</v>
      </c>
      <c r="AZ257" s="36">
        <f t="shared" si="308"/>
        <v>0</v>
      </c>
      <c r="BA257" s="36">
        <f t="shared" si="309"/>
        <v>0</v>
      </c>
      <c r="BB257" s="36">
        <f t="shared" si="310"/>
        <v>0</v>
      </c>
      <c r="BC257" s="36">
        <f t="shared" si="311"/>
        <v>0</v>
      </c>
      <c r="BD257" s="36">
        <f t="shared" si="312"/>
        <v>0</v>
      </c>
      <c r="BE257" s="37">
        <f t="shared" si="313"/>
        <v>5</v>
      </c>
      <c r="BF257" s="43">
        <f>IF($I256&lt;=Inputs!B$13,Inputs!B$14,0)</f>
        <v>1</v>
      </c>
      <c r="BG257" s="43">
        <f>IF(AND($I256&gt;Inputs!B$13,$I256&lt;=Inputs!C$13),Inputs!C$14,0)</f>
        <v>0</v>
      </c>
      <c r="BH257" s="43">
        <f>IF(AND($I256&gt;Inputs!C$13,$I256&lt;=Inputs!D$13),Inputs!D$14,0)</f>
        <v>0</v>
      </c>
      <c r="BI257" s="43">
        <f>IF(AND($I256&lt;Inputs!B$13),0,0)</f>
        <v>0</v>
      </c>
      <c r="BJ257" s="43">
        <f>IF(AND($I256&gt;=Inputs!B$13,$I256&lt;Inputs!C$13),Inputs!B$13,0)</f>
        <v>0</v>
      </c>
      <c r="BK257" s="43">
        <f>IF(AND($I256&gt;=Inputs!C$13,$I256&lt;Inputs!D$13),Inputs!C$13,0)</f>
        <v>0</v>
      </c>
      <c r="BL257" s="43">
        <f t="shared" si="314"/>
        <v>130</v>
      </c>
      <c r="BM257" s="43">
        <f t="shared" si="315"/>
        <v>0</v>
      </c>
      <c r="BN257" s="43">
        <f t="shared" si="316"/>
        <v>0</v>
      </c>
      <c r="BO257" s="43">
        <f t="shared" si="317"/>
        <v>130</v>
      </c>
      <c r="BP257" s="43" t="str">
        <f t="shared" si="336"/>
        <v>No</v>
      </c>
      <c r="BQ257" s="43">
        <f t="shared" si="318"/>
        <v>5</v>
      </c>
      <c r="BR257" s="43">
        <f t="shared" si="319"/>
        <v>0</v>
      </c>
      <c r="BS257" s="43">
        <f t="shared" si="320"/>
        <v>0</v>
      </c>
      <c r="BT257" s="43">
        <f t="shared" si="321"/>
        <v>-5</v>
      </c>
      <c r="BU257" s="43">
        <f t="shared" si="322"/>
        <v>0</v>
      </c>
      <c r="BV257" s="43">
        <f t="shared" si="323"/>
        <v>0</v>
      </c>
      <c r="BW257" s="43">
        <f t="shared" si="324"/>
        <v>-5</v>
      </c>
      <c r="BX257" s="43">
        <f t="shared" si="253"/>
        <v>125</v>
      </c>
      <c r="BY257" s="43">
        <f>IF(AND($BX257&gt;Inputs!B$13,$BX257&lt;=Inputs!C$13),Inputs!C$14,0)</f>
        <v>0</v>
      </c>
      <c r="BZ257" s="43">
        <f>IF(AND($BX257&gt;Inputs!C$13,$BX257&lt;=Inputs!D$13),Inputs!D$14,0)</f>
        <v>0</v>
      </c>
      <c r="CA257" s="43">
        <f>IF(AND($BX257&gt;Inputs!B$13,$BX257&lt;=Inputs!C$13),Inputs!B$13,0)</f>
        <v>0</v>
      </c>
      <c r="CB257" s="43">
        <f>IF(AND($BX257&gt;Inputs!C$13,$BX257&lt;=Inputs!D$13),Inputs!C$13,0)</f>
        <v>0</v>
      </c>
      <c r="CC257" s="43">
        <f t="shared" si="325"/>
        <v>0</v>
      </c>
      <c r="CD257" s="43">
        <f t="shared" si="326"/>
        <v>0</v>
      </c>
      <c r="CE257" s="43">
        <f t="shared" si="327"/>
        <v>0</v>
      </c>
      <c r="CF257" s="43" t="str">
        <f t="shared" si="337"/>
        <v>No</v>
      </c>
      <c r="CG257" s="43">
        <f t="shared" si="328"/>
        <v>0</v>
      </c>
      <c r="CH257" s="43">
        <f t="shared" si="329"/>
        <v>0</v>
      </c>
      <c r="CI257" s="43">
        <f t="shared" si="330"/>
        <v>0</v>
      </c>
      <c r="CJ257" s="43">
        <f t="shared" si="331"/>
        <v>0</v>
      </c>
      <c r="CK257" s="43">
        <f t="shared" si="332"/>
        <v>0</v>
      </c>
      <c r="CL257" s="44">
        <f t="shared" si="333"/>
        <v>-5</v>
      </c>
      <c r="CM257" s="9">
        <f>IF(AND($F257&gt;=Inputs!B$3,$F257&lt;Inputs!C$3),FORECAST($F257,Inputs!B$4:C$4,Inputs!B$3:C$3),9999)</f>
        <v>9999</v>
      </c>
      <c r="CN257" s="9">
        <f>IF(AND($F257&gt;=Inputs!C$3,$F257&lt;Inputs!D$3),FORECAST($F257,Inputs!C$4:D$4,Inputs!C$3:D$3),9999)</f>
        <v>9999</v>
      </c>
      <c r="CO257" s="9">
        <f>IF(AND($F257&gt;=Inputs!D$3,$F257&lt;Inputs!E$3),FORECAST($F257,Inputs!D$4:E$4,Inputs!D$3:E$3),9999)</f>
        <v>9999</v>
      </c>
      <c r="CP257" s="9">
        <f>IF(AND($F257&gt;=Inputs!E$3,$F257&lt;Inputs!F$3),FORECAST($F257,Inputs!E$4:F$4,Inputs!E$3:F$3),9999)</f>
        <v>9999</v>
      </c>
      <c r="CQ257" s="9">
        <f>IF(AND($F257&gt;=Inputs!F$3,$F257&lt;Inputs!G$3),FORECAST($F257,Inputs!F$4:G$4,Inputs!F$3:G$3),9999)</f>
        <v>9999</v>
      </c>
      <c r="CR257" s="9">
        <f>IF(AND($F257&gt;=Inputs!G$3,$F257&lt;Inputs!H$3),FORECAST($F257,Inputs!G$4:H$4,Inputs!G$3:H$3),9999)</f>
        <v>9999</v>
      </c>
      <c r="CS257" s="9">
        <f>IF(AND($F257&gt;=Inputs!H$3,$F257&lt;Inputs!I$3),FORECAST($F257,Inputs!H$4:I$4,Inputs!H$3:I$3),9999)</f>
        <v>9999</v>
      </c>
      <c r="CT257" s="9">
        <f>IF(AND($F257&gt;=Inputs!I$3,$F257&lt;Inputs!J$3),FORECAST($F257,Inputs!I$4:J$4,Inputs!I$3:J$3),9999)</f>
        <v>9999</v>
      </c>
      <c r="CU257" s="9">
        <f>IF(AND($F257&gt;=Inputs!J$3,$F257&lt;Inputs!K$3),FORECAST($F257,Inputs!J$4:K$4,Inputs!J$3:K$3),9999)</f>
        <v>9999</v>
      </c>
      <c r="CV257" s="9">
        <f>IF(AND($F257&gt;=Inputs!K$3,$F257&lt;Inputs!L$3),FORECAST($F257,Inputs!K$4:L$4,Inputs!K$3:L$3),9999)</f>
        <v>9999</v>
      </c>
      <c r="CW257" s="9">
        <f>IF(AND($G257&gt;=Inputs!B$3,$G257&lt;Inputs!C$3),FORECAST($G257,Inputs!B$4:C$4,Inputs!B$3:C$3),-9999)</f>
        <v>-9999</v>
      </c>
      <c r="CX257" s="9">
        <f>IF(AND($G257&gt;=Inputs!C$3,$G257&lt;Inputs!D$3),FORECAST($G257,Inputs!C$4:D$4,Inputs!C$3:D$3),-9999)</f>
        <v>-9999</v>
      </c>
      <c r="CY257" s="9">
        <f>IF(AND($G257&gt;=Inputs!D$3,$G257&lt;Inputs!E$3),FORECAST($G257,Inputs!D$4:E$4,Inputs!D$3:E$3),-9999)</f>
        <v>-9999</v>
      </c>
      <c r="CZ257" s="9">
        <f>IF(AND($G257&gt;=Inputs!E$3,$G257&lt;Inputs!F$3),FORECAST($G257,Inputs!E$4:F$4,Inputs!E$3:F$3),-9999)</f>
        <v>-9999</v>
      </c>
      <c r="DA257" s="9">
        <f>IF(AND($G257&gt;=Inputs!F$3,$G257&lt;Inputs!G$3),FORECAST($G257,Inputs!F$4:G$4,Inputs!F$3:G$3),-9999)</f>
        <v>-9999</v>
      </c>
      <c r="DB257" s="9">
        <f>IF(AND($G257&gt;=Inputs!G$3,$G257&lt;Inputs!H$3),FORECAST($G257,Inputs!G$4:H$4,Inputs!G$3:H$3),-9999)</f>
        <v>25.2</v>
      </c>
      <c r="DC257" s="9">
        <f>IF(AND($G257&gt;=Inputs!H$3,$G257&lt;Inputs!I$3),FORECAST($G257,Inputs!H$4:I$4,Inputs!H$3:I$3),-9999)</f>
        <v>-9999</v>
      </c>
      <c r="DD257" s="9">
        <f>IF(AND($G257&gt;=Inputs!I$3,$G257&lt;Inputs!J$3),FORECAST($G257,Inputs!I$4:J$4,Inputs!I$3:J$3),-9999)</f>
        <v>-9999</v>
      </c>
      <c r="DE257" s="9">
        <f>IF(AND($G257&gt;=Inputs!J$3,$G257&lt;Inputs!K$3),FORECAST($G257,Inputs!J$4:K$4,Inputs!J$3:K$3),-9999)</f>
        <v>-9999</v>
      </c>
      <c r="DF257" s="9">
        <f>IF(AND($G257&gt;=Inputs!K$3,$G257&lt;Inputs!L$3),FORECAST($G257,Inputs!K$4:L$4,Inputs!K$3:L$3),-9999)</f>
        <v>-9999</v>
      </c>
    </row>
    <row r="258" spans="1:110" x14ac:dyDescent="0.25">
      <c r="A258" s="2">
        <f t="shared" si="294"/>
        <v>45474.885416665842</v>
      </c>
      <c r="B258" s="3" t="str">
        <f>IF(ROUND(A258,6)&lt;ROUND(Inputs!$B$7,6),"Pre t0",IF(ROUND(A258,6)=ROUND(Inputs!$B$7,6),"t0",IF(AND(A258&gt;Inputs!$B$7,A258&lt;Inputs!$B$8),"TRLD","Post t0")))</f>
        <v>Post t0</v>
      </c>
      <c r="C258" s="17">
        <v>39.829129999999999</v>
      </c>
      <c r="D258" s="19">
        <v>195.5093</v>
      </c>
      <c r="E258" s="19"/>
      <c r="F258" s="19">
        <v>200</v>
      </c>
      <c r="G258" s="19">
        <v>130</v>
      </c>
      <c r="H258" s="7">
        <f t="shared" si="254"/>
        <v>130</v>
      </c>
      <c r="I258" s="7">
        <f>IF(B258="Pre t0",0,IF(B258="t0",MAX(MIN(TRLD!N258,E258),G258),IF(B258="TRLD",I257+J258,IF(B258="Post t0",MAX(I257+M258,G258)))))</f>
        <v>130</v>
      </c>
      <c r="J258" s="7">
        <f t="shared" si="338"/>
        <v>-5</v>
      </c>
      <c r="K258" s="7">
        <f t="shared" si="250"/>
        <v>-130</v>
      </c>
      <c r="L258" s="7">
        <f t="shared" si="339"/>
        <v>5</v>
      </c>
      <c r="M258" s="8">
        <f t="shared" si="340"/>
        <v>-5</v>
      </c>
      <c r="N258" s="31">
        <f t="shared" si="251"/>
        <v>0</v>
      </c>
      <c r="O258" s="31">
        <f>IF(AND($C258&gt;=Inputs!B$4,$C258&lt;Inputs!C$4),FORECAST($C258,Inputs!B$3:C$3,Inputs!B$4:C$4),0)</f>
        <v>0</v>
      </c>
      <c r="P258" s="31">
        <f>IF(AND($C258&gt;=Inputs!C$4,$C258&lt;Inputs!D$4),FORECAST($C258,Inputs!C$3:D$3,Inputs!C$4:D$4),0)</f>
        <v>0</v>
      </c>
      <c r="Q258" s="31">
        <f>IF(AND($C258&gt;=Inputs!D$4,$C258&lt;Inputs!E$4),FORECAST($C258,Inputs!D$3:E$3,Inputs!D$4:E$4),0)</f>
        <v>0</v>
      </c>
      <c r="R258" s="31">
        <f>IF(AND($C258&gt;=Inputs!E$4,$C258&lt;Inputs!F$4),FORECAST($C258,Inputs!E$3:F$3,Inputs!E$4:F$4),0)</f>
        <v>0</v>
      </c>
      <c r="S258" s="31">
        <f>IF(AND($C258&gt;=Inputs!F$4,$C258&lt;Inputs!G$4),FORECAST($C258,Inputs!F$3:G$3,Inputs!F$4:G$4),0)</f>
        <v>0</v>
      </c>
      <c r="T258" s="31">
        <f>IF(AND($C258&gt;=Inputs!G$4,$C258&lt;Inputs!H$4),FORECAST($C258,Inputs!G$3:H$3,Inputs!G$4:H$4),0)</f>
        <v>0</v>
      </c>
      <c r="U258" s="31">
        <f>IF(AND($C258&gt;=Inputs!H$4,$C258&lt;Inputs!I$4),FORECAST($C258,Inputs!H$3:I$3,Inputs!H$4:I$4),0)</f>
        <v>0</v>
      </c>
      <c r="V258" s="31">
        <f>IF(AND($C258&gt;=Inputs!I$4,$C258&lt;Inputs!J$4),FORECAST($C258,Inputs!I$3:J$3,Inputs!I$4:J$4),0)</f>
        <v>0</v>
      </c>
      <c r="W258" s="31">
        <f>IF(AND($C258&gt;=Inputs!J$4,$C258&lt;Inputs!K$4),FORECAST($C258,Inputs!J$3:K$3,Inputs!J$4:K$4),0)</f>
        <v>0</v>
      </c>
      <c r="X258" s="31">
        <f>IF(AND($C258&gt;=Inputs!K$4,Inputs!K$4&lt;&gt;""),F258,0)</f>
        <v>200</v>
      </c>
      <c r="Y258" s="36">
        <f>IF($I257&lt;Inputs!B$13,Inputs!B$14,0)</f>
        <v>1</v>
      </c>
      <c r="Z258" s="36">
        <f>IF(AND($I257&gt;=Inputs!B$13,$I257&lt;Inputs!C$13),Inputs!C$14,0)</f>
        <v>0</v>
      </c>
      <c r="AA258" s="36">
        <f>IF(AND($I257&gt;=Inputs!C$13,$I257&lt;Inputs!D$13),Inputs!D$14,0)</f>
        <v>0</v>
      </c>
      <c r="AB258" s="36">
        <f>IF(AND($I257&lt;Inputs!B$13),Inputs!B$13,0)</f>
        <v>185</v>
      </c>
      <c r="AC258" s="36">
        <f>IF(AND($I257&gt;=Inputs!B$13,$I257&lt;Inputs!C$13),Inputs!C$13,0)</f>
        <v>0</v>
      </c>
      <c r="AD258" s="36">
        <f>IF(AND($I257&gt;=Inputs!C$13,$I257&lt;Inputs!D$13),Inputs!D$13,0)</f>
        <v>0</v>
      </c>
      <c r="AE258" s="36">
        <f t="shared" si="295"/>
        <v>55</v>
      </c>
      <c r="AF258" s="36">
        <f t="shared" si="296"/>
        <v>0</v>
      </c>
      <c r="AG258" s="36">
        <f t="shared" si="297"/>
        <v>0</v>
      </c>
      <c r="AH258" s="36">
        <f t="shared" si="298"/>
        <v>55</v>
      </c>
      <c r="AI258" s="36" t="str">
        <f t="shared" si="334"/>
        <v>No</v>
      </c>
      <c r="AJ258" s="36">
        <f t="shared" si="299"/>
        <v>5</v>
      </c>
      <c r="AK258" s="36">
        <f t="shared" si="300"/>
        <v>0</v>
      </c>
      <c r="AL258" s="36">
        <f t="shared" si="301"/>
        <v>0</v>
      </c>
      <c r="AM258" s="36">
        <f t="shared" si="302"/>
        <v>5</v>
      </c>
      <c r="AN258" s="36">
        <f t="shared" si="303"/>
        <v>0</v>
      </c>
      <c r="AO258" s="36">
        <f t="shared" si="304"/>
        <v>0</v>
      </c>
      <c r="AP258" s="36">
        <f t="shared" si="305"/>
        <v>5</v>
      </c>
      <c r="AQ258" s="36">
        <f t="shared" si="252"/>
        <v>135</v>
      </c>
      <c r="AR258" s="36">
        <f>IF(AND($AQ258&gt;=Inputs!B$13,$AQ258&lt;Inputs!C$13),Inputs!C$14,0)</f>
        <v>0</v>
      </c>
      <c r="AS258" s="36">
        <f>IF(AND($AQ258&gt;=Inputs!C$13,$AQ258&lt;Inputs!D$13),Inputs!D$14,0)</f>
        <v>0</v>
      </c>
      <c r="AT258" s="36">
        <f>IF(AND($AQ258&gt;=Inputs!B$13,$AQ258&lt;Inputs!C$13),Inputs!C$13,0)</f>
        <v>0</v>
      </c>
      <c r="AU258" s="36">
        <f>IF(AND($AQ258&gt;=Inputs!C$13,$AQ258&lt;Inputs!D$13),Inputs!D$13,0)</f>
        <v>0</v>
      </c>
      <c r="AV258" s="36">
        <f t="shared" si="306"/>
        <v>0</v>
      </c>
      <c r="AW258" s="36">
        <f>IFERROR((AU258-#REF!)/AS258,0)</f>
        <v>0</v>
      </c>
      <c r="AX258" s="36">
        <f t="shared" si="307"/>
        <v>0</v>
      </c>
      <c r="AY258" s="36" t="str">
        <f t="shared" si="335"/>
        <v>No</v>
      </c>
      <c r="AZ258" s="36">
        <f t="shared" si="308"/>
        <v>0</v>
      </c>
      <c r="BA258" s="36">
        <f t="shared" si="309"/>
        <v>0</v>
      </c>
      <c r="BB258" s="36">
        <f t="shared" si="310"/>
        <v>0</v>
      </c>
      <c r="BC258" s="36">
        <f t="shared" si="311"/>
        <v>0</v>
      </c>
      <c r="BD258" s="36">
        <f t="shared" si="312"/>
        <v>0</v>
      </c>
      <c r="BE258" s="37">
        <f t="shared" si="313"/>
        <v>5</v>
      </c>
      <c r="BF258" s="43">
        <f>IF($I257&lt;=Inputs!B$13,Inputs!B$14,0)</f>
        <v>1</v>
      </c>
      <c r="BG258" s="43">
        <f>IF(AND($I257&gt;Inputs!B$13,$I257&lt;=Inputs!C$13),Inputs!C$14,0)</f>
        <v>0</v>
      </c>
      <c r="BH258" s="43">
        <f>IF(AND($I257&gt;Inputs!C$13,$I257&lt;=Inputs!D$13),Inputs!D$14,0)</f>
        <v>0</v>
      </c>
      <c r="BI258" s="43">
        <f>IF(AND($I257&lt;Inputs!B$13),0,0)</f>
        <v>0</v>
      </c>
      <c r="BJ258" s="43">
        <f>IF(AND($I257&gt;=Inputs!B$13,$I257&lt;Inputs!C$13),Inputs!B$13,0)</f>
        <v>0</v>
      </c>
      <c r="BK258" s="43">
        <f>IF(AND($I257&gt;=Inputs!C$13,$I257&lt;Inputs!D$13),Inputs!C$13,0)</f>
        <v>0</v>
      </c>
      <c r="BL258" s="43">
        <f t="shared" si="314"/>
        <v>130</v>
      </c>
      <c r="BM258" s="43">
        <f t="shared" si="315"/>
        <v>0</v>
      </c>
      <c r="BN258" s="43">
        <f t="shared" si="316"/>
        <v>0</v>
      </c>
      <c r="BO258" s="43">
        <f t="shared" si="317"/>
        <v>130</v>
      </c>
      <c r="BP258" s="43" t="str">
        <f t="shared" si="336"/>
        <v>No</v>
      </c>
      <c r="BQ258" s="43">
        <f t="shared" si="318"/>
        <v>5</v>
      </c>
      <c r="BR258" s="43">
        <f t="shared" si="319"/>
        <v>0</v>
      </c>
      <c r="BS258" s="43">
        <f t="shared" si="320"/>
        <v>0</v>
      </c>
      <c r="BT258" s="43">
        <f t="shared" si="321"/>
        <v>-5</v>
      </c>
      <c r="BU258" s="43">
        <f t="shared" si="322"/>
        <v>0</v>
      </c>
      <c r="BV258" s="43">
        <f t="shared" si="323"/>
        <v>0</v>
      </c>
      <c r="BW258" s="43">
        <f t="shared" si="324"/>
        <v>-5</v>
      </c>
      <c r="BX258" s="43">
        <f t="shared" si="253"/>
        <v>125</v>
      </c>
      <c r="BY258" s="43">
        <f>IF(AND($BX258&gt;Inputs!B$13,$BX258&lt;=Inputs!C$13),Inputs!C$14,0)</f>
        <v>0</v>
      </c>
      <c r="BZ258" s="43">
        <f>IF(AND($BX258&gt;Inputs!C$13,$BX258&lt;=Inputs!D$13),Inputs!D$14,0)</f>
        <v>0</v>
      </c>
      <c r="CA258" s="43">
        <f>IF(AND($BX258&gt;Inputs!B$13,$BX258&lt;=Inputs!C$13),Inputs!B$13,0)</f>
        <v>0</v>
      </c>
      <c r="CB258" s="43">
        <f>IF(AND($BX258&gt;Inputs!C$13,$BX258&lt;=Inputs!D$13),Inputs!C$13,0)</f>
        <v>0</v>
      </c>
      <c r="CC258" s="43">
        <f t="shared" si="325"/>
        <v>0</v>
      </c>
      <c r="CD258" s="43">
        <f t="shared" si="326"/>
        <v>0</v>
      </c>
      <c r="CE258" s="43">
        <f t="shared" si="327"/>
        <v>0</v>
      </c>
      <c r="CF258" s="43" t="str">
        <f t="shared" si="337"/>
        <v>No</v>
      </c>
      <c r="CG258" s="43">
        <f t="shared" si="328"/>
        <v>0</v>
      </c>
      <c r="CH258" s="43">
        <f t="shared" si="329"/>
        <v>0</v>
      </c>
      <c r="CI258" s="43">
        <f t="shared" si="330"/>
        <v>0</v>
      </c>
      <c r="CJ258" s="43">
        <f t="shared" si="331"/>
        <v>0</v>
      </c>
      <c r="CK258" s="43">
        <f t="shared" si="332"/>
        <v>0</v>
      </c>
      <c r="CL258" s="44">
        <f t="shared" si="333"/>
        <v>-5</v>
      </c>
      <c r="CM258" s="9">
        <f>IF(AND($F258&gt;=Inputs!B$3,$F258&lt;Inputs!C$3),FORECAST($F258,Inputs!B$4:C$4,Inputs!B$3:C$3),9999)</f>
        <v>9999</v>
      </c>
      <c r="CN258" s="9">
        <f>IF(AND($F258&gt;=Inputs!C$3,$F258&lt;Inputs!D$3),FORECAST($F258,Inputs!C$4:D$4,Inputs!C$3:D$3),9999)</f>
        <v>9999</v>
      </c>
      <c r="CO258" s="9">
        <f>IF(AND($F258&gt;=Inputs!D$3,$F258&lt;Inputs!E$3),FORECAST($F258,Inputs!D$4:E$4,Inputs!D$3:E$3),9999)</f>
        <v>9999</v>
      </c>
      <c r="CP258" s="9">
        <f>IF(AND($F258&gt;=Inputs!E$3,$F258&lt;Inputs!F$3),FORECAST($F258,Inputs!E$4:F$4,Inputs!E$3:F$3),9999)</f>
        <v>9999</v>
      </c>
      <c r="CQ258" s="9">
        <f>IF(AND($F258&gt;=Inputs!F$3,$F258&lt;Inputs!G$3),FORECAST($F258,Inputs!F$4:G$4,Inputs!F$3:G$3),9999)</f>
        <v>9999</v>
      </c>
      <c r="CR258" s="9">
        <f>IF(AND($F258&gt;=Inputs!G$3,$F258&lt;Inputs!H$3),FORECAST($F258,Inputs!G$4:H$4,Inputs!G$3:H$3),9999)</f>
        <v>9999</v>
      </c>
      <c r="CS258" s="9">
        <f>IF(AND($F258&gt;=Inputs!H$3,$F258&lt;Inputs!I$3),FORECAST($F258,Inputs!H$4:I$4,Inputs!H$3:I$3),9999)</f>
        <v>9999</v>
      </c>
      <c r="CT258" s="9">
        <f>IF(AND($F258&gt;=Inputs!I$3,$F258&lt;Inputs!J$3),FORECAST($F258,Inputs!I$4:J$4,Inputs!I$3:J$3),9999)</f>
        <v>9999</v>
      </c>
      <c r="CU258" s="9">
        <f>IF(AND($F258&gt;=Inputs!J$3,$F258&lt;Inputs!K$3),FORECAST($F258,Inputs!J$4:K$4,Inputs!J$3:K$3),9999)</f>
        <v>9999</v>
      </c>
      <c r="CV258" s="9">
        <f>IF(AND($F258&gt;=Inputs!K$3,$F258&lt;Inputs!L$3),FORECAST($F258,Inputs!K$4:L$4,Inputs!K$3:L$3),9999)</f>
        <v>9999</v>
      </c>
      <c r="CW258" s="9">
        <f>IF(AND($G258&gt;=Inputs!B$3,$G258&lt;Inputs!C$3),FORECAST($G258,Inputs!B$4:C$4,Inputs!B$3:C$3),-9999)</f>
        <v>-9999</v>
      </c>
      <c r="CX258" s="9">
        <f>IF(AND($G258&gt;=Inputs!C$3,$G258&lt;Inputs!D$3),FORECAST($G258,Inputs!C$4:D$4,Inputs!C$3:D$3),-9999)</f>
        <v>-9999</v>
      </c>
      <c r="CY258" s="9">
        <f>IF(AND($G258&gt;=Inputs!D$3,$G258&lt;Inputs!E$3),FORECAST($G258,Inputs!D$4:E$4,Inputs!D$3:E$3),-9999)</f>
        <v>-9999</v>
      </c>
      <c r="CZ258" s="9">
        <f>IF(AND($G258&gt;=Inputs!E$3,$G258&lt;Inputs!F$3),FORECAST($G258,Inputs!E$4:F$4,Inputs!E$3:F$3),-9999)</f>
        <v>-9999</v>
      </c>
      <c r="DA258" s="9">
        <f>IF(AND($G258&gt;=Inputs!F$3,$G258&lt;Inputs!G$3),FORECAST($G258,Inputs!F$4:G$4,Inputs!F$3:G$3),-9999)</f>
        <v>-9999</v>
      </c>
      <c r="DB258" s="9">
        <f>IF(AND($G258&gt;=Inputs!G$3,$G258&lt;Inputs!H$3),FORECAST($G258,Inputs!G$4:H$4,Inputs!G$3:H$3),-9999)</f>
        <v>25.2</v>
      </c>
      <c r="DC258" s="9">
        <f>IF(AND($G258&gt;=Inputs!H$3,$G258&lt;Inputs!I$3),FORECAST($G258,Inputs!H$4:I$4,Inputs!H$3:I$3),-9999)</f>
        <v>-9999</v>
      </c>
      <c r="DD258" s="9">
        <f>IF(AND($G258&gt;=Inputs!I$3,$G258&lt;Inputs!J$3),FORECAST($G258,Inputs!I$4:J$4,Inputs!I$3:J$3),-9999)</f>
        <v>-9999</v>
      </c>
      <c r="DE258" s="9">
        <f>IF(AND($G258&gt;=Inputs!J$3,$G258&lt;Inputs!K$3),FORECAST($G258,Inputs!J$4:K$4,Inputs!J$3:K$3),-9999)</f>
        <v>-9999</v>
      </c>
      <c r="DF258" s="9">
        <f>IF(AND($G258&gt;=Inputs!K$3,$G258&lt;Inputs!L$3),FORECAST($G258,Inputs!K$4:L$4,Inputs!K$3:L$3),-9999)</f>
        <v>-9999</v>
      </c>
    </row>
    <row r="259" spans="1:110" x14ac:dyDescent="0.25">
      <c r="A259" s="2">
        <f t="shared" si="294"/>
        <v>45474.888888888061</v>
      </c>
      <c r="B259" s="3" t="str">
        <f>IF(ROUND(A259,6)&lt;ROUND(Inputs!$B$7,6),"Pre t0",IF(ROUND(A259,6)=ROUND(Inputs!$B$7,6),"t0",IF(AND(A259&gt;Inputs!$B$7,A259&lt;Inputs!$B$8),"TRLD","Post t0")))</f>
        <v>Post t0</v>
      </c>
      <c r="C259" s="17">
        <v>41.241570000000003</v>
      </c>
      <c r="D259" s="19">
        <v>194.82055</v>
      </c>
      <c r="E259" s="19"/>
      <c r="F259" s="19">
        <v>200</v>
      </c>
      <c r="G259" s="19">
        <v>130</v>
      </c>
      <c r="H259" s="7">
        <f t="shared" si="254"/>
        <v>130</v>
      </c>
      <c r="I259" s="7">
        <f>IF(B259="Pre t0",0,IF(B259="t0",MAX(MIN(TRLD!N259,E259),G259),IF(B259="TRLD",I258+J259,IF(B259="Post t0",MAX(I258+M259,G259)))))</f>
        <v>130</v>
      </c>
      <c r="J259" s="7">
        <f t="shared" si="338"/>
        <v>-5</v>
      </c>
      <c r="K259" s="7">
        <f t="shared" ref="K259:K290" si="341">IF(N259&gt;I258,N259-I258,IF(N259&lt;I258,N259-I258,0))</f>
        <v>-130</v>
      </c>
      <c r="L259" s="7">
        <f t="shared" si="339"/>
        <v>5</v>
      </c>
      <c r="M259" s="8">
        <f t="shared" si="340"/>
        <v>-5</v>
      </c>
      <c r="N259" s="31">
        <f t="shared" ref="N259:N290" si="342">IF(OR(B259="Pre t0",B259="Post t0"),0,IF(C259&lt;MAX($CW259:$DF259),G259,IF(C259&gt;MIN($CM259:$CV259),F259,SUM(O259:X259))))</f>
        <v>0</v>
      </c>
      <c r="O259" s="31">
        <f>IF(AND($C259&gt;=Inputs!B$4,$C259&lt;Inputs!C$4),FORECAST($C259,Inputs!B$3:C$3,Inputs!B$4:C$4),0)</f>
        <v>0</v>
      </c>
      <c r="P259" s="31">
        <f>IF(AND($C259&gt;=Inputs!C$4,$C259&lt;Inputs!D$4),FORECAST($C259,Inputs!C$3:D$3,Inputs!C$4:D$4),0)</f>
        <v>0</v>
      </c>
      <c r="Q259" s="31">
        <f>IF(AND($C259&gt;=Inputs!D$4,$C259&lt;Inputs!E$4),FORECAST($C259,Inputs!D$3:E$3,Inputs!D$4:E$4),0)</f>
        <v>0</v>
      </c>
      <c r="R259" s="31">
        <f>IF(AND($C259&gt;=Inputs!E$4,$C259&lt;Inputs!F$4),FORECAST($C259,Inputs!E$3:F$3,Inputs!E$4:F$4),0)</f>
        <v>0</v>
      </c>
      <c r="S259" s="31">
        <f>IF(AND($C259&gt;=Inputs!F$4,$C259&lt;Inputs!G$4),FORECAST($C259,Inputs!F$3:G$3,Inputs!F$4:G$4),0)</f>
        <v>0</v>
      </c>
      <c r="T259" s="31">
        <f>IF(AND($C259&gt;=Inputs!G$4,$C259&lt;Inputs!H$4),FORECAST($C259,Inputs!G$3:H$3,Inputs!G$4:H$4),0)</f>
        <v>0</v>
      </c>
      <c r="U259" s="31">
        <f>IF(AND($C259&gt;=Inputs!H$4,$C259&lt;Inputs!I$4),FORECAST($C259,Inputs!H$3:I$3,Inputs!H$4:I$4),0)</f>
        <v>0</v>
      </c>
      <c r="V259" s="31">
        <f>IF(AND($C259&gt;=Inputs!I$4,$C259&lt;Inputs!J$4),FORECAST($C259,Inputs!I$3:J$3,Inputs!I$4:J$4),0)</f>
        <v>0</v>
      </c>
      <c r="W259" s="31">
        <f>IF(AND($C259&gt;=Inputs!J$4,$C259&lt;Inputs!K$4),FORECAST($C259,Inputs!J$3:K$3,Inputs!J$4:K$4),0)</f>
        <v>0</v>
      </c>
      <c r="X259" s="31">
        <f>IF(AND($C259&gt;=Inputs!K$4,Inputs!K$4&lt;&gt;""),F259,0)</f>
        <v>200</v>
      </c>
      <c r="Y259" s="36">
        <f>IF($I258&lt;Inputs!B$13,Inputs!B$14,0)</f>
        <v>1</v>
      </c>
      <c r="Z259" s="36">
        <f>IF(AND($I258&gt;=Inputs!B$13,$I258&lt;Inputs!C$13),Inputs!C$14,0)</f>
        <v>0</v>
      </c>
      <c r="AA259" s="36">
        <f>IF(AND($I258&gt;=Inputs!C$13,$I258&lt;Inputs!D$13),Inputs!D$14,0)</f>
        <v>0</v>
      </c>
      <c r="AB259" s="36">
        <f>IF(AND($I258&lt;Inputs!B$13),Inputs!B$13,0)</f>
        <v>185</v>
      </c>
      <c r="AC259" s="36">
        <f>IF(AND($I258&gt;=Inputs!B$13,$I258&lt;Inputs!C$13),Inputs!C$13,0)</f>
        <v>0</v>
      </c>
      <c r="AD259" s="36">
        <f>IF(AND($I258&gt;=Inputs!C$13,$I258&lt;Inputs!D$13),Inputs!D$13,0)</f>
        <v>0</v>
      </c>
      <c r="AE259" s="36">
        <f t="shared" si="295"/>
        <v>55</v>
      </c>
      <c r="AF259" s="36">
        <f t="shared" si="296"/>
        <v>0</v>
      </c>
      <c r="AG259" s="36">
        <f t="shared" si="297"/>
        <v>0</v>
      </c>
      <c r="AH259" s="36">
        <f t="shared" si="298"/>
        <v>55</v>
      </c>
      <c r="AI259" s="36" t="str">
        <f t="shared" si="334"/>
        <v>No</v>
      </c>
      <c r="AJ259" s="36">
        <f t="shared" si="299"/>
        <v>5</v>
      </c>
      <c r="AK259" s="36">
        <f t="shared" si="300"/>
        <v>0</v>
      </c>
      <c r="AL259" s="36">
        <f t="shared" si="301"/>
        <v>0</v>
      </c>
      <c r="AM259" s="36">
        <f t="shared" si="302"/>
        <v>5</v>
      </c>
      <c r="AN259" s="36">
        <f t="shared" si="303"/>
        <v>0</v>
      </c>
      <c r="AO259" s="36">
        <f t="shared" si="304"/>
        <v>0</v>
      </c>
      <c r="AP259" s="36">
        <f t="shared" si="305"/>
        <v>5</v>
      </c>
      <c r="AQ259" s="36">
        <f t="shared" ref="AQ259:AQ290" si="343">+AP259+I258</f>
        <v>135</v>
      </c>
      <c r="AR259" s="36">
        <f>IF(AND($AQ259&gt;=Inputs!B$13,$AQ259&lt;Inputs!C$13),Inputs!C$14,0)</f>
        <v>0</v>
      </c>
      <c r="AS259" s="36">
        <f>IF(AND($AQ259&gt;=Inputs!C$13,$AQ259&lt;Inputs!D$13),Inputs!D$14,0)</f>
        <v>0</v>
      </c>
      <c r="AT259" s="36">
        <f>IF(AND($AQ259&gt;=Inputs!B$13,$AQ259&lt;Inputs!C$13),Inputs!C$13,0)</f>
        <v>0</v>
      </c>
      <c r="AU259" s="36">
        <f>IF(AND($AQ259&gt;=Inputs!C$13,$AQ259&lt;Inputs!D$13),Inputs!D$13,0)</f>
        <v>0</v>
      </c>
      <c r="AV259" s="36">
        <f t="shared" si="306"/>
        <v>0</v>
      </c>
      <c r="AW259" s="36">
        <f>IFERROR((AU259-#REF!)/AS259,0)</f>
        <v>0</v>
      </c>
      <c r="AX259" s="36">
        <f t="shared" si="307"/>
        <v>0</v>
      </c>
      <c r="AY259" s="36" t="str">
        <f t="shared" si="335"/>
        <v>No</v>
      </c>
      <c r="AZ259" s="36">
        <f t="shared" si="308"/>
        <v>0</v>
      </c>
      <c r="BA259" s="36">
        <f t="shared" si="309"/>
        <v>0</v>
      </c>
      <c r="BB259" s="36">
        <f t="shared" si="310"/>
        <v>0</v>
      </c>
      <c r="BC259" s="36">
        <f t="shared" si="311"/>
        <v>0</v>
      </c>
      <c r="BD259" s="36">
        <f t="shared" si="312"/>
        <v>0</v>
      </c>
      <c r="BE259" s="37">
        <f t="shared" si="313"/>
        <v>5</v>
      </c>
      <c r="BF259" s="43">
        <f>IF($I258&lt;=Inputs!B$13,Inputs!B$14,0)</f>
        <v>1</v>
      </c>
      <c r="BG259" s="43">
        <f>IF(AND($I258&gt;Inputs!B$13,$I258&lt;=Inputs!C$13),Inputs!C$14,0)</f>
        <v>0</v>
      </c>
      <c r="BH259" s="43">
        <f>IF(AND($I258&gt;Inputs!C$13,$I258&lt;=Inputs!D$13),Inputs!D$14,0)</f>
        <v>0</v>
      </c>
      <c r="BI259" s="43">
        <f>IF(AND($I258&lt;Inputs!B$13),0,0)</f>
        <v>0</v>
      </c>
      <c r="BJ259" s="43">
        <f>IF(AND($I258&gt;=Inputs!B$13,$I258&lt;Inputs!C$13),Inputs!B$13,0)</f>
        <v>0</v>
      </c>
      <c r="BK259" s="43">
        <f>IF(AND($I258&gt;=Inputs!C$13,$I258&lt;Inputs!D$13),Inputs!C$13,0)</f>
        <v>0</v>
      </c>
      <c r="BL259" s="43">
        <f t="shared" si="314"/>
        <v>130</v>
      </c>
      <c r="BM259" s="43">
        <f t="shared" si="315"/>
        <v>0</v>
      </c>
      <c r="BN259" s="43">
        <f t="shared" si="316"/>
        <v>0</v>
      </c>
      <c r="BO259" s="43">
        <f t="shared" si="317"/>
        <v>130</v>
      </c>
      <c r="BP259" s="43" t="str">
        <f t="shared" si="336"/>
        <v>No</v>
      </c>
      <c r="BQ259" s="43">
        <f t="shared" si="318"/>
        <v>5</v>
      </c>
      <c r="BR259" s="43">
        <f t="shared" si="319"/>
        <v>0</v>
      </c>
      <c r="BS259" s="43">
        <f t="shared" si="320"/>
        <v>0</v>
      </c>
      <c r="BT259" s="43">
        <f t="shared" si="321"/>
        <v>-5</v>
      </c>
      <c r="BU259" s="43">
        <f t="shared" si="322"/>
        <v>0</v>
      </c>
      <c r="BV259" s="43">
        <f t="shared" si="323"/>
        <v>0</v>
      </c>
      <c r="BW259" s="43">
        <f t="shared" si="324"/>
        <v>-5</v>
      </c>
      <c r="BX259" s="43">
        <f t="shared" ref="BX259:BX290" si="344">+BW259+I258</f>
        <v>125</v>
      </c>
      <c r="BY259" s="43">
        <f>IF(AND($BX259&gt;Inputs!B$13,$BX259&lt;=Inputs!C$13),Inputs!C$14,0)</f>
        <v>0</v>
      </c>
      <c r="BZ259" s="43">
        <f>IF(AND($BX259&gt;Inputs!C$13,$BX259&lt;=Inputs!D$13),Inputs!D$14,0)</f>
        <v>0</v>
      </c>
      <c r="CA259" s="43">
        <f>IF(AND($BX259&gt;Inputs!B$13,$BX259&lt;=Inputs!C$13),Inputs!B$13,0)</f>
        <v>0</v>
      </c>
      <c r="CB259" s="43">
        <f>IF(AND($BX259&gt;Inputs!C$13,$BX259&lt;=Inputs!D$13),Inputs!C$13,0)</f>
        <v>0</v>
      </c>
      <c r="CC259" s="43">
        <f t="shared" si="325"/>
        <v>0</v>
      </c>
      <c r="CD259" s="43">
        <f t="shared" si="326"/>
        <v>0</v>
      </c>
      <c r="CE259" s="43">
        <f t="shared" si="327"/>
        <v>0</v>
      </c>
      <c r="CF259" s="43" t="str">
        <f t="shared" si="337"/>
        <v>No</v>
      </c>
      <c r="CG259" s="43">
        <f t="shared" si="328"/>
        <v>0</v>
      </c>
      <c r="CH259" s="43">
        <f t="shared" si="329"/>
        <v>0</v>
      </c>
      <c r="CI259" s="43">
        <f t="shared" si="330"/>
        <v>0</v>
      </c>
      <c r="CJ259" s="43">
        <f t="shared" si="331"/>
        <v>0</v>
      </c>
      <c r="CK259" s="43">
        <f t="shared" si="332"/>
        <v>0</v>
      </c>
      <c r="CL259" s="44">
        <f t="shared" si="333"/>
        <v>-5</v>
      </c>
      <c r="CM259" s="9">
        <f>IF(AND($F259&gt;=Inputs!B$3,$F259&lt;Inputs!C$3),FORECAST($F259,Inputs!B$4:C$4,Inputs!B$3:C$3),9999)</f>
        <v>9999</v>
      </c>
      <c r="CN259" s="9">
        <f>IF(AND($F259&gt;=Inputs!C$3,$F259&lt;Inputs!D$3),FORECAST($F259,Inputs!C$4:D$4,Inputs!C$3:D$3),9999)</f>
        <v>9999</v>
      </c>
      <c r="CO259" s="9">
        <f>IF(AND($F259&gt;=Inputs!D$3,$F259&lt;Inputs!E$3),FORECAST($F259,Inputs!D$4:E$4,Inputs!D$3:E$3),9999)</f>
        <v>9999</v>
      </c>
      <c r="CP259" s="9">
        <f>IF(AND($F259&gt;=Inputs!E$3,$F259&lt;Inputs!F$3),FORECAST($F259,Inputs!E$4:F$4,Inputs!E$3:F$3),9999)</f>
        <v>9999</v>
      </c>
      <c r="CQ259" s="9">
        <f>IF(AND($F259&gt;=Inputs!F$3,$F259&lt;Inputs!G$3),FORECAST($F259,Inputs!F$4:G$4,Inputs!F$3:G$3),9999)</f>
        <v>9999</v>
      </c>
      <c r="CR259" s="9">
        <f>IF(AND($F259&gt;=Inputs!G$3,$F259&lt;Inputs!H$3),FORECAST($F259,Inputs!G$4:H$4,Inputs!G$3:H$3),9999)</f>
        <v>9999</v>
      </c>
      <c r="CS259" s="9">
        <f>IF(AND($F259&gt;=Inputs!H$3,$F259&lt;Inputs!I$3),FORECAST($F259,Inputs!H$4:I$4,Inputs!H$3:I$3),9999)</f>
        <v>9999</v>
      </c>
      <c r="CT259" s="9">
        <f>IF(AND($F259&gt;=Inputs!I$3,$F259&lt;Inputs!J$3),FORECAST($F259,Inputs!I$4:J$4,Inputs!I$3:J$3),9999)</f>
        <v>9999</v>
      </c>
      <c r="CU259" s="9">
        <f>IF(AND($F259&gt;=Inputs!J$3,$F259&lt;Inputs!K$3),FORECAST($F259,Inputs!J$4:K$4,Inputs!J$3:K$3),9999)</f>
        <v>9999</v>
      </c>
      <c r="CV259" s="9">
        <f>IF(AND($F259&gt;=Inputs!K$3,$F259&lt;Inputs!L$3),FORECAST($F259,Inputs!K$4:L$4,Inputs!K$3:L$3),9999)</f>
        <v>9999</v>
      </c>
      <c r="CW259" s="9">
        <f>IF(AND($G259&gt;=Inputs!B$3,$G259&lt;Inputs!C$3),FORECAST($G259,Inputs!B$4:C$4,Inputs!B$3:C$3),-9999)</f>
        <v>-9999</v>
      </c>
      <c r="CX259" s="9">
        <f>IF(AND($G259&gt;=Inputs!C$3,$G259&lt;Inputs!D$3),FORECAST($G259,Inputs!C$4:D$4,Inputs!C$3:D$3),-9999)</f>
        <v>-9999</v>
      </c>
      <c r="CY259" s="9">
        <f>IF(AND($G259&gt;=Inputs!D$3,$G259&lt;Inputs!E$3),FORECAST($G259,Inputs!D$4:E$4,Inputs!D$3:E$3),-9999)</f>
        <v>-9999</v>
      </c>
      <c r="CZ259" s="9">
        <f>IF(AND($G259&gt;=Inputs!E$3,$G259&lt;Inputs!F$3),FORECAST($G259,Inputs!E$4:F$4,Inputs!E$3:F$3),-9999)</f>
        <v>-9999</v>
      </c>
      <c r="DA259" s="9">
        <f>IF(AND($G259&gt;=Inputs!F$3,$G259&lt;Inputs!G$3),FORECAST($G259,Inputs!F$4:G$4,Inputs!F$3:G$3),-9999)</f>
        <v>-9999</v>
      </c>
      <c r="DB259" s="9">
        <f>IF(AND($G259&gt;=Inputs!G$3,$G259&lt;Inputs!H$3),FORECAST($G259,Inputs!G$4:H$4,Inputs!G$3:H$3),-9999)</f>
        <v>25.2</v>
      </c>
      <c r="DC259" s="9">
        <f>IF(AND($G259&gt;=Inputs!H$3,$G259&lt;Inputs!I$3),FORECAST($G259,Inputs!H$4:I$4,Inputs!H$3:I$3),-9999)</f>
        <v>-9999</v>
      </c>
      <c r="DD259" s="9">
        <f>IF(AND($G259&gt;=Inputs!I$3,$G259&lt;Inputs!J$3),FORECAST($G259,Inputs!I$4:J$4,Inputs!I$3:J$3),-9999)</f>
        <v>-9999</v>
      </c>
      <c r="DE259" s="9">
        <f>IF(AND($G259&gt;=Inputs!J$3,$G259&lt;Inputs!K$3),FORECAST($G259,Inputs!J$4:K$4,Inputs!J$3:K$3),-9999)</f>
        <v>-9999</v>
      </c>
      <c r="DF259" s="9">
        <f>IF(AND($G259&gt;=Inputs!K$3,$G259&lt;Inputs!L$3),FORECAST($G259,Inputs!K$4:L$4,Inputs!K$3:L$3),-9999)</f>
        <v>-9999</v>
      </c>
    </row>
    <row r="260" spans="1:110" x14ac:dyDescent="0.25">
      <c r="A260" s="2">
        <f t="shared" si="294"/>
        <v>45474.89236111028</v>
      </c>
      <c r="B260" s="3" t="str">
        <f>IF(ROUND(A260,6)&lt;ROUND(Inputs!$B$7,6),"Pre t0",IF(ROUND(A260,6)=ROUND(Inputs!$B$7,6),"t0",IF(AND(A260&gt;Inputs!$B$7,A260&lt;Inputs!$B$8),"TRLD","Post t0")))</f>
        <v>Post t0</v>
      </c>
      <c r="C260" s="17">
        <v>37.636743000000003</v>
      </c>
      <c r="D260" s="19">
        <v>194.04915</v>
      </c>
      <c r="E260" s="19"/>
      <c r="F260" s="19">
        <v>200</v>
      </c>
      <c r="G260" s="19">
        <v>130</v>
      </c>
      <c r="H260" s="7">
        <f t="shared" ref="H260:H290" si="345">IF(B260="Pre t0",D260,IF(B260="t0",AVERAGE(I260:I261),IF(B260="TRLD",AVERAGE(I260:I261),IF(B260="Post t0",MIN(AVERAGE(I260:I261),D260),0))))</f>
        <v>130</v>
      </c>
      <c r="I260" s="7">
        <f>IF(B260="Pre t0",0,IF(B260="t0",MAX(MIN(TRLD!N260,E260),G260),IF(B260="TRLD",I259+J260,IF(B260="Post t0",MAX(I259+M260,G260)))))</f>
        <v>130</v>
      </c>
      <c r="J260" s="7">
        <f t="shared" si="338"/>
        <v>-5</v>
      </c>
      <c r="K260" s="7">
        <f t="shared" si="341"/>
        <v>-130</v>
      </c>
      <c r="L260" s="7">
        <f t="shared" si="339"/>
        <v>5</v>
      </c>
      <c r="M260" s="8">
        <f t="shared" si="340"/>
        <v>-5</v>
      </c>
      <c r="N260" s="31">
        <f t="shared" si="342"/>
        <v>0</v>
      </c>
      <c r="O260" s="31">
        <f>IF(AND($C260&gt;=Inputs!B$4,$C260&lt;Inputs!C$4),FORECAST($C260,Inputs!B$3:C$3,Inputs!B$4:C$4),0)</f>
        <v>0</v>
      </c>
      <c r="P260" s="31">
        <f>IF(AND($C260&gt;=Inputs!C$4,$C260&lt;Inputs!D$4),FORECAST($C260,Inputs!C$3:D$3,Inputs!C$4:D$4),0)</f>
        <v>0</v>
      </c>
      <c r="Q260" s="31">
        <f>IF(AND($C260&gt;=Inputs!D$4,$C260&lt;Inputs!E$4),FORECAST($C260,Inputs!D$3:E$3,Inputs!D$4:E$4),0)</f>
        <v>0</v>
      </c>
      <c r="R260" s="31">
        <f>IF(AND($C260&gt;=Inputs!E$4,$C260&lt;Inputs!F$4),FORECAST($C260,Inputs!E$3:F$3,Inputs!E$4:F$4),0)</f>
        <v>0</v>
      </c>
      <c r="S260" s="31">
        <f>IF(AND($C260&gt;=Inputs!F$4,$C260&lt;Inputs!G$4),FORECAST($C260,Inputs!F$3:G$3,Inputs!F$4:G$4),0)</f>
        <v>0</v>
      </c>
      <c r="T260" s="31">
        <f>IF(AND($C260&gt;=Inputs!G$4,$C260&lt;Inputs!H$4),FORECAST($C260,Inputs!G$3:H$3,Inputs!G$4:H$4),0)</f>
        <v>0</v>
      </c>
      <c r="U260" s="31">
        <f>IF(AND($C260&gt;=Inputs!H$4,$C260&lt;Inputs!I$4),FORECAST($C260,Inputs!H$3:I$3,Inputs!H$4:I$4),0)</f>
        <v>0</v>
      </c>
      <c r="V260" s="31">
        <f>IF(AND($C260&gt;=Inputs!I$4,$C260&lt;Inputs!J$4),FORECAST($C260,Inputs!I$3:J$3,Inputs!I$4:J$4),0)</f>
        <v>0</v>
      </c>
      <c r="W260" s="31">
        <f>IF(AND($C260&gt;=Inputs!J$4,$C260&lt;Inputs!K$4),FORECAST($C260,Inputs!J$3:K$3,Inputs!J$4:K$4),0)</f>
        <v>0</v>
      </c>
      <c r="X260" s="31">
        <f>IF(AND($C260&gt;=Inputs!K$4,Inputs!K$4&lt;&gt;""),F260,0)</f>
        <v>200</v>
      </c>
      <c r="Y260" s="36">
        <f>IF($I259&lt;Inputs!B$13,Inputs!B$14,0)</f>
        <v>1</v>
      </c>
      <c r="Z260" s="36">
        <f>IF(AND($I259&gt;=Inputs!B$13,$I259&lt;Inputs!C$13),Inputs!C$14,0)</f>
        <v>0</v>
      </c>
      <c r="AA260" s="36">
        <f>IF(AND($I259&gt;=Inputs!C$13,$I259&lt;Inputs!D$13),Inputs!D$14,0)</f>
        <v>0</v>
      </c>
      <c r="AB260" s="36">
        <f>IF(AND($I259&lt;Inputs!B$13),Inputs!B$13,0)</f>
        <v>185</v>
      </c>
      <c r="AC260" s="36">
        <f>IF(AND($I259&gt;=Inputs!B$13,$I259&lt;Inputs!C$13),Inputs!C$13,0)</f>
        <v>0</v>
      </c>
      <c r="AD260" s="36">
        <f>IF(AND($I259&gt;=Inputs!C$13,$I259&lt;Inputs!D$13),Inputs!D$13,0)</f>
        <v>0</v>
      </c>
      <c r="AE260" s="36">
        <f t="shared" ref="AE260:AE290" si="346">IFERROR((AB260-$I259)/Y260,0)</f>
        <v>55</v>
      </c>
      <c r="AF260" s="36">
        <f t="shared" ref="AF260:AF290" si="347">IFERROR((AC260-$I259)/Z260,0)</f>
        <v>0</v>
      </c>
      <c r="AG260" s="36">
        <f t="shared" ref="AG260:AG290" si="348">IFERROR((AD260-$I259)/AA260,0)</f>
        <v>0</v>
      </c>
      <c r="AH260" s="36">
        <f t="shared" ref="AH260:AH290" si="349">SUM(AE260:AG260)</f>
        <v>55</v>
      </c>
      <c r="AI260" s="36" t="str">
        <f t="shared" si="334"/>
        <v>No</v>
      </c>
      <c r="AJ260" s="36">
        <f t="shared" ref="AJ260:AJ290" si="350">MIN(AE260,5)</f>
        <v>5</v>
      </c>
      <c r="AK260" s="36">
        <f t="shared" ref="AK260:AK290" si="351">MIN(AF260,5)</f>
        <v>0</v>
      </c>
      <c r="AL260" s="36">
        <f t="shared" ref="AL260:AL290" si="352">MIN(AG260,5)</f>
        <v>0</v>
      </c>
      <c r="AM260" s="36">
        <f t="shared" ref="AM260:AM290" si="353">+AJ260*Y260</f>
        <v>5</v>
      </c>
      <c r="AN260" s="36">
        <f t="shared" ref="AN260:AN290" si="354">+AK260*Z260</f>
        <v>0</v>
      </c>
      <c r="AO260" s="36">
        <f t="shared" ref="AO260:AO290" si="355">+AL260*AA260</f>
        <v>0</v>
      </c>
      <c r="AP260" s="36">
        <f t="shared" ref="AP260:AP290" si="356">SUM(AM260:AO260)</f>
        <v>5</v>
      </c>
      <c r="AQ260" s="36">
        <f t="shared" si="343"/>
        <v>135</v>
      </c>
      <c r="AR260" s="36">
        <f>IF(AND($AQ260&gt;=Inputs!B$13,$AQ260&lt;Inputs!C$13),Inputs!C$14,0)</f>
        <v>0</v>
      </c>
      <c r="AS260" s="36">
        <f>IF(AND($AQ260&gt;=Inputs!C$13,$AQ260&lt;Inputs!D$13),Inputs!D$14,0)</f>
        <v>0</v>
      </c>
      <c r="AT260" s="36">
        <f>IF(AND($AQ260&gt;=Inputs!B$13,$AQ260&lt;Inputs!C$13),Inputs!C$13,0)</f>
        <v>0</v>
      </c>
      <c r="AU260" s="36">
        <f>IF(AND($AQ260&gt;=Inputs!C$13,$AQ260&lt;Inputs!D$13),Inputs!D$13,0)</f>
        <v>0</v>
      </c>
      <c r="AV260" s="36">
        <f t="shared" ref="AV260:AV290" si="357">IFERROR((AT260-AQ260)/AR260,0)</f>
        <v>0</v>
      </c>
      <c r="AW260" s="36">
        <f>IFERROR((AU260-#REF!)/AS260,0)</f>
        <v>0</v>
      </c>
      <c r="AX260" s="36">
        <f t="shared" ref="AX260:AX290" si="358">SUM(AV260:AW260)</f>
        <v>0</v>
      </c>
      <c r="AY260" s="36" t="str">
        <f t="shared" si="335"/>
        <v>No</v>
      </c>
      <c r="AZ260" s="36">
        <f t="shared" ref="AZ260:AZ290" si="359">MIN(AV260,MAX(5-$AH260,0))</f>
        <v>0</v>
      </c>
      <c r="BA260" s="36">
        <f t="shared" ref="BA260:BA290" si="360">MIN(AW260,MAX(5-$AH260,0))</f>
        <v>0</v>
      </c>
      <c r="BB260" s="36">
        <f t="shared" ref="BB260:BB290" si="361">+AZ260*AR260</f>
        <v>0</v>
      </c>
      <c r="BC260" s="36">
        <f t="shared" ref="BC260:BC290" si="362">+BA260*AS260</f>
        <v>0</v>
      </c>
      <c r="BD260" s="36">
        <f t="shared" ref="BD260:BD290" si="363">SUM(BB260:BC260)</f>
        <v>0</v>
      </c>
      <c r="BE260" s="37">
        <f t="shared" ref="BE260:BE290" si="364">+BD260+AP260</f>
        <v>5</v>
      </c>
      <c r="BF260" s="43">
        <f>IF($I259&lt;=Inputs!B$13,Inputs!B$14,0)</f>
        <v>1</v>
      </c>
      <c r="BG260" s="43">
        <f>IF(AND($I259&gt;Inputs!B$13,$I259&lt;=Inputs!C$13),Inputs!C$14,0)</f>
        <v>0</v>
      </c>
      <c r="BH260" s="43">
        <f>IF(AND($I259&gt;Inputs!C$13,$I259&lt;=Inputs!D$13),Inputs!D$14,0)</f>
        <v>0</v>
      </c>
      <c r="BI260" s="43">
        <f>IF(AND($I259&lt;Inputs!B$13),0,0)</f>
        <v>0</v>
      </c>
      <c r="BJ260" s="43">
        <f>IF(AND($I259&gt;=Inputs!B$13,$I259&lt;Inputs!C$13),Inputs!B$13,0)</f>
        <v>0</v>
      </c>
      <c r="BK260" s="43">
        <f>IF(AND($I259&gt;=Inputs!C$13,$I259&lt;Inputs!D$13),Inputs!C$13,0)</f>
        <v>0</v>
      </c>
      <c r="BL260" s="43">
        <f t="shared" ref="BL260:BL290" si="365">IFERROR(($I259-BI260)/BF260,0)</f>
        <v>130</v>
      </c>
      <c r="BM260" s="43">
        <f t="shared" ref="BM260:BM290" si="366">IFERROR(($I259-BJ260)/BG260,0)</f>
        <v>0</v>
      </c>
      <c r="BN260" s="43">
        <f t="shared" ref="BN260:BN290" si="367">IFERROR(($I259-BK260)/BH260,0)</f>
        <v>0</v>
      </c>
      <c r="BO260" s="43">
        <f t="shared" ref="BO260:BO290" si="368">SUM(BL260:BN260)</f>
        <v>130</v>
      </c>
      <c r="BP260" s="43" t="str">
        <f t="shared" si="336"/>
        <v>No</v>
      </c>
      <c r="BQ260" s="43">
        <f t="shared" ref="BQ260:BQ290" si="369">MIN(BL260,5)</f>
        <v>5</v>
      </c>
      <c r="BR260" s="43">
        <f t="shared" ref="BR260:BR290" si="370">MIN(BM260,5)</f>
        <v>0</v>
      </c>
      <c r="BS260" s="43">
        <f t="shared" ref="BS260:BS290" si="371">MIN(BN260,5)</f>
        <v>0</v>
      </c>
      <c r="BT260" s="43">
        <f t="shared" ref="BT260:BT290" si="372">-BQ260*BF260</f>
        <v>-5</v>
      </c>
      <c r="BU260" s="43">
        <f t="shared" ref="BU260:BU290" si="373">-BR260*BG260</f>
        <v>0</v>
      </c>
      <c r="BV260" s="43">
        <f t="shared" ref="BV260:BV290" si="374">-BS260*BH260</f>
        <v>0</v>
      </c>
      <c r="BW260" s="43">
        <f t="shared" ref="BW260:BW290" si="375">SUM(BT260:BV260)</f>
        <v>-5</v>
      </c>
      <c r="BX260" s="43">
        <f t="shared" si="344"/>
        <v>125</v>
      </c>
      <c r="BY260" s="43">
        <f>IF(AND($BX260&gt;Inputs!B$13,$BX260&lt;=Inputs!C$13),Inputs!C$14,0)</f>
        <v>0</v>
      </c>
      <c r="BZ260" s="43">
        <f>IF(AND($BX260&gt;Inputs!C$13,$BX260&lt;=Inputs!D$13),Inputs!D$14,0)</f>
        <v>0</v>
      </c>
      <c r="CA260" s="43">
        <f>IF(AND($BX260&gt;Inputs!B$13,$BX260&lt;=Inputs!C$13),Inputs!B$13,0)</f>
        <v>0</v>
      </c>
      <c r="CB260" s="43">
        <f>IF(AND($BX260&gt;Inputs!C$13,$BX260&lt;=Inputs!D$13),Inputs!C$13,0)</f>
        <v>0</v>
      </c>
      <c r="CC260" s="43">
        <f t="shared" ref="CC260:CC290" si="376">IFERROR(($BX260-CA260)/BY260,0)</f>
        <v>0</v>
      </c>
      <c r="CD260" s="43">
        <f t="shared" ref="CD260:CD290" si="377">IFERROR(($BX260-CB260)/BZ260,0)</f>
        <v>0</v>
      </c>
      <c r="CE260" s="43">
        <f t="shared" ref="CE260:CE290" si="378">SUM(CC260:CD260)</f>
        <v>0</v>
      </c>
      <c r="CF260" s="43" t="str">
        <f t="shared" si="337"/>
        <v>No</v>
      </c>
      <c r="CG260" s="43">
        <f t="shared" ref="CG260:CG290" si="379">MIN(CC260,MAX(5-$BO260,0))</f>
        <v>0</v>
      </c>
      <c r="CH260" s="43">
        <f t="shared" ref="CH260:CH290" si="380">MIN(CD260,MAX(5-$BO260,0))</f>
        <v>0</v>
      </c>
      <c r="CI260" s="43">
        <f t="shared" ref="CI260:CI290" si="381">-CG260*BY260</f>
        <v>0</v>
      </c>
      <c r="CJ260" s="43">
        <f t="shared" ref="CJ260:CJ290" si="382">-CH260*BZ260</f>
        <v>0</v>
      </c>
      <c r="CK260" s="43">
        <f t="shared" ref="CK260:CK290" si="383">SUM(CI260:CJ260)</f>
        <v>0</v>
      </c>
      <c r="CL260" s="44">
        <f t="shared" ref="CL260:CL290" si="384">+CK260+BW260</f>
        <v>-5</v>
      </c>
      <c r="CM260" s="9">
        <f>IF(AND($F260&gt;=Inputs!B$3,$F260&lt;Inputs!C$3),FORECAST($F260,Inputs!B$4:C$4,Inputs!B$3:C$3),9999)</f>
        <v>9999</v>
      </c>
      <c r="CN260" s="9">
        <f>IF(AND($F260&gt;=Inputs!C$3,$F260&lt;Inputs!D$3),FORECAST($F260,Inputs!C$4:D$4,Inputs!C$3:D$3),9999)</f>
        <v>9999</v>
      </c>
      <c r="CO260" s="9">
        <f>IF(AND($F260&gt;=Inputs!D$3,$F260&lt;Inputs!E$3),FORECAST($F260,Inputs!D$4:E$4,Inputs!D$3:E$3),9999)</f>
        <v>9999</v>
      </c>
      <c r="CP260" s="9">
        <f>IF(AND($F260&gt;=Inputs!E$3,$F260&lt;Inputs!F$3),FORECAST($F260,Inputs!E$4:F$4,Inputs!E$3:F$3),9999)</f>
        <v>9999</v>
      </c>
      <c r="CQ260" s="9">
        <f>IF(AND($F260&gt;=Inputs!F$3,$F260&lt;Inputs!G$3),FORECAST($F260,Inputs!F$4:G$4,Inputs!F$3:G$3),9999)</f>
        <v>9999</v>
      </c>
      <c r="CR260" s="9">
        <f>IF(AND($F260&gt;=Inputs!G$3,$F260&lt;Inputs!H$3),FORECAST($F260,Inputs!G$4:H$4,Inputs!G$3:H$3),9999)</f>
        <v>9999</v>
      </c>
      <c r="CS260" s="9">
        <f>IF(AND($F260&gt;=Inputs!H$3,$F260&lt;Inputs!I$3),FORECAST($F260,Inputs!H$4:I$4,Inputs!H$3:I$3),9999)</f>
        <v>9999</v>
      </c>
      <c r="CT260" s="9">
        <f>IF(AND($F260&gt;=Inputs!I$3,$F260&lt;Inputs!J$3),FORECAST($F260,Inputs!I$4:J$4,Inputs!I$3:J$3),9999)</f>
        <v>9999</v>
      </c>
      <c r="CU260" s="9">
        <f>IF(AND($F260&gt;=Inputs!J$3,$F260&lt;Inputs!K$3),FORECAST($F260,Inputs!J$4:K$4,Inputs!J$3:K$3),9999)</f>
        <v>9999</v>
      </c>
      <c r="CV260" s="9">
        <f>IF(AND($F260&gt;=Inputs!K$3,$F260&lt;Inputs!L$3),FORECAST($F260,Inputs!K$4:L$4,Inputs!K$3:L$3),9999)</f>
        <v>9999</v>
      </c>
      <c r="CW260" s="9">
        <f>IF(AND($G260&gt;=Inputs!B$3,$G260&lt;Inputs!C$3),FORECAST($G260,Inputs!B$4:C$4,Inputs!B$3:C$3),-9999)</f>
        <v>-9999</v>
      </c>
      <c r="CX260" s="9">
        <f>IF(AND($G260&gt;=Inputs!C$3,$G260&lt;Inputs!D$3),FORECAST($G260,Inputs!C$4:D$4,Inputs!C$3:D$3),-9999)</f>
        <v>-9999</v>
      </c>
      <c r="CY260" s="9">
        <f>IF(AND($G260&gt;=Inputs!D$3,$G260&lt;Inputs!E$3),FORECAST($G260,Inputs!D$4:E$4,Inputs!D$3:E$3),-9999)</f>
        <v>-9999</v>
      </c>
      <c r="CZ260" s="9">
        <f>IF(AND($G260&gt;=Inputs!E$3,$G260&lt;Inputs!F$3),FORECAST($G260,Inputs!E$4:F$4,Inputs!E$3:F$3),-9999)</f>
        <v>-9999</v>
      </c>
      <c r="DA260" s="9">
        <f>IF(AND($G260&gt;=Inputs!F$3,$G260&lt;Inputs!G$3),FORECAST($G260,Inputs!F$4:G$4,Inputs!F$3:G$3),-9999)</f>
        <v>-9999</v>
      </c>
      <c r="DB260" s="9">
        <f>IF(AND($G260&gt;=Inputs!G$3,$G260&lt;Inputs!H$3),FORECAST($G260,Inputs!G$4:H$4,Inputs!G$3:H$3),-9999)</f>
        <v>25.2</v>
      </c>
      <c r="DC260" s="9">
        <f>IF(AND($G260&gt;=Inputs!H$3,$G260&lt;Inputs!I$3),FORECAST($G260,Inputs!H$4:I$4,Inputs!H$3:I$3),-9999)</f>
        <v>-9999</v>
      </c>
      <c r="DD260" s="9">
        <f>IF(AND($G260&gt;=Inputs!I$3,$G260&lt;Inputs!J$3),FORECAST($G260,Inputs!I$4:J$4,Inputs!I$3:J$3),-9999)</f>
        <v>-9999</v>
      </c>
      <c r="DE260" s="9">
        <f>IF(AND($G260&gt;=Inputs!J$3,$G260&lt;Inputs!K$3),FORECAST($G260,Inputs!J$4:K$4,Inputs!J$3:K$3),-9999)</f>
        <v>-9999</v>
      </c>
      <c r="DF260" s="9">
        <f>IF(AND($G260&gt;=Inputs!K$3,$G260&lt;Inputs!L$3),FORECAST($G260,Inputs!K$4:L$4,Inputs!K$3:L$3),-9999)</f>
        <v>-9999</v>
      </c>
    </row>
    <row r="261" spans="1:110" x14ac:dyDescent="0.25">
      <c r="A261" s="2">
        <f t="shared" ref="A261:A290" si="385">A260+(5/(24*60))</f>
        <v>45474.895833332499</v>
      </c>
      <c r="B261" s="3" t="str">
        <f>IF(ROUND(A261,6)&lt;ROUND(Inputs!$B$7,6),"Pre t0",IF(ROUND(A261,6)=ROUND(Inputs!$B$7,6),"t0",IF(AND(A261&gt;Inputs!$B$7,A261&lt;Inputs!$B$8),"TRLD","Post t0")))</f>
        <v>Post t0</v>
      </c>
      <c r="C261" s="17">
        <v>35.260409000000003</v>
      </c>
      <c r="D261" s="19">
        <v>194.2739</v>
      </c>
      <c r="E261" s="19"/>
      <c r="F261" s="19">
        <v>200</v>
      </c>
      <c r="G261" s="19">
        <v>130</v>
      </c>
      <c r="H261" s="7">
        <f t="shared" si="345"/>
        <v>130</v>
      </c>
      <c r="I261" s="7">
        <f>IF(B261="Pre t0",0,IF(B261="t0",MAX(MIN(TRLD!N261,E261),G261),IF(B261="TRLD",I260+J261,IF(B261="Post t0",MAX(I260+M261,G261)))))</f>
        <v>130</v>
      </c>
      <c r="J261" s="7">
        <f t="shared" si="338"/>
        <v>-5</v>
      </c>
      <c r="K261" s="7">
        <f t="shared" si="341"/>
        <v>-130</v>
      </c>
      <c r="L261" s="7">
        <f t="shared" si="339"/>
        <v>5</v>
      </c>
      <c r="M261" s="8">
        <f t="shared" si="340"/>
        <v>-5</v>
      </c>
      <c r="N261" s="31">
        <f t="shared" si="342"/>
        <v>0</v>
      </c>
      <c r="O261" s="31">
        <f>IF(AND($C261&gt;=Inputs!B$4,$C261&lt;Inputs!C$4),FORECAST($C261,Inputs!B$3:C$3,Inputs!B$4:C$4),0)</f>
        <v>0</v>
      </c>
      <c r="P261" s="31">
        <f>IF(AND($C261&gt;=Inputs!C$4,$C261&lt;Inputs!D$4),FORECAST($C261,Inputs!C$3:D$3,Inputs!C$4:D$4),0)</f>
        <v>0</v>
      </c>
      <c r="Q261" s="31">
        <f>IF(AND($C261&gt;=Inputs!D$4,$C261&lt;Inputs!E$4),FORECAST($C261,Inputs!D$3:E$3,Inputs!D$4:E$4),0)</f>
        <v>0</v>
      </c>
      <c r="R261" s="31">
        <f>IF(AND($C261&gt;=Inputs!E$4,$C261&lt;Inputs!F$4),FORECAST($C261,Inputs!E$3:F$3,Inputs!E$4:F$4),0)</f>
        <v>0</v>
      </c>
      <c r="S261" s="31">
        <f>IF(AND($C261&gt;=Inputs!F$4,$C261&lt;Inputs!G$4),FORECAST($C261,Inputs!F$3:G$3,Inputs!F$4:G$4),0)</f>
        <v>0</v>
      </c>
      <c r="T261" s="31">
        <f>IF(AND($C261&gt;=Inputs!G$4,$C261&lt;Inputs!H$4),FORECAST($C261,Inputs!G$3:H$3,Inputs!G$4:H$4),0)</f>
        <v>0</v>
      </c>
      <c r="U261" s="31">
        <f>IF(AND($C261&gt;=Inputs!H$4,$C261&lt;Inputs!I$4),FORECAST($C261,Inputs!H$3:I$3,Inputs!H$4:I$4),0)</f>
        <v>0</v>
      </c>
      <c r="V261" s="31">
        <f>IF(AND($C261&gt;=Inputs!I$4,$C261&lt;Inputs!J$4),FORECAST($C261,Inputs!I$3:J$3,Inputs!I$4:J$4),0)</f>
        <v>185.08767348333336</v>
      </c>
      <c r="W261" s="31">
        <f>IF(AND($C261&gt;=Inputs!J$4,$C261&lt;Inputs!K$4),FORECAST($C261,Inputs!J$3:K$3,Inputs!J$4:K$4),0)</f>
        <v>0</v>
      </c>
      <c r="X261" s="31">
        <f>IF(AND($C261&gt;=Inputs!K$4,Inputs!K$4&lt;&gt;""),F261,0)</f>
        <v>0</v>
      </c>
      <c r="Y261" s="36">
        <f>IF($I260&lt;Inputs!B$13,Inputs!B$14,0)</f>
        <v>1</v>
      </c>
      <c r="Z261" s="36">
        <f>IF(AND($I260&gt;=Inputs!B$13,$I260&lt;Inputs!C$13),Inputs!C$14,0)</f>
        <v>0</v>
      </c>
      <c r="AA261" s="36">
        <f>IF(AND($I260&gt;=Inputs!C$13,$I260&lt;Inputs!D$13),Inputs!D$14,0)</f>
        <v>0</v>
      </c>
      <c r="AB261" s="36">
        <f>IF(AND($I260&lt;Inputs!B$13),Inputs!B$13,0)</f>
        <v>185</v>
      </c>
      <c r="AC261" s="36">
        <f>IF(AND($I260&gt;=Inputs!B$13,$I260&lt;Inputs!C$13),Inputs!C$13,0)</f>
        <v>0</v>
      </c>
      <c r="AD261" s="36">
        <f>IF(AND($I260&gt;=Inputs!C$13,$I260&lt;Inputs!D$13),Inputs!D$13,0)</f>
        <v>0</v>
      </c>
      <c r="AE261" s="36">
        <f t="shared" si="346"/>
        <v>55</v>
      </c>
      <c r="AF261" s="36">
        <f t="shared" si="347"/>
        <v>0</v>
      </c>
      <c r="AG261" s="36">
        <f t="shared" si="348"/>
        <v>0</v>
      </c>
      <c r="AH261" s="36">
        <f t="shared" si="349"/>
        <v>55</v>
      </c>
      <c r="AI261" s="36" t="str">
        <f t="shared" si="334"/>
        <v>No</v>
      </c>
      <c r="AJ261" s="36">
        <f t="shared" si="350"/>
        <v>5</v>
      </c>
      <c r="AK261" s="36">
        <f t="shared" si="351"/>
        <v>0</v>
      </c>
      <c r="AL261" s="36">
        <f t="shared" si="352"/>
        <v>0</v>
      </c>
      <c r="AM261" s="36">
        <f t="shared" si="353"/>
        <v>5</v>
      </c>
      <c r="AN261" s="36">
        <f t="shared" si="354"/>
        <v>0</v>
      </c>
      <c r="AO261" s="36">
        <f t="shared" si="355"/>
        <v>0</v>
      </c>
      <c r="AP261" s="36">
        <f t="shared" si="356"/>
        <v>5</v>
      </c>
      <c r="AQ261" s="36">
        <f t="shared" si="343"/>
        <v>135</v>
      </c>
      <c r="AR261" s="36">
        <f>IF(AND($AQ261&gt;=Inputs!B$13,$AQ261&lt;Inputs!C$13),Inputs!C$14,0)</f>
        <v>0</v>
      </c>
      <c r="AS261" s="36">
        <f>IF(AND($AQ261&gt;=Inputs!C$13,$AQ261&lt;Inputs!D$13),Inputs!D$14,0)</f>
        <v>0</v>
      </c>
      <c r="AT261" s="36">
        <f>IF(AND($AQ261&gt;=Inputs!B$13,$AQ261&lt;Inputs!C$13),Inputs!C$13,0)</f>
        <v>0</v>
      </c>
      <c r="AU261" s="36">
        <f>IF(AND($AQ261&gt;=Inputs!C$13,$AQ261&lt;Inputs!D$13),Inputs!D$13,0)</f>
        <v>0</v>
      </c>
      <c r="AV261" s="36">
        <f t="shared" si="357"/>
        <v>0</v>
      </c>
      <c r="AW261" s="36">
        <f>IFERROR((AU261-#REF!)/AS261,0)</f>
        <v>0</v>
      </c>
      <c r="AX261" s="36">
        <f t="shared" si="358"/>
        <v>0</v>
      </c>
      <c r="AY261" s="36" t="str">
        <f t="shared" si="335"/>
        <v>No</v>
      </c>
      <c r="AZ261" s="36">
        <f t="shared" si="359"/>
        <v>0</v>
      </c>
      <c r="BA261" s="36">
        <f t="shared" si="360"/>
        <v>0</v>
      </c>
      <c r="BB261" s="36">
        <f t="shared" si="361"/>
        <v>0</v>
      </c>
      <c r="BC261" s="36">
        <f t="shared" si="362"/>
        <v>0</v>
      </c>
      <c r="BD261" s="36">
        <f t="shared" si="363"/>
        <v>0</v>
      </c>
      <c r="BE261" s="37">
        <f t="shared" si="364"/>
        <v>5</v>
      </c>
      <c r="BF261" s="43">
        <f>IF($I260&lt;=Inputs!B$13,Inputs!B$14,0)</f>
        <v>1</v>
      </c>
      <c r="BG261" s="43">
        <f>IF(AND($I260&gt;Inputs!B$13,$I260&lt;=Inputs!C$13),Inputs!C$14,0)</f>
        <v>0</v>
      </c>
      <c r="BH261" s="43">
        <f>IF(AND($I260&gt;Inputs!C$13,$I260&lt;=Inputs!D$13),Inputs!D$14,0)</f>
        <v>0</v>
      </c>
      <c r="BI261" s="43">
        <f>IF(AND($I260&lt;Inputs!B$13),0,0)</f>
        <v>0</v>
      </c>
      <c r="BJ261" s="43">
        <f>IF(AND($I260&gt;=Inputs!B$13,$I260&lt;Inputs!C$13),Inputs!B$13,0)</f>
        <v>0</v>
      </c>
      <c r="BK261" s="43">
        <f>IF(AND($I260&gt;=Inputs!C$13,$I260&lt;Inputs!D$13),Inputs!C$13,0)</f>
        <v>0</v>
      </c>
      <c r="BL261" s="43">
        <f t="shared" si="365"/>
        <v>130</v>
      </c>
      <c r="BM261" s="43">
        <f t="shared" si="366"/>
        <v>0</v>
      </c>
      <c r="BN261" s="43">
        <f t="shared" si="367"/>
        <v>0</v>
      </c>
      <c r="BO261" s="43">
        <f t="shared" si="368"/>
        <v>130</v>
      </c>
      <c r="BP261" s="43" t="str">
        <f t="shared" si="336"/>
        <v>No</v>
      </c>
      <c r="BQ261" s="43">
        <f t="shared" si="369"/>
        <v>5</v>
      </c>
      <c r="BR261" s="43">
        <f t="shared" si="370"/>
        <v>0</v>
      </c>
      <c r="BS261" s="43">
        <f t="shared" si="371"/>
        <v>0</v>
      </c>
      <c r="BT261" s="43">
        <f t="shared" si="372"/>
        <v>-5</v>
      </c>
      <c r="BU261" s="43">
        <f t="shared" si="373"/>
        <v>0</v>
      </c>
      <c r="BV261" s="43">
        <f t="shared" si="374"/>
        <v>0</v>
      </c>
      <c r="BW261" s="43">
        <f t="shared" si="375"/>
        <v>-5</v>
      </c>
      <c r="BX261" s="43">
        <f t="shared" si="344"/>
        <v>125</v>
      </c>
      <c r="BY261" s="43">
        <f>IF(AND($BX261&gt;Inputs!B$13,$BX261&lt;=Inputs!C$13),Inputs!C$14,0)</f>
        <v>0</v>
      </c>
      <c r="BZ261" s="43">
        <f>IF(AND($BX261&gt;Inputs!C$13,$BX261&lt;=Inputs!D$13),Inputs!D$14,0)</f>
        <v>0</v>
      </c>
      <c r="CA261" s="43">
        <f>IF(AND($BX261&gt;Inputs!B$13,$BX261&lt;=Inputs!C$13),Inputs!B$13,0)</f>
        <v>0</v>
      </c>
      <c r="CB261" s="43">
        <f>IF(AND($BX261&gt;Inputs!C$13,$BX261&lt;=Inputs!D$13),Inputs!C$13,0)</f>
        <v>0</v>
      </c>
      <c r="CC261" s="43">
        <f t="shared" si="376"/>
        <v>0</v>
      </c>
      <c r="CD261" s="43">
        <f t="shared" si="377"/>
        <v>0</v>
      </c>
      <c r="CE261" s="43">
        <f t="shared" si="378"/>
        <v>0</v>
      </c>
      <c r="CF261" s="43" t="str">
        <f t="shared" si="337"/>
        <v>No</v>
      </c>
      <c r="CG261" s="43">
        <f t="shared" si="379"/>
        <v>0</v>
      </c>
      <c r="CH261" s="43">
        <f t="shared" si="380"/>
        <v>0</v>
      </c>
      <c r="CI261" s="43">
        <f t="shared" si="381"/>
        <v>0</v>
      </c>
      <c r="CJ261" s="43">
        <f t="shared" si="382"/>
        <v>0</v>
      </c>
      <c r="CK261" s="43">
        <f t="shared" si="383"/>
        <v>0</v>
      </c>
      <c r="CL261" s="44">
        <f t="shared" si="384"/>
        <v>-5</v>
      </c>
      <c r="CM261" s="9">
        <f>IF(AND($F261&gt;=Inputs!B$3,$F261&lt;Inputs!C$3),FORECAST($F261,Inputs!B$4:C$4,Inputs!B$3:C$3),9999)</f>
        <v>9999</v>
      </c>
      <c r="CN261" s="9">
        <f>IF(AND($F261&gt;=Inputs!C$3,$F261&lt;Inputs!D$3),FORECAST($F261,Inputs!C$4:D$4,Inputs!C$3:D$3),9999)</f>
        <v>9999</v>
      </c>
      <c r="CO261" s="9">
        <f>IF(AND($F261&gt;=Inputs!D$3,$F261&lt;Inputs!E$3),FORECAST($F261,Inputs!D$4:E$4,Inputs!D$3:E$3),9999)</f>
        <v>9999</v>
      </c>
      <c r="CP261" s="9">
        <f>IF(AND($F261&gt;=Inputs!E$3,$F261&lt;Inputs!F$3),FORECAST($F261,Inputs!E$4:F$4,Inputs!E$3:F$3),9999)</f>
        <v>9999</v>
      </c>
      <c r="CQ261" s="9">
        <f>IF(AND($F261&gt;=Inputs!F$3,$F261&lt;Inputs!G$3),FORECAST($F261,Inputs!F$4:G$4,Inputs!F$3:G$3),9999)</f>
        <v>9999</v>
      </c>
      <c r="CR261" s="9">
        <f>IF(AND($F261&gt;=Inputs!G$3,$F261&lt;Inputs!H$3),FORECAST($F261,Inputs!G$4:H$4,Inputs!G$3:H$3),9999)</f>
        <v>9999</v>
      </c>
      <c r="CS261" s="9">
        <f>IF(AND($F261&gt;=Inputs!H$3,$F261&lt;Inputs!I$3),FORECAST($F261,Inputs!H$4:I$4,Inputs!H$3:I$3),9999)</f>
        <v>9999</v>
      </c>
      <c r="CT261" s="9">
        <f>IF(AND($F261&gt;=Inputs!I$3,$F261&lt;Inputs!J$3),FORECAST($F261,Inputs!I$4:J$4,Inputs!I$3:J$3),9999)</f>
        <v>9999</v>
      </c>
      <c r="CU261" s="9">
        <f>IF(AND($F261&gt;=Inputs!J$3,$F261&lt;Inputs!K$3),FORECAST($F261,Inputs!J$4:K$4,Inputs!J$3:K$3),9999)</f>
        <v>9999</v>
      </c>
      <c r="CV261" s="9">
        <f>IF(AND($F261&gt;=Inputs!K$3,$F261&lt;Inputs!L$3),FORECAST($F261,Inputs!K$4:L$4,Inputs!K$3:L$3),9999)</f>
        <v>9999</v>
      </c>
      <c r="CW261" s="9">
        <f>IF(AND($G261&gt;=Inputs!B$3,$G261&lt;Inputs!C$3),FORECAST($G261,Inputs!B$4:C$4,Inputs!B$3:C$3),-9999)</f>
        <v>-9999</v>
      </c>
      <c r="CX261" s="9">
        <f>IF(AND($G261&gt;=Inputs!C$3,$G261&lt;Inputs!D$3),FORECAST($G261,Inputs!C$4:D$4,Inputs!C$3:D$3),-9999)</f>
        <v>-9999</v>
      </c>
      <c r="CY261" s="9">
        <f>IF(AND($G261&gt;=Inputs!D$3,$G261&lt;Inputs!E$3),FORECAST($G261,Inputs!D$4:E$4,Inputs!D$3:E$3),-9999)</f>
        <v>-9999</v>
      </c>
      <c r="CZ261" s="9">
        <f>IF(AND($G261&gt;=Inputs!E$3,$G261&lt;Inputs!F$3),FORECAST($G261,Inputs!E$4:F$4,Inputs!E$3:F$3),-9999)</f>
        <v>-9999</v>
      </c>
      <c r="DA261" s="9">
        <f>IF(AND($G261&gt;=Inputs!F$3,$G261&lt;Inputs!G$3),FORECAST($G261,Inputs!F$4:G$4,Inputs!F$3:G$3),-9999)</f>
        <v>-9999</v>
      </c>
      <c r="DB261" s="9">
        <f>IF(AND($G261&gt;=Inputs!G$3,$G261&lt;Inputs!H$3),FORECAST($G261,Inputs!G$4:H$4,Inputs!G$3:H$3),-9999)</f>
        <v>25.2</v>
      </c>
      <c r="DC261" s="9">
        <f>IF(AND($G261&gt;=Inputs!H$3,$G261&lt;Inputs!I$3),FORECAST($G261,Inputs!H$4:I$4,Inputs!H$3:I$3),-9999)</f>
        <v>-9999</v>
      </c>
      <c r="DD261" s="9">
        <f>IF(AND($G261&gt;=Inputs!I$3,$G261&lt;Inputs!J$3),FORECAST($G261,Inputs!I$4:J$4,Inputs!I$3:J$3),-9999)</f>
        <v>-9999</v>
      </c>
      <c r="DE261" s="9">
        <f>IF(AND($G261&gt;=Inputs!J$3,$G261&lt;Inputs!K$3),FORECAST($G261,Inputs!J$4:K$4,Inputs!J$3:K$3),-9999)</f>
        <v>-9999</v>
      </c>
      <c r="DF261" s="9">
        <f>IF(AND($G261&gt;=Inputs!K$3,$G261&lt;Inputs!L$3),FORECAST($G261,Inputs!K$4:L$4,Inputs!K$3:L$3),-9999)</f>
        <v>-9999</v>
      </c>
    </row>
    <row r="262" spans="1:110" x14ac:dyDescent="0.25">
      <c r="A262" s="2">
        <f t="shared" si="385"/>
        <v>45474.899305554718</v>
      </c>
      <c r="B262" s="3" t="str">
        <f>IF(ROUND(A262,6)&lt;ROUND(Inputs!$B$7,6),"Pre t0",IF(ROUND(A262,6)=ROUND(Inputs!$B$7,6),"t0",IF(AND(A262&gt;Inputs!$B$7,A262&lt;Inputs!$B$8),"TRLD","Post t0")))</f>
        <v>Post t0</v>
      </c>
      <c r="C262" s="17">
        <v>31.014040000000001</v>
      </c>
      <c r="D262" s="19">
        <v>193.68374999999997</v>
      </c>
      <c r="E262" s="19"/>
      <c r="F262" s="19">
        <v>200</v>
      </c>
      <c r="G262" s="19">
        <v>130</v>
      </c>
      <c r="H262" s="7">
        <f t="shared" si="345"/>
        <v>130</v>
      </c>
      <c r="I262" s="7">
        <f>IF(B262="Pre t0",0,IF(B262="t0",MAX(MIN(TRLD!N262,E262),G262),IF(B262="TRLD",I261+J262,IF(B262="Post t0",MAX(I261+M262,G262)))))</f>
        <v>130</v>
      </c>
      <c r="J262" s="7">
        <f t="shared" si="338"/>
        <v>-5</v>
      </c>
      <c r="K262" s="7">
        <f t="shared" si="341"/>
        <v>-130</v>
      </c>
      <c r="L262" s="7">
        <f t="shared" si="339"/>
        <v>5</v>
      </c>
      <c r="M262" s="8">
        <f t="shared" si="340"/>
        <v>-5</v>
      </c>
      <c r="N262" s="31">
        <f t="shared" si="342"/>
        <v>0</v>
      </c>
      <c r="O262" s="31">
        <f>IF(AND($C262&gt;=Inputs!B$4,$C262&lt;Inputs!C$4),FORECAST($C262,Inputs!B$3:C$3,Inputs!B$4:C$4),0)</f>
        <v>0</v>
      </c>
      <c r="P262" s="31">
        <f>IF(AND($C262&gt;=Inputs!C$4,$C262&lt;Inputs!D$4),FORECAST($C262,Inputs!C$3:D$3,Inputs!C$4:D$4),0)</f>
        <v>0</v>
      </c>
      <c r="Q262" s="31">
        <f>IF(AND($C262&gt;=Inputs!D$4,$C262&lt;Inputs!E$4),FORECAST($C262,Inputs!D$3:E$3,Inputs!D$4:E$4),0)</f>
        <v>0</v>
      </c>
      <c r="R262" s="31">
        <f>IF(AND($C262&gt;=Inputs!E$4,$C262&lt;Inputs!F$4),FORECAST($C262,Inputs!E$3:F$3,Inputs!E$4:F$4),0)</f>
        <v>0</v>
      </c>
      <c r="S262" s="31">
        <f>IF(AND($C262&gt;=Inputs!F$4,$C262&lt;Inputs!G$4),FORECAST($C262,Inputs!F$3:G$3,Inputs!F$4:G$4),0)</f>
        <v>0</v>
      </c>
      <c r="T262" s="31">
        <f>IF(AND($C262&gt;=Inputs!G$4,$C262&lt;Inputs!H$4),FORECAST($C262,Inputs!G$3:H$3,Inputs!G$4:H$4),0)</f>
        <v>0</v>
      </c>
      <c r="U262" s="31">
        <f>IF(AND($C262&gt;=Inputs!H$4,$C262&lt;Inputs!I$4),FORECAST($C262,Inputs!H$3:I$3,Inputs!H$4:I$4),0)</f>
        <v>0</v>
      </c>
      <c r="V262" s="31">
        <f>IF(AND($C262&gt;=Inputs!I$4,$C262&lt;Inputs!J$4),FORECAST($C262,Inputs!I$3:J$3,Inputs!I$4:J$4),0)</f>
        <v>185.01690066666669</v>
      </c>
      <c r="W262" s="31">
        <f>IF(AND($C262&gt;=Inputs!J$4,$C262&lt;Inputs!K$4),FORECAST($C262,Inputs!J$3:K$3,Inputs!J$4:K$4),0)</f>
        <v>0</v>
      </c>
      <c r="X262" s="31">
        <f>IF(AND($C262&gt;=Inputs!K$4,Inputs!K$4&lt;&gt;""),F262,0)</f>
        <v>0</v>
      </c>
      <c r="Y262" s="36">
        <f>IF($I261&lt;Inputs!B$13,Inputs!B$14,0)</f>
        <v>1</v>
      </c>
      <c r="Z262" s="36">
        <f>IF(AND($I261&gt;=Inputs!B$13,$I261&lt;Inputs!C$13),Inputs!C$14,0)</f>
        <v>0</v>
      </c>
      <c r="AA262" s="36">
        <f>IF(AND($I261&gt;=Inputs!C$13,$I261&lt;Inputs!D$13),Inputs!D$14,0)</f>
        <v>0</v>
      </c>
      <c r="AB262" s="36">
        <f>IF(AND($I261&lt;Inputs!B$13),Inputs!B$13,0)</f>
        <v>185</v>
      </c>
      <c r="AC262" s="36">
        <f>IF(AND($I261&gt;=Inputs!B$13,$I261&lt;Inputs!C$13),Inputs!C$13,0)</f>
        <v>0</v>
      </c>
      <c r="AD262" s="36">
        <f>IF(AND($I261&gt;=Inputs!C$13,$I261&lt;Inputs!D$13),Inputs!D$13,0)</f>
        <v>0</v>
      </c>
      <c r="AE262" s="36">
        <f t="shared" si="346"/>
        <v>55</v>
      </c>
      <c r="AF262" s="36">
        <f t="shared" si="347"/>
        <v>0</v>
      </c>
      <c r="AG262" s="36">
        <f t="shared" si="348"/>
        <v>0</v>
      </c>
      <c r="AH262" s="36">
        <f t="shared" si="349"/>
        <v>55</v>
      </c>
      <c r="AI262" s="36" t="str">
        <f t="shared" si="334"/>
        <v>No</v>
      </c>
      <c r="AJ262" s="36">
        <f t="shared" si="350"/>
        <v>5</v>
      </c>
      <c r="AK262" s="36">
        <f t="shared" si="351"/>
        <v>0</v>
      </c>
      <c r="AL262" s="36">
        <f t="shared" si="352"/>
        <v>0</v>
      </c>
      <c r="AM262" s="36">
        <f t="shared" si="353"/>
        <v>5</v>
      </c>
      <c r="AN262" s="36">
        <f t="shared" si="354"/>
        <v>0</v>
      </c>
      <c r="AO262" s="36">
        <f t="shared" si="355"/>
        <v>0</v>
      </c>
      <c r="AP262" s="36">
        <f t="shared" si="356"/>
        <v>5</v>
      </c>
      <c r="AQ262" s="36">
        <f t="shared" si="343"/>
        <v>135</v>
      </c>
      <c r="AR262" s="36">
        <f>IF(AND($AQ262&gt;=Inputs!B$13,$AQ262&lt;Inputs!C$13),Inputs!C$14,0)</f>
        <v>0</v>
      </c>
      <c r="AS262" s="36">
        <f>IF(AND($AQ262&gt;=Inputs!C$13,$AQ262&lt;Inputs!D$13),Inputs!D$14,0)</f>
        <v>0</v>
      </c>
      <c r="AT262" s="36">
        <f>IF(AND($AQ262&gt;=Inputs!B$13,$AQ262&lt;Inputs!C$13),Inputs!C$13,0)</f>
        <v>0</v>
      </c>
      <c r="AU262" s="36">
        <f>IF(AND($AQ262&gt;=Inputs!C$13,$AQ262&lt;Inputs!D$13),Inputs!D$13,0)</f>
        <v>0</v>
      </c>
      <c r="AV262" s="36">
        <f t="shared" si="357"/>
        <v>0</v>
      </c>
      <c r="AW262" s="36">
        <f>IFERROR((AU262-#REF!)/AS262,0)</f>
        <v>0</v>
      </c>
      <c r="AX262" s="36">
        <f t="shared" si="358"/>
        <v>0</v>
      </c>
      <c r="AY262" s="36" t="str">
        <f t="shared" si="335"/>
        <v>No</v>
      </c>
      <c r="AZ262" s="36">
        <f t="shared" si="359"/>
        <v>0</v>
      </c>
      <c r="BA262" s="36">
        <f t="shared" si="360"/>
        <v>0</v>
      </c>
      <c r="BB262" s="36">
        <f t="shared" si="361"/>
        <v>0</v>
      </c>
      <c r="BC262" s="36">
        <f t="shared" si="362"/>
        <v>0</v>
      </c>
      <c r="BD262" s="36">
        <f t="shared" si="363"/>
        <v>0</v>
      </c>
      <c r="BE262" s="37">
        <f t="shared" si="364"/>
        <v>5</v>
      </c>
      <c r="BF262" s="43">
        <f>IF($I261&lt;=Inputs!B$13,Inputs!B$14,0)</f>
        <v>1</v>
      </c>
      <c r="BG262" s="43">
        <f>IF(AND($I261&gt;Inputs!B$13,$I261&lt;=Inputs!C$13),Inputs!C$14,0)</f>
        <v>0</v>
      </c>
      <c r="BH262" s="43">
        <f>IF(AND($I261&gt;Inputs!C$13,$I261&lt;=Inputs!D$13),Inputs!D$14,0)</f>
        <v>0</v>
      </c>
      <c r="BI262" s="43">
        <f>IF(AND($I261&lt;Inputs!B$13),0,0)</f>
        <v>0</v>
      </c>
      <c r="BJ262" s="43">
        <f>IF(AND($I261&gt;=Inputs!B$13,$I261&lt;Inputs!C$13),Inputs!B$13,0)</f>
        <v>0</v>
      </c>
      <c r="BK262" s="43">
        <f>IF(AND($I261&gt;=Inputs!C$13,$I261&lt;Inputs!D$13),Inputs!C$13,0)</f>
        <v>0</v>
      </c>
      <c r="BL262" s="43">
        <f t="shared" si="365"/>
        <v>130</v>
      </c>
      <c r="BM262" s="43">
        <f t="shared" si="366"/>
        <v>0</v>
      </c>
      <c r="BN262" s="43">
        <f t="shared" si="367"/>
        <v>0</v>
      </c>
      <c r="BO262" s="43">
        <f t="shared" si="368"/>
        <v>130</v>
      </c>
      <c r="BP262" s="43" t="str">
        <f t="shared" si="336"/>
        <v>No</v>
      </c>
      <c r="BQ262" s="43">
        <f t="shared" si="369"/>
        <v>5</v>
      </c>
      <c r="BR262" s="43">
        <f t="shared" si="370"/>
        <v>0</v>
      </c>
      <c r="BS262" s="43">
        <f t="shared" si="371"/>
        <v>0</v>
      </c>
      <c r="BT262" s="43">
        <f t="shared" si="372"/>
        <v>-5</v>
      </c>
      <c r="BU262" s="43">
        <f t="shared" si="373"/>
        <v>0</v>
      </c>
      <c r="BV262" s="43">
        <f t="shared" si="374"/>
        <v>0</v>
      </c>
      <c r="BW262" s="43">
        <f t="shared" si="375"/>
        <v>-5</v>
      </c>
      <c r="BX262" s="43">
        <f t="shared" si="344"/>
        <v>125</v>
      </c>
      <c r="BY262" s="43">
        <f>IF(AND($BX262&gt;Inputs!B$13,$BX262&lt;=Inputs!C$13),Inputs!C$14,0)</f>
        <v>0</v>
      </c>
      <c r="BZ262" s="43">
        <f>IF(AND($BX262&gt;Inputs!C$13,$BX262&lt;=Inputs!D$13),Inputs!D$14,0)</f>
        <v>0</v>
      </c>
      <c r="CA262" s="43">
        <f>IF(AND($BX262&gt;Inputs!B$13,$BX262&lt;=Inputs!C$13),Inputs!B$13,0)</f>
        <v>0</v>
      </c>
      <c r="CB262" s="43">
        <f>IF(AND($BX262&gt;Inputs!C$13,$BX262&lt;=Inputs!D$13),Inputs!C$13,0)</f>
        <v>0</v>
      </c>
      <c r="CC262" s="43">
        <f t="shared" si="376"/>
        <v>0</v>
      </c>
      <c r="CD262" s="43">
        <f t="shared" si="377"/>
        <v>0</v>
      </c>
      <c r="CE262" s="43">
        <f t="shared" si="378"/>
        <v>0</v>
      </c>
      <c r="CF262" s="43" t="str">
        <f t="shared" si="337"/>
        <v>No</v>
      </c>
      <c r="CG262" s="43">
        <f t="shared" si="379"/>
        <v>0</v>
      </c>
      <c r="CH262" s="43">
        <f t="shared" si="380"/>
        <v>0</v>
      </c>
      <c r="CI262" s="43">
        <f t="shared" si="381"/>
        <v>0</v>
      </c>
      <c r="CJ262" s="43">
        <f t="shared" si="382"/>
        <v>0</v>
      </c>
      <c r="CK262" s="43">
        <f t="shared" si="383"/>
        <v>0</v>
      </c>
      <c r="CL262" s="44">
        <f t="shared" si="384"/>
        <v>-5</v>
      </c>
      <c r="CM262" s="9">
        <f>IF(AND($F262&gt;=Inputs!B$3,$F262&lt;Inputs!C$3),FORECAST($F262,Inputs!B$4:C$4,Inputs!B$3:C$3),9999)</f>
        <v>9999</v>
      </c>
      <c r="CN262" s="9">
        <f>IF(AND($F262&gt;=Inputs!C$3,$F262&lt;Inputs!D$3),FORECAST($F262,Inputs!C$4:D$4,Inputs!C$3:D$3),9999)</f>
        <v>9999</v>
      </c>
      <c r="CO262" s="9">
        <f>IF(AND($F262&gt;=Inputs!D$3,$F262&lt;Inputs!E$3),FORECAST($F262,Inputs!D$4:E$4,Inputs!D$3:E$3),9999)</f>
        <v>9999</v>
      </c>
      <c r="CP262" s="9">
        <f>IF(AND($F262&gt;=Inputs!E$3,$F262&lt;Inputs!F$3),FORECAST($F262,Inputs!E$4:F$4,Inputs!E$3:F$3),9999)</f>
        <v>9999</v>
      </c>
      <c r="CQ262" s="9">
        <f>IF(AND($F262&gt;=Inputs!F$3,$F262&lt;Inputs!G$3),FORECAST($F262,Inputs!F$4:G$4,Inputs!F$3:G$3),9999)</f>
        <v>9999</v>
      </c>
      <c r="CR262" s="9">
        <f>IF(AND($F262&gt;=Inputs!G$3,$F262&lt;Inputs!H$3),FORECAST($F262,Inputs!G$4:H$4,Inputs!G$3:H$3),9999)</f>
        <v>9999</v>
      </c>
      <c r="CS262" s="9">
        <f>IF(AND($F262&gt;=Inputs!H$3,$F262&lt;Inputs!I$3),FORECAST($F262,Inputs!H$4:I$4,Inputs!H$3:I$3),9999)</f>
        <v>9999</v>
      </c>
      <c r="CT262" s="9">
        <f>IF(AND($F262&gt;=Inputs!I$3,$F262&lt;Inputs!J$3),FORECAST($F262,Inputs!I$4:J$4,Inputs!I$3:J$3),9999)</f>
        <v>9999</v>
      </c>
      <c r="CU262" s="9">
        <f>IF(AND($F262&gt;=Inputs!J$3,$F262&lt;Inputs!K$3),FORECAST($F262,Inputs!J$4:K$4,Inputs!J$3:K$3),9999)</f>
        <v>9999</v>
      </c>
      <c r="CV262" s="9">
        <f>IF(AND($F262&gt;=Inputs!K$3,$F262&lt;Inputs!L$3),FORECAST($F262,Inputs!K$4:L$4,Inputs!K$3:L$3),9999)</f>
        <v>9999</v>
      </c>
      <c r="CW262" s="9">
        <f>IF(AND($G262&gt;=Inputs!B$3,$G262&lt;Inputs!C$3),FORECAST($G262,Inputs!B$4:C$4,Inputs!B$3:C$3),-9999)</f>
        <v>-9999</v>
      </c>
      <c r="CX262" s="9">
        <f>IF(AND($G262&gt;=Inputs!C$3,$G262&lt;Inputs!D$3),FORECAST($G262,Inputs!C$4:D$4,Inputs!C$3:D$3),-9999)</f>
        <v>-9999</v>
      </c>
      <c r="CY262" s="9">
        <f>IF(AND($G262&gt;=Inputs!D$3,$G262&lt;Inputs!E$3),FORECAST($G262,Inputs!D$4:E$4,Inputs!D$3:E$3),-9999)</f>
        <v>-9999</v>
      </c>
      <c r="CZ262" s="9">
        <f>IF(AND($G262&gt;=Inputs!E$3,$G262&lt;Inputs!F$3),FORECAST($G262,Inputs!E$4:F$4,Inputs!E$3:F$3),-9999)</f>
        <v>-9999</v>
      </c>
      <c r="DA262" s="9">
        <f>IF(AND($G262&gt;=Inputs!F$3,$G262&lt;Inputs!G$3),FORECAST($G262,Inputs!F$4:G$4,Inputs!F$3:G$3),-9999)</f>
        <v>-9999</v>
      </c>
      <c r="DB262" s="9">
        <f>IF(AND($G262&gt;=Inputs!G$3,$G262&lt;Inputs!H$3),FORECAST($G262,Inputs!G$4:H$4,Inputs!G$3:H$3),-9999)</f>
        <v>25.2</v>
      </c>
      <c r="DC262" s="9">
        <f>IF(AND($G262&gt;=Inputs!H$3,$G262&lt;Inputs!I$3),FORECAST($G262,Inputs!H$4:I$4,Inputs!H$3:I$3),-9999)</f>
        <v>-9999</v>
      </c>
      <c r="DD262" s="9">
        <f>IF(AND($G262&gt;=Inputs!I$3,$G262&lt;Inputs!J$3),FORECAST($G262,Inputs!I$4:J$4,Inputs!I$3:J$3),-9999)</f>
        <v>-9999</v>
      </c>
      <c r="DE262" s="9">
        <f>IF(AND($G262&gt;=Inputs!J$3,$G262&lt;Inputs!K$3),FORECAST($G262,Inputs!J$4:K$4,Inputs!J$3:K$3),-9999)</f>
        <v>-9999</v>
      </c>
      <c r="DF262" s="9">
        <f>IF(AND($G262&gt;=Inputs!K$3,$G262&lt;Inputs!L$3),FORECAST($G262,Inputs!K$4:L$4,Inputs!K$3:L$3),-9999)</f>
        <v>-9999</v>
      </c>
    </row>
    <row r="263" spans="1:110" x14ac:dyDescent="0.25">
      <c r="A263" s="2">
        <f t="shared" si="385"/>
        <v>45474.902777776937</v>
      </c>
      <c r="B263" s="3" t="str">
        <f>IF(ROUND(A263,6)&lt;ROUND(Inputs!$B$7,6),"Pre t0",IF(ROUND(A263,6)=ROUND(Inputs!$B$7,6),"t0",IF(AND(A263&gt;Inputs!$B$7,A263&lt;Inputs!$B$8),"TRLD","Post t0")))</f>
        <v>Post t0</v>
      </c>
      <c r="C263" s="17">
        <v>25.998652</v>
      </c>
      <c r="D263" s="19">
        <v>181.76910000000001</v>
      </c>
      <c r="E263" s="19"/>
      <c r="F263" s="19">
        <v>200</v>
      </c>
      <c r="G263" s="19">
        <v>130</v>
      </c>
      <c r="H263" s="7">
        <f t="shared" si="345"/>
        <v>130</v>
      </c>
      <c r="I263" s="7">
        <f>IF(B263="Pre t0",0,IF(B263="t0",MAX(MIN(TRLD!N263,E263),G263),IF(B263="TRLD",I262+J263,IF(B263="Post t0",MAX(I262+M263,G263)))))</f>
        <v>130</v>
      </c>
      <c r="J263" s="7">
        <f t="shared" si="338"/>
        <v>-5</v>
      </c>
      <c r="K263" s="7">
        <f t="shared" si="341"/>
        <v>-130</v>
      </c>
      <c r="L263" s="7">
        <f t="shared" si="339"/>
        <v>5</v>
      </c>
      <c r="M263" s="8">
        <f t="shared" si="340"/>
        <v>-5</v>
      </c>
      <c r="N263" s="31">
        <f t="shared" si="342"/>
        <v>0</v>
      </c>
      <c r="O263" s="31">
        <f>IF(AND($C263&gt;=Inputs!B$4,$C263&lt;Inputs!C$4),FORECAST($C263,Inputs!B$3:C$3,Inputs!B$4:C$4),0)</f>
        <v>0</v>
      </c>
      <c r="P263" s="31">
        <f>IF(AND($C263&gt;=Inputs!C$4,$C263&lt;Inputs!D$4),FORECAST($C263,Inputs!C$3:D$3,Inputs!C$4:D$4),0)</f>
        <v>0</v>
      </c>
      <c r="Q263" s="31">
        <f>IF(AND($C263&gt;=Inputs!D$4,$C263&lt;Inputs!E$4),FORECAST($C263,Inputs!D$3:E$3,Inputs!D$4:E$4),0)</f>
        <v>0</v>
      </c>
      <c r="R263" s="31">
        <f>IF(AND($C263&gt;=Inputs!E$4,$C263&lt;Inputs!F$4),FORECAST($C263,Inputs!E$3:F$3,Inputs!E$4:F$4),0)</f>
        <v>0</v>
      </c>
      <c r="S263" s="31">
        <f>IF(AND($C263&gt;=Inputs!F$4,$C263&lt;Inputs!G$4),FORECAST($C263,Inputs!F$3:G$3,Inputs!F$4:G$4),0)</f>
        <v>0</v>
      </c>
      <c r="T263" s="31">
        <f>IF(AND($C263&gt;=Inputs!G$4,$C263&lt;Inputs!H$4),FORECAST($C263,Inputs!G$3:H$3,Inputs!G$4:H$4),0)</f>
        <v>133.32771666666667</v>
      </c>
      <c r="U263" s="31">
        <f>IF(AND($C263&gt;=Inputs!H$4,$C263&lt;Inputs!I$4),FORECAST($C263,Inputs!H$3:I$3,Inputs!H$4:I$4),0)</f>
        <v>0</v>
      </c>
      <c r="V263" s="31">
        <f>IF(AND($C263&gt;=Inputs!I$4,$C263&lt;Inputs!J$4),FORECAST($C263,Inputs!I$3:J$3,Inputs!I$4:J$4),0)</f>
        <v>0</v>
      </c>
      <c r="W263" s="31">
        <f>IF(AND($C263&gt;=Inputs!J$4,$C263&lt;Inputs!K$4),FORECAST($C263,Inputs!J$3:K$3,Inputs!J$4:K$4),0)</f>
        <v>0</v>
      </c>
      <c r="X263" s="31">
        <f>IF(AND($C263&gt;=Inputs!K$4,Inputs!K$4&lt;&gt;""),F263,0)</f>
        <v>0</v>
      </c>
      <c r="Y263" s="36">
        <f>IF($I262&lt;Inputs!B$13,Inputs!B$14,0)</f>
        <v>1</v>
      </c>
      <c r="Z263" s="36">
        <f>IF(AND($I262&gt;=Inputs!B$13,$I262&lt;Inputs!C$13),Inputs!C$14,0)</f>
        <v>0</v>
      </c>
      <c r="AA263" s="36">
        <f>IF(AND($I262&gt;=Inputs!C$13,$I262&lt;Inputs!D$13),Inputs!D$14,0)</f>
        <v>0</v>
      </c>
      <c r="AB263" s="36">
        <f>IF(AND($I262&lt;Inputs!B$13),Inputs!B$13,0)</f>
        <v>185</v>
      </c>
      <c r="AC263" s="36">
        <f>IF(AND($I262&gt;=Inputs!B$13,$I262&lt;Inputs!C$13),Inputs!C$13,0)</f>
        <v>0</v>
      </c>
      <c r="AD263" s="36">
        <f>IF(AND($I262&gt;=Inputs!C$13,$I262&lt;Inputs!D$13),Inputs!D$13,0)</f>
        <v>0</v>
      </c>
      <c r="AE263" s="36">
        <f t="shared" si="346"/>
        <v>55</v>
      </c>
      <c r="AF263" s="36">
        <f t="shared" si="347"/>
        <v>0</v>
      </c>
      <c r="AG263" s="36">
        <f t="shared" si="348"/>
        <v>0</v>
      </c>
      <c r="AH263" s="36">
        <f t="shared" si="349"/>
        <v>55</v>
      </c>
      <c r="AI263" s="36" t="str">
        <f t="shared" si="334"/>
        <v>No</v>
      </c>
      <c r="AJ263" s="36">
        <f t="shared" si="350"/>
        <v>5</v>
      </c>
      <c r="AK263" s="36">
        <f t="shared" si="351"/>
        <v>0</v>
      </c>
      <c r="AL263" s="36">
        <f t="shared" si="352"/>
        <v>0</v>
      </c>
      <c r="AM263" s="36">
        <f t="shared" si="353"/>
        <v>5</v>
      </c>
      <c r="AN263" s="36">
        <f t="shared" si="354"/>
        <v>0</v>
      </c>
      <c r="AO263" s="36">
        <f t="shared" si="355"/>
        <v>0</v>
      </c>
      <c r="AP263" s="36">
        <f t="shared" si="356"/>
        <v>5</v>
      </c>
      <c r="AQ263" s="36">
        <f t="shared" si="343"/>
        <v>135</v>
      </c>
      <c r="AR263" s="36">
        <f>IF(AND($AQ263&gt;=Inputs!B$13,$AQ263&lt;Inputs!C$13),Inputs!C$14,0)</f>
        <v>0</v>
      </c>
      <c r="AS263" s="36">
        <f>IF(AND($AQ263&gt;=Inputs!C$13,$AQ263&lt;Inputs!D$13),Inputs!D$14,0)</f>
        <v>0</v>
      </c>
      <c r="AT263" s="36">
        <f>IF(AND($AQ263&gt;=Inputs!B$13,$AQ263&lt;Inputs!C$13),Inputs!C$13,0)</f>
        <v>0</v>
      </c>
      <c r="AU263" s="36">
        <f>IF(AND($AQ263&gt;=Inputs!C$13,$AQ263&lt;Inputs!D$13),Inputs!D$13,0)</f>
        <v>0</v>
      </c>
      <c r="AV263" s="36">
        <f t="shared" si="357"/>
        <v>0</v>
      </c>
      <c r="AW263" s="36">
        <f>IFERROR((AU263-#REF!)/AS263,0)</f>
        <v>0</v>
      </c>
      <c r="AX263" s="36">
        <f t="shared" si="358"/>
        <v>0</v>
      </c>
      <c r="AY263" s="36" t="str">
        <f t="shared" si="335"/>
        <v>No</v>
      </c>
      <c r="AZ263" s="36">
        <f t="shared" si="359"/>
        <v>0</v>
      </c>
      <c r="BA263" s="36">
        <f t="shared" si="360"/>
        <v>0</v>
      </c>
      <c r="BB263" s="36">
        <f t="shared" si="361"/>
        <v>0</v>
      </c>
      <c r="BC263" s="36">
        <f t="shared" si="362"/>
        <v>0</v>
      </c>
      <c r="BD263" s="36">
        <f t="shared" si="363"/>
        <v>0</v>
      </c>
      <c r="BE263" s="37">
        <f t="shared" si="364"/>
        <v>5</v>
      </c>
      <c r="BF263" s="43">
        <f>IF($I262&lt;=Inputs!B$13,Inputs!B$14,0)</f>
        <v>1</v>
      </c>
      <c r="BG263" s="43">
        <f>IF(AND($I262&gt;Inputs!B$13,$I262&lt;=Inputs!C$13),Inputs!C$14,0)</f>
        <v>0</v>
      </c>
      <c r="BH263" s="43">
        <f>IF(AND($I262&gt;Inputs!C$13,$I262&lt;=Inputs!D$13),Inputs!D$14,0)</f>
        <v>0</v>
      </c>
      <c r="BI263" s="43">
        <f>IF(AND($I262&lt;Inputs!B$13),0,0)</f>
        <v>0</v>
      </c>
      <c r="BJ263" s="43">
        <f>IF(AND($I262&gt;=Inputs!B$13,$I262&lt;Inputs!C$13),Inputs!B$13,0)</f>
        <v>0</v>
      </c>
      <c r="BK263" s="43">
        <f>IF(AND($I262&gt;=Inputs!C$13,$I262&lt;Inputs!D$13),Inputs!C$13,0)</f>
        <v>0</v>
      </c>
      <c r="BL263" s="43">
        <f t="shared" si="365"/>
        <v>130</v>
      </c>
      <c r="BM263" s="43">
        <f t="shared" si="366"/>
        <v>0</v>
      </c>
      <c r="BN263" s="43">
        <f t="shared" si="367"/>
        <v>0</v>
      </c>
      <c r="BO263" s="43">
        <f t="shared" si="368"/>
        <v>130</v>
      </c>
      <c r="BP263" s="43" t="str">
        <f t="shared" si="336"/>
        <v>No</v>
      </c>
      <c r="BQ263" s="43">
        <f t="shared" si="369"/>
        <v>5</v>
      </c>
      <c r="BR263" s="43">
        <f t="shared" si="370"/>
        <v>0</v>
      </c>
      <c r="BS263" s="43">
        <f t="shared" si="371"/>
        <v>0</v>
      </c>
      <c r="BT263" s="43">
        <f t="shared" si="372"/>
        <v>-5</v>
      </c>
      <c r="BU263" s="43">
        <f t="shared" si="373"/>
        <v>0</v>
      </c>
      <c r="BV263" s="43">
        <f t="shared" si="374"/>
        <v>0</v>
      </c>
      <c r="BW263" s="43">
        <f t="shared" si="375"/>
        <v>-5</v>
      </c>
      <c r="BX263" s="43">
        <f t="shared" si="344"/>
        <v>125</v>
      </c>
      <c r="BY263" s="43">
        <f>IF(AND($BX263&gt;Inputs!B$13,$BX263&lt;=Inputs!C$13),Inputs!C$14,0)</f>
        <v>0</v>
      </c>
      <c r="BZ263" s="43">
        <f>IF(AND($BX263&gt;Inputs!C$13,$BX263&lt;=Inputs!D$13),Inputs!D$14,0)</f>
        <v>0</v>
      </c>
      <c r="CA263" s="43">
        <f>IF(AND($BX263&gt;Inputs!B$13,$BX263&lt;=Inputs!C$13),Inputs!B$13,0)</f>
        <v>0</v>
      </c>
      <c r="CB263" s="43">
        <f>IF(AND($BX263&gt;Inputs!C$13,$BX263&lt;=Inputs!D$13),Inputs!C$13,0)</f>
        <v>0</v>
      </c>
      <c r="CC263" s="43">
        <f t="shared" si="376"/>
        <v>0</v>
      </c>
      <c r="CD263" s="43">
        <f t="shared" si="377"/>
        <v>0</v>
      </c>
      <c r="CE263" s="43">
        <f t="shared" si="378"/>
        <v>0</v>
      </c>
      <c r="CF263" s="43" t="str">
        <f t="shared" si="337"/>
        <v>No</v>
      </c>
      <c r="CG263" s="43">
        <f t="shared" si="379"/>
        <v>0</v>
      </c>
      <c r="CH263" s="43">
        <f t="shared" si="380"/>
        <v>0</v>
      </c>
      <c r="CI263" s="43">
        <f t="shared" si="381"/>
        <v>0</v>
      </c>
      <c r="CJ263" s="43">
        <f t="shared" si="382"/>
        <v>0</v>
      </c>
      <c r="CK263" s="43">
        <f t="shared" si="383"/>
        <v>0</v>
      </c>
      <c r="CL263" s="44">
        <f t="shared" si="384"/>
        <v>-5</v>
      </c>
      <c r="CM263" s="9">
        <f>IF(AND($F263&gt;=Inputs!B$3,$F263&lt;Inputs!C$3),FORECAST($F263,Inputs!B$4:C$4,Inputs!B$3:C$3),9999)</f>
        <v>9999</v>
      </c>
      <c r="CN263" s="9">
        <f>IF(AND($F263&gt;=Inputs!C$3,$F263&lt;Inputs!D$3),FORECAST($F263,Inputs!C$4:D$4,Inputs!C$3:D$3),9999)</f>
        <v>9999</v>
      </c>
      <c r="CO263" s="9">
        <f>IF(AND($F263&gt;=Inputs!D$3,$F263&lt;Inputs!E$3),FORECAST($F263,Inputs!D$4:E$4,Inputs!D$3:E$3),9999)</f>
        <v>9999</v>
      </c>
      <c r="CP263" s="9">
        <f>IF(AND($F263&gt;=Inputs!E$3,$F263&lt;Inputs!F$3),FORECAST($F263,Inputs!E$4:F$4,Inputs!E$3:F$3),9999)</f>
        <v>9999</v>
      </c>
      <c r="CQ263" s="9">
        <f>IF(AND($F263&gt;=Inputs!F$3,$F263&lt;Inputs!G$3),FORECAST($F263,Inputs!F$4:G$4,Inputs!F$3:G$3),9999)</f>
        <v>9999</v>
      </c>
      <c r="CR263" s="9">
        <f>IF(AND($F263&gt;=Inputs!G$3,$F263&lt;Inputs!H$3),FORECAST($F263,Inputs!G$4:H$4,Inputs!G$3:H$3),9999)</f>
        <v>9999</v>
      </c>
      <c r="CS263" s="9">
        <f>IF(AND($F263&gt;=Inputs!H$3,$F263&lt;Inputs!I$3),FORECAST($F263,Inputs!H$4:I$4,Inputs!H$3:I$3),9999)</f>
        <v>9999</v>
      </c>
      <c r="CT263" s="9">
        <f>IF(AND($F263&gt;=Inputs!I$3,$F263&lt;Inputs!J$3),FORECAST($F263,Inputs!I$4:J$4,Inputs!I$3:J$3),9999)</f>
        <v>9999</v>
      </c>
      <c r="CU263" s="9">
        <f>IF(AND($F263&gt;=Inputs!J$3,$F263&lt;Inputs!K$3),FORECAST($F263,Inputs!J$4:K$4,Inputs!J$3:K$3),9999)</f>
        <v>9999</v>
      </c>
      <c r="CV263" s="9">
        <f>IF(AND($F263&gt;=Inputs!K$3,$F263&lt;Inputs!L$3),FORECAST($F263,Inputs!K$4:L$4,Inputs!K$3:L$3),9999)</f>
        <v>9999</v>
      </c>
      <c r="CW263" s="9">
        <f>IF(AND($G263&gt;=Inputs!B$3,$G263&lt;Inputs!C$3),FORECAST($G263,Inputs!B$4:C$4,Inputs!B$3:C$3),-9999)</f>
        <v>-9999</v>
      </c>
      <c r="CX263" s="9">
        <f>IF(AND($G263&gt;=Inputs!C$3,$G263&lt;Inputs!D$3),FORECAST($G263,Inputs!C$4:D$4,Inputs!C$3:D$3),-9999)</f>
        <v>-9999</v>
      </c>
      <c r="CY263" s="9">
        <f>IF(AND($G263&gt;=Inputs!D$3,$G263&lt;Inputs!E$3),FORECAST($G263,Inputs!D$4:E$4,Inputs!D$3:E$3),-9999)</f>
        <v>-9999</v>
      </c>
      <c r="CZ263" s="9">
        <f>IF(AND($G263&gt;=Inputs!E$3,$G263&lt;Inputs!F$3),FORECAST($G263,Inputs!E$4:F$4,Inputs!E$3:F$3),-9999)</f>
        <v>-9999</v>
      </c>
      <c r="DA263" s="9">
        <f>IF(AND($G263&gt;=Inputs!F$3,$G263&lt;Inputs!G$3),FORECAST($G263,Inputs!F$4:G$4,Inputs!F$3:G$3),-9999)</f>
        <v>-9999</v>
      </c>
      <c r="DB263" s="9">
        <f>IF(AND($G263&gt;=Inputs!G$3,$G263&lt;Inputs!H$3),FORECAST($G263,Inputs!G$4:H$4,Inputs!G$3:H$3),-9999)</f>
        <v>25.2</v>
      </c>
      <c r="DC263" s="9">
        <f>IF(AND($G263&gt;=Inputs!H$3,$G263&lt;Inputs!I$3),FORECAST($G263,Inputs!H$4:I$4,Inputs!H$3:I$3),-9999)</f>
        <v>-9999</v>
      </c>
      <c r="DD263" s="9">
        <f>IF(AND($G263&gt;=Inputs!I$3,$G263&lt;Inputs!J$3),FORECAST($G263,Inputs!I$4:J$4,Inputs!I$3:J$3),-9999)</f>
        <v>-9999</v>
      </c>
      <c r="DE263" s="9">
        <f>IF(AND($G263&gt;=Inputs!J$3,$G263&lt;Inputs!K$3),FORECAST($G263,Inputs!J$4:K$4,Inputs!J$3:K$3),-9999)</f>
        <v>-9999</v>
      </c>
      <c r="DF263" s="9">
        <f>IF(AND($G263&gt;=Inputs!K$3,$G263&lt;Inputs!L$3),FORECAST($G263,Inputs!K$4:L$4,Inputs!K$3:L$3),-9999)</f>
        <v>-9999</v>
      </c>
    </row>
    <row r="264" spans="1:110" x14ac:dyDescent="0.25">
      <c r="A264" s="2">
        <f t="shared" si="385"/>
        <v>45474.906249999156</v>
      </c>
      <c r="B264" s="3" t="str">
        <f>IF(ROUND(A264,6)&lt;ROUND(Inputs!$B$7,6),"Pre t0",IF(ROUND(A264,6)=ROUND(Inputs!$B$7,6),"t0",IF(AND(A264&gt;Inputs!$B$7,A264&lt;Inputs!$B$8),"TRLD","Post t0")))</f>
        <v>Post t0</v>
      </c>
      <c r="C264" s="17">
        <v>29.338280000000001</v>
      </c>
      <c r="D264" s="19">
        <v>176.69264999999999</v>
      </c>
      <c r="E264" s="19"/>
      <c r="F264" s="19">
        <v>200</v>
      </c>
      <c r="G264" s="19">
        <v>130</v>
      </c>
      <c r="H264" s="7">
        <f t="shared" si="345"/>
        <v>130</v>
      </c>
      <c r="I264" s="7">
        <f>IF(B264="Pre t0",0,IF(B264="t0",MAX(MIN(TRLD!N264,E264),G264),IF(B264="TRLD",I263+J264,IF(B264="Post t0",MAX(I263+M264,G264)))))</f>
        <v>130</v>
      </c>
      <c r="J264" s="7">
        <f t="shared" si="338"/>
        <v>-5</v>
      </c>
      <c r="K264" s="7">
        <f t="shared" si="341"/>
        <v>-130</v>
      </c>
      <c r="L264" s="7">
        <f t="shared" si="339"/>
        <v>5</v>
      </c>
      <c r="M264" s="8">
        <f t="shared" si="340"/>
        <v>-5</v>
      </c>
      <c r="N264" s="31">
        <f t="shared" si="342"/>
        <v>0</v>
      </c>
      <c r="O264" s="31">
        <f>IF(AND($C264&gt;=Inputs!B$4,$C264&lt;Inputs!C$4),FORECAST($C264,Inputs!B$3:C$3,Inputs!B$4:C$4),0)</f>
        <v>0</v>
      </c>
      <c r="P264" s="31">
        <f>IF(AND($C264&gt;=Inputs!C$4,$C264&lt;Inputs!D$4),FORECAST($C264,Inputs!C$3:D$3,Inputs!C$4:D$4),0)</f>
        <v>0</v>
      </c>
      <c r="Q264" s="31">
        <f>IF(AND($C264&gt;=Inputs!D$4,$C264&lt;Inputs!E$4),FORECAST($C264,Inputs!D$3:E$3,Inputs!D$4:E$4),0)</f>
        <v>0</v>
      </c>
      <c r="R264" s="31">
        <f>IF(AND($C264&gt;=Inputs!E$4,$C264&lt;Inputs!F$4),FORECAST($C264,Inputs!E$3:F$3,Inputs!E$4:F$4),0)</f>
        <v>0</v>
      </c>
      <c r="S264" s="31">
        <f>IF(AND($C264&gt;=Inputs!F$4,$C264&lt;Inputs!G$4),FORECAST($C264,Inputs!F$3:G$3,Inputs!F$4:G$4),0)</f>
        <v>0</v>
      </c>
      <c r="T264" s="31">
        <f>IF(AND($C264&gt;=Inputs!G$4,$C264&lt;Inputs!H$4),FORECAST($C264,Inputs!G$3:H$3,Inputs!G$4:H$4),0)</f>
        <v>147.24283333333335</v>
      </c>
      <c r="U264" s="31">
        <f>IF(AND($C264&gt;=Inputs!H$4,$C264&lt;Inputs!I$4),FORECAST($C264,Inputs!H$3:I$3,Inputs!H$4:I$4),0)</f>
        <v>0</v>
      </c>
      <c r="V264" s="31">
        <f>IF(AND($C264&gt;=Inputs!I$4,$C264&lt;Inputs!J$4),FORECAST($C264,Inputs!I$3:J$3,Inputs!I$4:J$4),0)</f>
        <v>0</v>
      </c>
      <c r="W264" s="31">
        <f>IF(AND($C264&gt;=Inputs!J$4,$C264&lt;Inputs!K$4),FORECAST($C264,Inputs!J$3:K$3,Inputs!J$4:K$4),0)</f>
        <v>0</v>
      </c>
      <c r="X264" s="31">
        <f>IF(AND($C264&gt;=Inputs!K$4,Inputs!K$4&lt;&gt;""),F264,0)</f>
        <v>0</v>
      </c>
      <c r="Y264" s="36">
        <f>IF($I263&lt;Inputs!B$13,Inputs!B$14,0)</f>
        <v>1</v>
      </c>
      <c r="Z264" s="36">
        <f>IF(AND($I263&gt;=Inputs!B$13,$I263&lt;Inputs!C$13),Inputs!C$14,0)</f>
        <v>0</v>
      </c>
      <c r="AA264" s="36">
        <f>IF(AND($I263&gt;=Inputs!C$13,$I263&lt;Inputs!D$13),Inputs!D$14,0)</f>
        <v>0</v>
      </c>
      <c r="AB264" s="36">
        <f>IF(AND($I263&lt;Inputs!B$13),Inputs!B$13,0)</f>
        <v>185</v>
      </c>
      <c r="AC264" s="36">
        <f>IF(AND($I263&gt;=Inputs!B$13,$I263&lt;Inputs!C$13),Inputs!C$13,0)</f>
        <v>0</v>
      </c>
      <c r="AD264" s="36">
        <f>IF(AND($I263&gt;=Inputs!C$13,$I263&lt;Inputs!D$13),Inputs!D$13,0)</f>
        <v>0</v>
      </c>
      <c r="AE264" s="36">
        <f t="shared" si="346"/>
        <v>55</v>
      </c>
      <c r="AF264" s="36">
        <f t="shared" si="347"/>
        <v>0</v>
      </c>
      <c r="AG264" s="36">
        <f t="shared" si="348"/>
        <v>0</v>
      </c>
      <c r="AH264" s="36">
        <f t="shared" si="349"/>
        <v>55</v>
      </c>
      <c r="AI264" s="36" t="str">
        <f t="shared" si="334"/>
        <v>No</v>
      </c>
      <c r="AJ264" s="36">
        <f t="shared" si="350"/>
        <v>5</v>
      </c>
      <c r="AK264" s="36">
        <f t="shared" si="351"/>
        <v>0</v>
      </c>
      <c r="AL264" s="36">
        <f t="shared" si="352"/>
        <v>0</v>
      </c>
      <c r="AM264" s="36">
        <f t="shared" si="353"/>
        <v>5</v>
      </c>
      <c r="AN264" s="36">
        <f t="shared" si="354"/>
        <v>0</v>
      </c>
      <c r="AO264" s="36">
        <f t="shared" si="355"/>
        <v>0</v>
      </c>
      <c r="AP264" s="36">
        <f t="shared" si="356"/>
        <v>5</v>
      </c>
      <c r="AQ264" s="36">
        <f t="shared" si="343"/>
        <v>135</v>
      </c>
      <c r="AR264" s="36">
        <f>IF(AND($AQ264&gt;=Inputs!B$13,$AQ264&lt;Inputs!C$13),Inputs!C$14,0)</f>
        <v>0</v>
      </c>
      <c r="AS264" s="36">
        <f>IF(AND($AQ264&gt;=Inputs!C$13,$AQ264&lt;Inputs!D$13),Inputs!D$14,0)</f>
        <v>0</v>
      </c>
      <c r="AT264" s="36">
        <f>IF(AND($AQ264&gt;=Inputs!B$13,$AQ264&lt;Inputs!C$13),Inputs!C$13,0)</f>
        <v>0</v>
      </c>
      <c r="AU264" s="36">
        <f>IF(AND($AQ264&gt;=Inputs!C$13,$AQ264&lt;Inputs!D$13),Inputs!D$13,0)</f>
        <v>0</v>
      </c>
      <c r="AV264" s="36">
        <f t="shared" si="357"/>
        <v>0</v>
      </c>
      <c r="AW264" s="36">
        <f>IFERROR((AU264-#REF!)/AS264,0)</f>
        <v>0</v>
      </c>
      <c r="AX264" s="36">
        <f t="shared" si="358"/>
        <v>0</v>
      </c>
      <c r="AY264" s="36" t="str">
        <f t="shared" si="335"/>
        <v>No</v>
      </c>
      <c r="AZ264" s="36">
        <f t="shared" si="359"/>
        <v>0</v>
      </c>
      <c r="BA264" s="36">
        <f t="shared" si="360"/>
        <v>0</v>
      </c>
      <c r="BB264" s="36">
        <f t="shared" si="361"/>
        <v>0</v>
      </c>
      <c r="BC264" s="36">
        <f t="shared" si="362"/>
        <v>0</v>
      </c>
      <c r="BD264" s="36">
        <f t="shared" si="363"/>
        <v>0</v>
      </c>
      <c r="BE264" s="37">
        <f t="shared" si="364"/>
        <v>5</v>
      </c>
      <c r="BF264" s="43">
        <f>IF($I263&lt;=Inputs!B$13,Inputs!B$14,0)</f>
        <v>1</v>
      </c>
      <c r="BG264" s="43">
        <f>IF(AND($I263&gt;Inputs!B$13,$I263&lt;=Inputs!C$13),Inputs!C$14,0)</f>
        <v>0</v>
      </c>
      <c r="BH264" s="43">
        <f>IF(AND($I263&gt;Inputs!C$13,$I263&lt;=Inputs!D$13),Inputs!D$14,0)</f>
        <v>0</v>
      </c>
      <c r="BI264" s="43">
        <f>IF(AND($I263&lt;Inputs!B$13),0,0)</f>
        <v>0</v>
      </c>
      <c r="BJ264" s="43">
        <f>IF(AND($I263&gt;=Inputs!B$13,$I263&lt;Inputs!C$13),Inputs!B$13,0)</f>
        <v>0</v>
      </c>
      <c r="BK264" s="43">
        <f>IF(AND($I263&gt;=Inputs!C$13,$I263&lt;Inputs!D$13),Inputs!C$13,0)</f>
        <v>0</v>
      </c>
      <c r="BL264" s="43">
        <f t="shared" si="365"/>
        <v>130</v>
      </c>
      <c r="BM264" s="43">
        <f t="shared" si="366"/>
        <v>0</v>
      </c>
      <c r="BN264" s="43">
        <f t="shared" si="367"/>
        <v>0</v>
      </c>
      <c r="BO264" s="43">
        <f t="shared" si="368"/>
        <v>130</v>
      </c>
      <c r="BP264" s="43" t="str">
        <f t="shared" si="336"/>
        <v>No</v>
      </c>
      <c r="BQ264" s="43">
        <f t="shared" si="369"/>
        <v>5</v>
      </c>
      <c r="BR264" s="43">
        <f t="shared" si="370"/>
        <v>0</v>
      </c>
      <c r="BS264" s="43">
        <f t="shared" si="371"/>
        <v>0</v>
      </c>
      <c r="BT264" s="43">
        <f t="shared" si="372"/>
        <v>-5</v>
      </c>
      <c r="BU264" s="43">
        <f t="shared" si="373"/>
        <v>0</v>
      </c>
      <c r="BV264" s="43">
        <f t="shared" si="374"/>
        <v>0</v>
      </c>
      <c r="BW264" s="43">
        <f t="shared" si="375"/>
        <v>-5</v>
      </c>
      <c r="BX264" s="43">
        <f t="shared" si="344"/>
        <v>125</v>
      </c>
      <c r="BY264" s="43">
        <f>IF(AND($BX264&gt;Inputs!B$13,$BX264&lt;=Inputs!C$13),Inputs!C$14,0)</f>
        <v>0</v>
      </c>
      <c r="BZ264" s="43">
        <f>IF(AND($BX264&gt;Inputs!C$13,$BX264&lt;=Inputs!D$13),Inputs!D$14,0)</f>
        <v>0</v>
      </c>
      <c r="CA264" s="43">
        <f>IF(AND($BX264&gt;Inputs!B$13,$BX264&lt;=Inputs!C$13),Inputs!B$13,0)</f>
        <v>0</v>
      </c>
      <c r="CB264" s="43">
        <f>IF(AND($BX264&gt;Inputs!C$13,$BX264&lt;=Inputs!D$13),Inputs!C$13,0)</f>
        <v>0</v>
      </c>
      <c r="CC264" s="43">
        <f t="shared" si="376"/>
        <v>0</v>
      </c>
      <c r="CD264" s="43">
        <f t="shared" si="377"/>
        <v>0</v>
      </c>
      <c r="CE264" s="43">
        <f t="shared" si="378"/>
        <v>0</v>
      </c>
      <c r="CF264" s="43" t="str">
        <f t="shared" si="337"/>
        <v>No</v>
      </c>
      <c r="CG264" s="43">
        <f t="shared" si="379"/>
        <v>0</v>
      </c>
      <c r="CH264" s="43">
        <f t="shared" si="380"/>
        <v>0</v>
      </c>
      <c r="CI264" s="43">
        <f t="shared" si="381"/>
        <v>0</v>
      </c>
      <c r="CJ264" s="43">
        <f t="shared" si="382"/>
        <v>0</v>
      </c>
      <c r="CK264" s="43">
        <f t="shared" si="383"/>
        <v>0</v>
      </c>
      <c r="CL264" s="44">
        <f t="shared" si="384"/>
        <v>-5</v>
      </c>
      <c r="CM264" s="9">
        <f>IF(AND($F264&gt;=Inputs!B$3,$F264&lt;Inputs!C$3),FORECAST($F264,Inputs!B$4:C$4,Inputs!B$3:C$3),9999)</f>
        <v>9999</v>
      </c>
      <c r="CN264" s="9">
        <f>IF(AND($F264&gt;=Inputs!C$3,$F264&lt;Inputs!D$3),FORECAST($F264,Inputs!C$4:D$4,Inputs!C$3:D$3),9999)</f>
        <v>9999</v>
      </c>
      <c r="CO264" s="9">
        <f>IF(AND($F264&gt;=Inputs!D$3,$F264&lt;Inputs!E$3),FORECAST($F264,Inputs!D$4:E$4,Inputs!D$3:E$3),9999)</f>
        <v>9999</v>
      </c>
      <c r="CP264" s="9">
        <f>IF(AND($F264&gt;=Inputs!E$3,$F264&lt;Inputs!F$3),FORECAST($F264,Inputs!E$4:F$4,Inputs!E$3:F$3),9999)</f>
        <v>9999</v>
      </c>
      <c r="CQ264" s="9">
        <f>IF(AND($F264&gt;=Inputs!F$3,$F264&lt;Inputs!G$3),FORECAST($F264,Inputs!F$4:G$4,Inputs!F$3:G$3),9999)</f>
        <v>9999</v>
      </c>
      <c r="CR264" s="9">
        <f>IF(AND($F264&gt;=Inputs!G$3,$F264&lt;Inputs!H$3),FORECAST($F264,Inputs!G$4:H$4,Inputs!G$3:H$3),9999)</f>
        <v>9999</v>
      </c>
      <c r="CS264" s="9">
        <f>IF(AND($F264&gt;=Inputs!H$3,$F264&lt;Inputs!I$3),FORECAST($F264,Inputs!H$4:I$4,Inputs!H$3:I$3),9999)</f>
        <v>9999</v>
      </c>
      <c r="CT264" s="9">
        <f>IF(AND($F264&gt;=Inputs!I$3,$F264&lt;Inputs!J$3),FORECAST($F264,Inputs!I$4:J$4,Inputs!I$3:J$3),9999)</f>
        <v>9999</v>
      </c>
      <c r="CU264" s="9">
        <f>IF(AND($F264&gt;=Inputs!J$3,$F264&lt;Inputs!K$3),FORECAST($F264,Inputs!J$4:K$4,Inputs!J$3:K$3),9999)</f>
        <v>9999</v>
      </c>
      <c r="CV264" s="9">
        <f>IF(AND($F264&gt;=Inputs!K$3,$F264&lt;Inputs!L$3),FORECAST($F264,Inputs!K$4:L$4,Inputs!K$3:L$3),9999)</f>
        <v>9999</v>
      </c>
      <c r="CW264" s="9">
        <f>IF(AND($G264&gt;=Inputs!B$3,$G264&lt;Inputs!C$3),FORECAST($G264,Inputs!B$4:C$4,Inputs!B$3:C$3),-9999)</f>
        <v>-9999</v>
      </c>
      <c r="CX264" s="9">
        <f>IF(AND($G264&gt;=Inputs!C$3,$G264&lt;Inputs!D$3),FORECAST($G264,Inputs!C$4:D$4,Inputs!C$3:D$3),-9999)</f>
        <v>-9999</v>
      </c>
      <c r="CY264" s="9">
        <f>IF(AND($G264&gt;=Inputs!D$3,$G264&lt;Inputs!E$3),FORECAST($G264,Inputs!D$4:E$4,Inputs!D$3:E$3),-9999)</f>
        <v>-9999</v>
      </c>
      <c r="CZ264" s="9">
        <f>IF(AND($G264&gt;=Inputs!E$3,$G264&lt;Inputs!F$3),FORECAST($G264,Inputs!E$4:F$4,Inputs!E$3:F$3),-9999)</f>
        <v>-9999</v>
      </c>
      <c r="DA264" s="9">
        <f>IF(AND($G264&gt;=Inputs!F$3,$G264&lt;Inputs!G$3),FORECAST($G264,Inputs!F$4:G$4,Inputs!F$3:G$3),-9999)</f>
        <v>-9999</v>
      </c>
      <c r="DB264" s="9">
        <f>IF(AND($G264&gt;=Inputs!G$3,$G264&lt;Inputs!H$3),FORECAST($G264,Inputs!G$4:H$4,Inputs!G$3:H$3),-9999)</f>
        <v>25.2</v>
      </c>
      <c r="DC264" s="9">
        <f>IF(AND($G264&gt;=Inputs!H$3,$G264&lt;Inputs!I$3),FORECAST($G264,Inputs!H$4:I$4,Inputs!H$3:I$3),-9999)</f>
        <v>-9999</v>
      </c>
      <c r="DD264" s="9">
        <f>IF(AND($G264&gt;=Inputs!I$3,$G264&lt;Inputs!J$3),FORECAST($G264,Inputs!I$4:J$4,Inputs!I$3:J$3),-9999)</f>
        <v>-9999</v>
      </c>
      <c r="DE264" s="9">
        <f>IF(AND($G264&gt;=Inputs!J$3,$G264&lt;Inputs!K$3),FORECAST($G264,Inputs!J$4:K$4,Inputs!J$3:K$3),-9999)</f>
        <v>-9999</v>
      </c>
      <c r="DF264" s="9">
        <f>IF(AND($G264&gt;=Inputs!K$3,$G264&lt;Inputs!L$3),FORECAST($G264,Inputs!K$4:L$4,Inputs!K$3:L$3),-9999)</f>
        <v>-9999</v>
      </c>
    </row>
    <row r="265" spans="1:110" x14ac:dyDescent="0.25">
      <c r="A265" s="2">
        <f t="shared" si="385"/>
        <v>45474.909722221375</v>
      </c>
      <c r="B265" s="3" t="str">
        <f>IF(ROUND(A265,6)&lt;ROUND(Inputs!$B$7,6),"Pre t0",IF(ROUND(A265,6)=ROUND(Inputs!$B$7,6),"t0",IF(AND(A265&gt;Inputs!$B$7,A265&lt;Inputs!$B$8),"TRLD","Post t0")))</f>
        <v>Post t0</v>
      </c>
      <c r="C265" s="17">
        <v>24.856736999999999</v>
      </c>
      <c r="D265" s="19">
        <v>177.57425000000001</v>
      </c>
      <c r="E265" s="19"/>
      <c r="F265" s="19">
        <v>200</v>
      </c>
      <c r="G265" s="19">
        <v>130</v>
      </c>
      <c r="H265" s="7">
        <f t="shared" si="345"/>
        <v>130</v>
      </c>
      <c r="I265" s="7">
        <f>IF(B265="Pre t0",0,IF(B265="t0",MAX(MIN(TRLD!N265,E265),G265),IF(B265="TRLD",I264+J265,IF(B265="Post t0",MAX(I264+M265,G265)))))</f>
        <v>130</v>
      </c>
      <c r="J265" s="7">
        <f t="shared" si="338"/>
        <v>-5</v>
      </c>
      <c r="K265" s="7">
        <f t="shared" si="341"/>
        <v>-130</v>
      </c>
      <c r="L265" s="7">
        <f t="shared" si="339"/>
        <v>5</v>
      </c>
      <c r="M265" s="8">
        <f t="shared" si="340"/>
        <v>-5</v>
      </c>
      <c r="N265" s="31">
        <f t="shared" si="342"/>
        <v>0</v>
      </c>
      <c r="O265" s="31">
        <f>IF(AND($C265&gt;=Inputs!B$4,$C265&lt;Inputs!C$4),FORECAST($C265,Inputs!B$3:C$3,Inputs!B$4:C$4),0)</f>
        <v>0</v>
      </c>
      <c r="P265" s="31">
        <f>IF(AND($C265&gt;=Inputs!C$4,$C265&lt;Inputs!D$4),FORECAST($C265,Inputs!C$3:D$3,Inputs!C$4:D$4),0)</f>
        <v>0</v>
      </c>
      <c r="Q265" s="31">
        <f>IF(AND($C265&gt;=Inputs!D$4,$C265&lt;Inputs!E$4),FORECAST($C265,Inputs!D$3:E$3,Inputs!D$4:E$4),0)</f>
        <v>0</v>
      </c>
      <c r="R265" s="31">
        <f>IF(AND($C265&gt;=Inputs!E$4,$C265&lt;Inputs!F$4),FORECAST($C265,Inputs!E$3:F$3,Inputs!E$4:F$4),0)</f>
        <v>0</v>
      </c>
      <c r="S265" s="31">
        <f>IF(AND($C265&gt;=Inputs!F$4,$C265&lt;Inputs!G$4),FORECAST($C265,Inputs!F$3:G$3,Inputs!F$4:G$4),0)</f>
        <v>0</v>
      </c>
      <c r="T265" s="31">
        <f>IF(AND($C265&gt;=Inputs!G$4,$C265&lt;Inputs!H$4),FORECAST($C265,Inputs!G$3:H$3,Inputs!G$4:H$4),0)</f>
        <v>128.56973749999997</v>
      </c>
      <c r="U265" s="31">
        <f>IF(AND($C265&gt;=Inputs!H$4,$C265&lt;Inputs!I$4),FORECAST($C265,Inputs!H$3:I$3,Inputs!H$4:I$4),0)</f>
        <v>0</v>
      </c>
      <c r="V265" s="31">
        <f>IF(AND($C265&gt;=Inputs!I$4,$C265&lt;Inputs!J$4),FORECAST($C265,Inputs!I$3:J$3,Inputs!I$4:J$4),0)</f>
        <v>0</v>
      </c>
      <c r="W265" s="31">
        <f>IF(AND($C265&gt;=Inputs!J$4,$C265&lt;Inputs!K$4),FORECAST($C265,Inputs!J$3:K$3,Inputs!J$4:K$4),0)</f>
        <v>0</v>
      </c>
      <c r="X265" s="31">
        <f>IF(AND($C265&gt;=Inputs!K$4,Inputs!K$4&lt;&gt;""),F265,0)</f>
        <v>0</v>
      </c>
      <c r="Y265" s="36">
        <f>IF($I264&lt;Inputs!B$13,Inputs!B$14,0)</f>
        <v>1</v>
      </c>
      <c r="Z265" s="36">
        <f>IF(AND($I264&gt;=Inputs!B$13,$I264&lt;Inputs!C$13),Inputs!C$14,0)</f>
        <v>0</v>
      </c>
      <c r="AA265" s="36">
        <f>IF(AND($I264&gt;=Inputs!C$13,$I264&lt;Inputs!D$13),Inputs!D$14,0)</f>
        <v>0</v>
      </c>
      <c r="AB265" s="36">
        <f>IF(AND($I264&lt;Inputs!B$13),Inputs!B$13,0)</f>
        <v>185</v>
      </c>
      <c r="AC265" s="36">
        <f>IF(AND($I264&gt;=Inputs!B$13,$I264&lt;Inputs!C$13),Inputs!C$13,0)</f>
        <v>0</v>
      </c>
      <c r="AD265" s="36">
        <f>IF(AND($I264&gt;=Inputs!C$13,$I264&lt;Inputs!D$13),Inputs!D$13,0)</f>
        <v>0</v>
      </c>
      <c r="AE265" s="36">
        <f t="shared" si="346"/>
        <v>55</v>
      </c>
      <c r="AF265" s="36">
        <f t="shared" si="347"/>
        <v>0</v>
      </c>
      <c r="AG265" s="36">
        <f t="shared" si="348"/>
        <v>0</v>
      </c>
      <c r="AH265" s="36">
        <f t="shared" si="349"/>
        <v>55</v>
      </c>
      <c r="AI265" s="36" t="str">
        <f t="shared" si="334"/>
        <v>No</v>
      </c>
      <c r="AJ265" s="36">
        <f t="shared" si="350"/>
        <v>5</v>
      </c>
      <c r="AK265" s="36">
        <f t="shared" si="351"/>
        <v>0</v>
      </c>
      <c r="AL265" s="36">
        <f t="shared" si="352"/>
        <v>0</v>
      </c>
      <c r="AM265" s="36">
        <f t="shared" si="353"/>
        <v>5</v>
      </c>
      <c r="AN265" s="36">
        <f t="shared" si="354"/>
        <v>0</v>
      </c>
      <c r="AO265" s="36">
        <f t="shared" si="355"/>
        <v>0</v>
      </c>
      <c r="AP265" s="36">
        <f t="shared" si="356"/>
        <v>5</v>
      </c>
      <c r="AQ265" s="36">
        <f t="shared" si="343"/>
        <v>135</v>
      </c>
      <c r="AR265" s="36">
        <f>IF(AND($AQ265&gt;=Inputs!B$13,$AQ265&lt;Inputs!C$13),Inputs!C$14,0)</f>
        <v>0</v>
      </c>
      <c r="AS265" s="36">
        <f>IF(AND($AQ265&gt;=Inputs!C$13,$AQ265&lt;Inputs!D$13),Inputs!D$14,0)</f>
        <v>0</v>
      </c>
      <c r="AT265" s="36">
        <f>IF(AND($AQ265&gt;=Inputs!B$13,$AQ265&lt;Inputs!C$13),Inputs!C$13,0)</f>
        <v>0</v>
      </c>
      <c r="AU265" s="36">
        <f>IF(AND($AQ265&gt;=Inputs!C$13,$AQ265&lt;Inputs!D$13),Inputs!D$13,0)</f>
        <v>0</v>
      </c>
      <c r="AV265" s="36">
        <f t="shared" si="357"/>
        <v>0</v>
      </c>
      <c r="AW265" s="36">
        <f>IFERROR((AU265-#REF!)/AS265,0)</f>
        <v>0</v>
      </c>
      <c r="AX265" s="36">
        <f t="shared" si="358"/>
        <v>0</v>
      </c>
      <c r="AY265" s="36" t="str">
        <f t="shared" si="335"/>
        <v>No</v>
      </c>
      <c r="AZ265" s="36">
        <f t="shared" si="359"/>
        <v>0</v>
      </c>
      <c r="BA265" s="36">
        <f t="shared" si="360"/>
        <v>0</v>
      </c>
      <c r="BB265" s="36">
        <f t="shared" si="361"/>
        <v>0</v>
      </c>
      <c r="BC265" s="36">
        <f t="shared" si="362"/>
        <v>0</v>
      </c>
      <c r="BD265" s="36">
        <f t="shared" si="363"/>
        <v>0</v>
      </c>
      <c r="BE265" s="37">
        <f t="shared" si="364"/>
        <v>5</v>
      </c>
      <c r="BF265" s="43">
        <f>IF($I264&lt;=Inputs!B$13,Inputs!B$14,0)</f>
        <v>1</v>
      </c>
      <c r="BG265" s="43">
        <f>IF(AND($I264&gt;Inputs!B$13,$I264&lt;=Inputs!C$13),Inputs!C$14,0)</f>
        <v>0</v>
      </c>
      <c r="BH265" s="43">
        <f>IF(AND($I264&gt;Inputs!C$13,$I264&lt;=Inputs!D$13),Inputs!D$14,0)</f>
        <v>0</v>
      </c>
      <c r="BI265" s="43">
        <f>IF(AND($I264&lt;Inputs!B$13),0,0)</f>
        <v>0</v>
      </c>
      <c r="BJ265" s="43">
        <f>IF(AND($I264&gt;=Inputs!B$13,$I264&lt;Inputs!C$13),Inputs!B$13,0)</f>
        <v>0</v>
      </c>
      <c r="BK265" s="43">
        <f>IF(AND($I264&gt;=Inputs!C$13,$I264&lt;Inputs!D$13),Inputs!C$13,0)</f>
        <v>0</v>
      </c>
      <c r="BL265" s="43">
        <f t="shared" si="365"/>
        <v>130</v>
      </c>
      <c r="BM265" s="43">
        <f t="shared" si="366"/>
        <v>0</v>
      </c>
      <c r="BN265" s="43">
        <f t="shared" si="367"/>
        <v>0</v>
      </c>
      <c r="BO265" s="43">
        <f t="shared" si="368"/>
        <v>130</v>
      </c>
      <c r="BP265" s="43" t="str">
        <f t="shared" si="336"/>
        <v>No</v>
      </c>
      <c r="BQ265" s="43">
        <f t="shared" si="369"/>
        <v>5</v>
      </c>
      <c r="BR265" s="43">
        <f t="shared" si="370"/>
        <v>0</v>
      </c>
      <c r="BS265" s="43">
        <f t="shared" si="371"/>
        <v>0</v>
      </c>
      <c r="BT265" s="43">
        <f t="shared" si="372"/>
        <v>-5</v>
      </c>
      <c r="BU265" s="43">
        <f t="shared" si="373"/>
        <v>0</v>
      </c>
      <c r="BV265" s="43">
        <f t="shared" si="374"/>
        <v>0</v>
      </c>
      <c r="BW265" s="43">
        <f t="shared" si="375"/>
        <v>-5</v>
      </c>
      <c r="BX265" s="43">
        <f t="shared" si="344"/>
        <v>125</v>
      </c>
      <c r="BY265" s="43">
        <f>IF(AND($BX265&gt;Inputs!B$13,$BX265&lt;=Inputs!C$13),Inputs!C$14,0)</f>
        <v>0</v>
      </c>
      <c r="BZ265" s="43">
        <f>IF(AND($BX265&gt;Inputs!C$13,$BX265&lt;=Inputs!D$13),Inputs!D$14,0)</f>
        <v>0</v>
      </c>
      <c r="CA265" s="43">
        <f>IF(AND($BX265&gt;Inputs!B$13,$BX265&lt;=Inputs!C$13),Inputs!B$13,0)</f>
        <v>0</v>
      </c>
      <c r="CB265" s="43">
        <f>IF(AND($BX265&gt;Inputs!C$13,$BX265&lt;=Inputs!D$13),Inputs!C$13,0)</f>
        <v>0</v>
      </c>
      <c r="CC265" s="43">
        <f t="shared" si="376"/>
        <v>0</v>
      </c>
      <c r="CD265" s="43">
        <f t="shared" si="377"/>
        <v>0</v>
      </c>
      <c r="CE265" s="43">
        <f t="shared" si="378"/>
        <v>0</v>
      </c>
      <c r="CF265" s="43" t="str">
        <f t="shared" si="337"/>
        <v>No</v>
      </c>
      <c r="CG265" s="43">
        <f t="shared" si="379"/>
        <v>0</v>
      </c>
      <c r="CH265" s="43">
        <f t="shared" si="380"/>
        <v>0</v>
      </c>
      <c r="CI265" s="43">
        <f t="shared" si="381"/>
        <v>0</v>
      </c>
      <c r="CJ265" s="43">
        <f t="shared" si="382"/>
        <v>0</v>
      </c>
      <c r="CK265" s="43">
        <f t="shared" si="383"/>
        <v>0</v>
      </c>
      <c r="CL265" s="44">
        <f t="shared" si="384"/>
        <v>-5</v>
      </c>
      <c r="CM265" s="9">
        <f>IF(AND($F265&gt;=Inputs!B$3,$F265&lt;Inputs!C$3),FORECAST($F265,Inputs!B$4:C$4,Inputs!B$3:C$3),9999)</f>
        <v>9999</v>
      </c>
      <c r="CN265" s="9">
        <f>IF(AND($F265&gt;=Inputs!C$3,$F265&lt;Inputs!D$3),FORECAST($F265,Inputs!C$4:D$4,Inputs!C$3:D$3),9999)</f>
        <v>9999</v>
      </c>
      <c r="CO265" s="9">
        <f>IF(AND($F265&gt;=Inputs!D$3,$F265&lt;Inputs!E$3),FORECAST($F265,Inputs!D$4:E$4,Inputs!D$3:E$3),9999)</f>
        <v>9999</v>
      </c>
      <c r="CP265" s="9">
        <f>IF(AND($F265&gt;=Inputs!E$3,$F265&lt;Inputs!F$3),FORECAST($F265,Inputs!E$4:F$4,Inputs!E$3:F$3),9999)</f>
        <v>9999</v>
      </c>
      <c r="CQ265" s="9">
        <f>IF(AND($F265&gt;=Inputs!F$3,$F265&lt;Inputs!G$3),FORECAST($F265,Inputs!F$4:G$4,Inputs!F$3:G$3),9999)</f>
        <v>9999</v>
      </c>
      <c r="CR265" s="9">
        <f>IF(AND($F265&gt;=Inputs!G$3,$F265&lt;Inputs!H$3),FORECAST($F265,Inputs!G$4:H$4,Inputs!G$3:H$3),9999)</f>
        <v>9999</v>
      </c>
      <c r="CS265" s="9">
        <f>IF(AND($F265&gt;=Inputs!H$3,$F265&lt;Inputs!I$3),FORECAST($F265,Inputs!H$4:I$4,Inputs!H$3:I$3),9999)</f>
        <v>9999</v>
      </c>
      <c r="CT265" s="9">
        <f>IF(AND($F265&gt;=Inputs!I$3,$F265&lt;Inputs!J$3),FORECAST($F265,Inputs!I$4:J$4,Inputs!I$3:J$3),9999)</f>
        <v>9999</v>
      </c>
      <c r="CU265" s="9">
        <f>IF(AND($F265&gt;=Inputs!J$3,$F265&lt;Inputs!K$3),FORECAST($F265,Inputs!J$4:K$4,Inputs!J$3:K$3),9999)</f>
        <v>9999</v>
      </c>
      <c r="CV265" s="9">
        <f>IF(AND($F265&gt;=Inputs!K$3,$F265&lt;Inputs!L$3),FORECAST($F265,Inputs!K$4:L$4,Inputs!K$3:L$3),9999)</f>
        <v>9999</v>
      </c>
      <c r="CW265" s="9">
        <f>IF(AND($G265&gt;=Inputs!B$3,$G265&lt;Inputs!C$3),FORECAST($G265,Inputs!B$4:C$4,Inputs!B$3:C$3),-9999)</f>
        <v>-9999</v>
      </c>
      <c r="CX265" s="9">
        <f>IF(AND($G265&gt;=Inputs!C$3,$G265&lt;Inputs!D$3),FORECAST($G265,Inputs!C$4:D$4,Inputs!C$3:D$3),-9999)</f>
        <v>-9999</v>
      </c>
      <c r="CY265" s="9">
        <f>IF(AND($G265&gt;=Inputs!D$3,$G265&lt;Inputs!E$3),FORECAST($G265,Inputs!D$4:E$4,Inputs!D$3:E$3),-9999)</f>
        <v>-9999</v>
      </c>
      <c r="CZ265" s="9">
        <f>IF(AND($G265&gt;=Inputs!E$3,$G265&lt;Inputs!F$3),FORECAST($G265,Inputs!E$4:F$4,Inputs!E$3:F$3),-9999)</f>
        <v>-9999</v>
      </c>
      <c r="DA265" s="9">
        <f>IF(AND($G265&gt;=Inputs!F$3,$G265&lt;Inputs!G$3),FORECAST($G265,Inputs!F$4:G$4,Inputs!F$3:G$3),-9999)</f>
        <v>-9999</v>
      </c>
      <c r="DB265" s="9">
        <f>IF(AND($G265&gt;=Inputs!G$3,$G265&lt;Inputs!H$3),FORECAST($G265,Inputs!G$4:H$4,Inputs!G$3:H$3),-9999)</f>
        <v>25.2</v>
      </c>
      <c r="DC265" s="9">
        <f>IF(AND($G265&gt;=Inputs!H$3,$G265&lt;Inputs!I$3),FORECAST($G265,Inputs!H$4:I$4,Inputs!H$3:I$3),-9999)</f>
        <v>-9999</v>
      </c>
      <c r="DD265" s="9">
        <f>IF(AND($G265&gt;=Inputs!I$3,$G265&lt;Inputs!J$3),FORECAST($G265,Inputs!I$4:J$4,Inputs!I$3:J$3),-9999)</f>
        <v>-9999</v>
      </c>
      <c r="DE265" s="9">
        <f>IF(AND($G265&gt;=Inputs!J$3,$G265&lt;Inputs!K$3),FORECAST($G265,Inputs!J$4:K$4,Inputs!J$3:K$3),-9999)</f>
        <v>-9999</v>
      </c>
      <c r="DF265" s="9">
        <f>IF(AND($G265&gt;=Inputs!K$3,$G265&lt;Inputs!L$3),FORECAST($G265,Inputs!K$4:L$4,Inputs!K$3:L$3),-9999)</f>
        <v>-9999</v>
      </c>
    </row>
    <row r="266" spans="1:110" x14ac:dyDescent="0.25">
      <c r="A266" s="2">
        <f t="shared" si="385"/>
        <v>45474.913194443594</v>
      </c>
      <c r="B266" s="3" t="str">
        <f>IF(ROUND(A266,6)&lt;ROUND(Inputs!$B$7,6),"Pre t0",IF(ROUND(A266,6)=ROUND(Inputs!$B$7,6),"t0",IF(AND(A266&gt;Inputs!$B$7,A266&lt;Inputs!$B$8),"TRLD","Post t0")))</f>
        <v>Post t0</v>
      </c>
      <c r="C266" s="17">
        <v>26.381571999999998</v>
      </c>
      <c r="D266" s="19">
        <v>176.39974999999998</v>
      </c>
      <c r="E266" s="19"/>
      <c r="F266" s="19">
        <v>200</v>
      </c>
      <c r="G266" s="19">
        <v>130</v>
      </c>
      <c r="H266" s="7">
        <f t="shared" si="345"/>
        <v>130</v>
      </c>
      <c r="I266" s="7">
        <f>IF(B266="Pre t0",0,IF(B266="t0",MAX(MIN(TRLD!N266,E266),G266),IF(B266="TRLD",I265+J266,IF(B266="Post t0",MAX(I265+M266,G266)))))</f>
        <v>130</v>
      </c>
      <c r="J266" s="7">
        <f t="shared" si="338"/>
        <v>-5</v>
      </c>
      <c r="K266" s="7">
        <f t="shared" si="341"/>
        <v>-130</v>
      </c>
      <c r="L266" s="7">
        <f t="shared" si="339"/>
        <v>5</v>
      </c>
      <c r="M266" s="8">
        <f t="shared" si="340"/>
        <v>-5</v>
      </c>
      <c r="N266" s="31">
        <f t="shared" si="342"/>
        <v>0</v>
      </c>
      <c r="O266" s="31">
        <f>IF(AND($C266&gt;=Inputs!B$4,$C266&lt;Inputs!C$4),FORECAST($C266,Inputs!B$3:C$3,Inputs!B$4:C$4),0)</f>
        <v>0</v>
      </c>
      <c r="P266" s="31">
        <f>IF(AND($C266&gt;=Inputs!C$4,$C266&lt;Inputs!D$4),FORECAST($C266,Inputs!C$3:D$3,Inputs!C$4:D$4),0)</f>
        <v>0</v>
      </c>
      <c r="Q266" s="31">
        <f>IF(AND($C266&gt;=Inputs!D$4,$C266&lt;Inputs!E$4),FORECAST($C266,Inputs!D$3:E$3,Inputs!D$4:E$4),0)</f>
        <v>0</v>
      </c>
      <c r="R266" s="31">
        <f>IF(AND($C266&gt;=Inputs!E$4,$C266&lt;Inputs!F$4),FORECAST($C266,Inputs!E$3:F$3,Inputs!E$4:F$4),0)</f>
        <v>0</v>
      </c>
      <c r="S266" s="31">
        <f>IF(AND($C266&gt;=Inputs!F$4,$C266&lt;Inputs!G$4),FORECAST($C266,Inputs!F$3:G$3,Inputs!F$4:G$4),0)</f>
        <v>0</v>
      </c>
      <c r="T266" s="31">
        <f>IF(AND($C266&gt;=Inputs!G$4,$C266&lt;Inputs!H$4),FORECAST($C266,Inputs!G$3:H$3,Inputs!G$4:H$4),0)</f>
        <v>134.92321666666663</v>
      </c>
      <c r="U266" s="31">
        <f>IF(AND($C266&gt;=Inputs!H$4,$C266&lt;Inputs!I$4),FORECAST($C266,Inputs!H$3:I$3,Inputs!H$4:I$4),0)</f>
        <v>0</v>
      </c>
      <c r="V266" s="31">
        <f>IF(AND($C266&gt;=Inputs!I$4,$C266&lt;Inputs!J$4),FORECAST($C266,Inputs!I$3:J$3,Inputs!I$4:J$4),0)</f>
        <v>0</v>
      </c>
      <c r="W266" s="31">
        <f>IF(AND($C266&gt;=Inputs!J$4,$C266&lt;Inputs!K$4),FORECAST($C266,Inputs!J$3:K$3,Inputs!J$4:K$4),0)</f>
        <v>0</v>
      </c>
      <c r="X266" s="31">
        <f>IF(AND($C266&gt;=Inputs!K$4,Inputs!K$4&lt;&gt;""),F266,0)</f>
        <v>0</v>
      </c>
      <c r="Y266" s="36">
        <f>IF($I265&lt;Inputs!B$13,Inputs!B$14,0)</f>
        <v>1</v>
      </c>
      <c r="Z266" s="36">
        <f>IF(AND($I265&gt;=Inputs!B$13,$I265&lt;Inputs!C$13),Inputs!C$14,0)</f>
        <v>0</v>
      </c>
      <c r="AA266" s="36">
        <f>IF(AND($I265&gt;=Inputs!C$13,$I265&lt;Inputs!D$13),Inputs!D$14,0)</f>
        <v>0</v>
      </c>
      <c r="AB266" s="36">
        <f>IF(AND($I265&lt;Inputs!B$13),Inputs!B$13,0)</f>
        <v>185</v>
      </c>
      <c r="AC266" s="36">
        <f>IF(AND($I265&gt;=Inputs!B$13,$I265&lt;Inputs!C$13),Inputs!C$13,0)</f>
        <v>0</v>
      </c>
      <c r="AD266" s="36">
        <f>IF(AND($I265&gt;=Inputs!C$13,$I265&lt;Inputs!D$13),Inputs!D$13,0)</f>
        <v>0</v>
      </c>
      <c r="AE266" s="36">
        <f t="shared" si="346"/>
        <v>55</v>
      </c>
      <c r="AF266" s="36">
        <f t="shared" si="347"/>
        <v>0</v>
      </c>
      <c r="AG266" s="36">
        <f t="shared" si="348"/>
        <v>0</v>
      </c>
      <c r="AH266" s="36">
        <f t="shared" si="349"/>
        <v>55</v>
      </c>
      <c r="AI266" s="36" t="str">
        <f t="shared" si="334"/>
        <v>No</v>
      </c>
      <c r="AJ266" s="36">
        <f t="shared" si="350"/>
        <v>5</v>
      </c>
      <c r="AK266" s="36">
        <f t="shared" si="351"/>
        <v>0</v>
      </c>
      <c r="AL266" s="36">
        <f t="shared" si="352"/>
        <v>0</v>
      </c>
      <c r="AM266" s="36">
        <f t="shared" si="353"/>
        <v>5</v>
      </c>
      <c r="AN266" s="36">
        <f t="shared" si="354"/>
        <v>0</v>
      </c>
      <c r="AO266" s="36">
        <f t="shared" si="355"/>
        <v>0</v>
      </c>
      <c r="AP266" s="36">
        <f t="shared" si="356"/>
        <v>5</v>
      </c>
      <c r="AQ266" s="36">
        <f t="shared" si="343"/>
        <v>135</v>
      </c>
      <c r="AR266" s="36">
        <f>IF(AND($AQ266&gt;=Inputs!B$13,$AQ266&lt;Inputs!C$13),Inputs!C$14,0)</f>
        <v>0</v>
      </c>
      <c r="AS266" s="36">
        <f>IF(AND($AQ266&gt;=Inputs!C$13,$AQ266&lt;Inputs!D$13),Inputs!D$14,0)</f>
        <v>0</v>
      </c>
      <c r="AT266" s="36">
        <f>IF(AND($AQ266&gt;=Inputs!B$13,$AQ266&lt;Inputs!C$13),Inputs!C$13,0)</f>
        <v>0</v>
      </c>
      <c r="AU266" s="36">
        <f>IF(AND($AQ266&gt;=Inputs!C$13,$AQ266&lt;Inputs!D$13),Inputs!D$13,0)</f>
        <v>0</v>
      </c>
      <c r="AV266" s="36">
        <f t="shared" si="357"/>
        <v>0</v>
      </c>
      <c r="AW266" s="36">
        <f>IFERROR((AU266-#REF!)/AS266,0)</f>
        <v>0</v>
      </c>
      <c r="AX266" s="36">
        <f t="shared" si="358"/>
        <v>0</v>
      </c>
      <c r="AY266" s="36" t="str">
        <f t="shared" si="335"/>
        <v>No</v>
      </c>
      <c r="AZ266" s="36">
        <f t="shared" si="359"/>
        <v>0</v>
      </c>
      <c r="BA266" s="36">
        <f t="shared" si="360"/>
        <v>0</v>
      </c>
      <c r="BB266" s="36">
        <f t="shared" si="361"/>
        <v>0</v>
      </c>
      <c r="BC266" s="36">
        <f t="shared" si="362"/>
        <v>0</v>
      </c>
      <c r="BD266" s="36">
        <f t="shared" si="363"/>
        <v>0</v>
      </c>
      <c r="BE266" s="37">
        <f t="shared" si="364"/>
        <v>5</v>
      </c>
      <c r="BF266" s="43">
        <f>IF($I265&lt;=Inputs!B$13,Inputs!B$14,0)</f>
        <v>1</v>
      </c>
      <c r="BG266" s="43">
        <f>IF(AND($I265&gt;Inputs!B$13,$I265&lt;=Inputs!C$13),Inputs!C$14,0)</f>
        <v>0</v>
      </c>
      <c r="BH266" s="43">
        <f>IF(AND($I265&gt;Inputs!C$13,$I265&lt;=Inputs!D$13),Inputs!D$14,0)</f>
        <v>0</v>
      </c>
      <c r="BI266" s="43">
        <f>IF(AND($I265&lt;Inputs!B$13),0,0)</f>
        <v>0</v>
      </c>
      <c r="BJ266" s="43">
        <f>IF(AND($I265&gt;=Inputs!B$13,$I265&lt;Inputs!C$13),Inputs!B$13,0)</f>
        <v>0</v>
      </c>
      <c r="BK266" s="43">
        <f>IF(AND($I265&gt;=Inputs!C$13,$I265&lt;Inputs!D$13),Inputs!C$13,0)</f>
        <v>0</v>
      </c>
      <c r="BL266" s="43">
        <f t="shared" si="365"/>
        <v>130</v>
      </c>
      <c r="BM266" s="43">
        <f t="shared" si="366"/>
        <v>0</v>
      </c>
      <c r="BN266" s="43">
        <f t="shared" si="367"/>
        <v>0</v>
      </c>
      <c r="BO266" s="43">
        <f t="shared" si="368"/>
        <v>130</v>
      </c>
      <c r="BP266" s="43" t="str">
        <f t="shared" si="336"/>
        <v>No</v>
      </c>
      <c r="BQ266" s="43">
        <f t="shared" si="369"/>
        <v>5</v>
      </c>
      <c r="BR266" s="43">
        <f t="shared" si="370"/>
        <v>0</v>
      </c>
      <c r="BS266" s="43">
        <f t="shared" si="371"/>
        <v>0</v>
      </c>
      <c r="BT266" s="43">
        <f t="shared" si="372"/>
        <v>-5</v>
      </c>
      <c r="BU266" s="43">
        <f t="shared" si="373"/>
        <v>0</v>
      </c>
      <c r="BV266" s="43">
        <f t="shared" si="374"/>
        <v>0</v>
      </c>
      <c r="BW266" s="43">
        <f t="shared" si="375"/>
        <v>-5</v>
      </c>
      <c r="BX266" s="43">
        <f t="shared" si="344"/>
        <v>125</v>
      </c>
      <c r="BY266" s="43">
        <f>IF(AND($BX266&gt;Inputs!B$13,$BX266&lt;=Inputs!C$13),Inputs!C$14,0)</f>
        <v>0</v>
      </c>
      <c r="BZ266" s="43">
        <f>IF(AND($BX266&gt;Inputs!C$13,$BX266&lt;=Inputs!D$13),Inputs!D$14,0)</f>
        <v>0</v>
      </c>
      <c r="CA266" s="43">
        <f>IF(AND($BX266&gt;Inputs!B$13,$BX266&lt;=Inputs!C$13),Inputs!B$13,0)</f>
        <v>0</v>
      </c>
      <c r="CB266" s="43">
        <f>IF(AND($BX266&gt;Inputs!C$13,$BX266&lt;=Inputs!D$13),Inputs!C$13,0)</f>
        <v>0</v>
      </c>
      <c r="CC266" s="43">
        <f t="shared" si="376"/>
        <v>0</v>
      </c>
      <c r="CD266" s="43">
        <f t="shared" si="377"/>
        <v>0</v>
      </c>
      <c r="CE266" s="43">
        <f t="shared" si="378"/>
        <v>0</v>
      </c>
      <c r="CF266" s="43" t="str">
        <f t="shared" si="337"/>
        <v>No</v>
      </c>
      <c r="CG266" s="43">
        <f t="shared" si="379"/>
        <v>0</v>
      </c>
      <c r="CH266" s="43">
        <f t="shared" si="380"/>
        <v>0</v>
      </c>
      <c r="CI266" s="43">
        <f t="shared" si="381"/>
        <v>0</v>
      </c>
      <c r="CJ266" s="43">
        <f t="shared" si="382"/>
        <v>0</v>
      </c>
      <c r="CK266" s="43">
        <f t="shared" si="383"/>
        <v>0</v>
      </c>
      <c r="CL266" s="44">
        <f t="shared" si="384"/>
        <v>-5</v>
      </c>
      <c r="CM266" s="9">
        <f>IF(AND($F266&gt;=Inputs!B$3,$F266&lt;Inputs!C$3),FORECAST($F266,Inputs!B$4:C$4,Inputs!B$3:C$3),9999)</f>
        <v>9999</v>
      </c>
      <c r="CN266" s="9">
        <f>IF(AND($F266&gt;=Inputs!C$3,$F266&lt;Inputs!D$3),FORECAST($F266,Inputs!C$4:D$4,Inputs!C$3:D$3),9999)</f>
        <v>9999</v>
      </c>
      <c r="CO266" s="9">
        <f>IF(AND($F266&gt;=Inputs!D$3,$F266&lt;Inputs!E$3),FORECAST($F266,Inputs!D$4:E$4,Inputs!D$3:E$3),9999)</f>
        <v>9999</v>
      </c>
      <c r="CP266" s="9">
        <f>IF(AND($F266&gt;=Inputs!E$3,$F266&lt;Inputs!F$3),FORECAST($F266,Inputs!E$4:F$4,Inputs!E$3:F$3),9999)</f>
        <v>9999</v>
      </c>
      <c r="CQ266" s="9">
        <f>IF(AND($F266&gt;=Inputs!F$3,$F266&lt;Inputs!G$3),FORECAST($F266,Inputs!F$4:G$4,Inputs!F$3:G$3),9999)</f>
        <v>9999</v>
      </c>
      <c r="CR266" s="9">
        <f>IF(AND($F266&gt;=Inputs!G$3,$F266&lt;Inputs!H$3),FORECAST($F266,Inputs!G$4:H$4,Inputs!G$3:H$3),9999)</f>
        <v>9999</v>
      </c>
      <c r="CS266" s="9">
        <f>IF(AND($F266&gt;=Inputs!H$3,$F266&lt;Inputs!I$3),FORECAST($F266,Inputs!H$4:I$4,Inputs!H$3:I$3),9999)</f>
        <v>9999</v>
      </c>
      <c r="CT266" s="9">
        <f>IF(AND($F266&gt;=Inputs!I$3,$F266&lt;Inputs!J$3),FORECAST($F266,Inputs!I$4:J$4,Inputs!I$3:J$3),9999)</f>
        <v>9999</v>
      </c>
      <c r="CU266" s="9">
        <f>IF(AND($F266&gt;=Inputs!J$3,$F266&lt;Inputs!K$3),FORECAST($F266,Inputs!J$4:K$4,Inputs!J$3:K$3),9999)</f>
        <v>9999</v>
      </c>
      <c r="CV266" s="9">
        <f>IF(AND($F266&gt;=Inputs!K$3,$F266&lt;Inputs!L$3),FORECAST($F266,Inputs!K$4:L$4,Inputs!K$3:L$3),9999)</f>
        <v>9999</v>
      </c>
      <c r="CW266" s="9">
        <f>IF(AND($G266&gt;=Inputs!B$3,$G266&lt;Inputs!C$3),FORECAST($G266,Inputs!B$4:C$4,Inputs!B$3:C$3),-9999)</f>
        <v>-9999</v>
      </c>
      <c r="CX266" s="9">
        <f>IF(AND($G266&gt;=Inputs!C$3,$G266&lt;Inputs!D$3),FORECAST($G266,Inputs!C$4:D$4,Inputs!C$3:D$3),-9999)</f>
        <v>-9999</v>
      </c>
      <c r="CY266" s="9">
        <f>IF(AND($G266&gt;=Inputs!D$3,$G266&lt;Inputs!E$3),FORECAST($G266,Inputs!D$4:E$4,Inputs!D$3:E$3),-9999)</f>
        <v>-9999</v>
      </c>
      <c r="CZ266" s="9">
        <f>IF(AND($G266&gt;=Inputs!E$3,$G266&lt;Inputs!F$3),FORECAST($G266,Inputs!E$4:F$4,Inputs!E$3:F$3),-9999)</f>
        <v>-9999</v>
      </c>
      <c r="DA266" s="9">
        <f>IF(AND($G266&gt;=Inputs!F$3,$G266&lt;Inputs!G$3),FORECAST($G266,Inputs!F$4:G$4,Inputs!F$3:G$3),-9999)</f>
        <v>-9999</v>
      </c>
      <c r="DB266" s="9">
        <f>IF(AND($G266&gt;=Inputs!G$3,$G266&lt;Inputs!H$3),FORECAST($G266,Inputs!G$4:H$4,Inputs!G$3:H$3),-9999)</f>
        <v>25.2</v>
      </c>
      <c r="DC266" s="9">
        <f>IF(AND($G266&gt;=Inputs!H$3,$G266&lt;Inputs!I$3),FORECAST($G266,Inputs!H$4:I$4,Inputs!H$3:I$3),-9999)</f>
        <v>-9999</v>
      </c>
      <c r="DD266" s="9">
        <f>IF(AND($G266&gt;=Inputs!I$3,$G266&lt;Inputs!J$3),FORECAST($G266,Inputs!I$4:J$4,Inputs!I$3:J$3),-9999)</f>
        <v>-9999</v>
      </c>
      <c r="DE266" s="9">
        <f>IF(AND($G266&gt;=Inputs!J$3,$G266&lt;Inputs!K$3),FORECAST($G266,Inputs!J$4:K$4,Inputs!J$3:K$3),-9999)</f>
        <v>-9999</v>
      </c>
      <c r="DF266" s="9">
        <f>IF(AND($G266&gt;=Inputs!K$3,$G266&lt;Inputs!L$3),FORECAST($G266,Inputs!K$4:L$4,Inputs!K$3:L$3),-9999)</f>
        <v>-9999</v>
      </c>
    </row>
    <row r="267" spans="1:110" x14ac:dyDescent="0.25">
      <c r="A267" s="2">
        <f t="shared" si="385"/>
        <v>45474.916666665813</v>
      </c>
      <c r="B267" s="3" t="str">
        <f>IF(ROUND(A267,6)&lt;ROUND(Inputs!$B$7,6),"Pre t0",IF(ROUND(A267,6)=ROUND(Inputs!$B$7,6),"t0",IF(AND(A267&gt;Inputs!$B$7,A267&lt;Inputs!$B$8),"TRLD","Post t0")))</f>
        <v>Post t0</v>
      </c>
      <c r="C267" s="17">
        <v>29.470980000000001</v>
      </c>
      <c r="D267" s="19">
        <v>176.30115000000001</v>
      </c>
      <c r="E267" s="19"/>
      <c r="F267" s="19">
        <v>200</v>
      </c>
      <c r="G267" s="19">
        <v>130</v>
      </c>
      <c r="H267" s="7">
        <f t="shared" si="345"/>
        <v>130</v>
      </c>
      <c r="I267" s="7">
        <f>IF(B267="Pre t0",0,IF(B267="t0",MAX(MIN(TRLD!N267,E267),G267),IF(B267="TRLD",I266+J267,IF(B267="Post t0",MAX(I266+M267,G267)))))</f>
        <v>130</v>
      </c>
      <c r="J267" s="7">
        <f t="shared" si="338"/>
        <v>-5</v>
      </c>
      <c r="K267" s="7">
        <f t="shared" si="341"/>
        <v>-130</v>
      </c>
      <c r="L267" s="7">
        <f t="shared" si="339"/>
        <v>5</v>
      </c>
      <c r="M267" s="8">
        <f t="shared" si="340"/>
        <v>-5</v>
      </c>
      <c r="N267" s="31">
        <f t="shared" si="342"/>
        <v>0</v>
      </c>
      <c r="O267" s="31">
        <f>IF(AND($C267&gt;=Inputs!B$4,$C267&lt;Inputs!C$4),FORECAST($C267,Inputs!B$3:C$3,Inputs!B$4:C$4),0)</f>
        <v>0</v>
      </c>
      <c r="P267" s="31">
        <f>IF(AND($C267&gt;=Inputs!C$4,$C267&lt;Inputs!D$4),FORECAST($C267,Inputs!C$3:D$3,Inputs!C$4:D$4),0)</f>
        <v>0</v>
      </c>
      <c r="Q267" s="31">
        <f>IF(AND($C267&gt;=Inputs!D$4,$C267&lt;Inputs!E$4),FORECAST($C267,Inputs!D$3:E$3,Inputs!D$4:E$4),0)</f>
        <v>0</v>
      </c>
      <c r="R267" s="31">
        <f>IF(AND($C267&gt;=Inputs!E$4,$C267&lt;Inputs!F$4),FORECAST($C267,Inputs!E$3:F$3,Inputs!E$4:F$4),0)</f>
        <v>0</v>
      </c>
      <c r="S267" s="31">
        <f>IF(AND($C267&gt;=Inputs!F$4,$C267&lt;Inputs!G$4),FORECAST($C267,Inputs!F$3:G$3,Inputs!F$4:G$4),0)</f>
        <v>0</v>
      </c>
      <c r="T267" s="31">
        <f>IF(AND($C267&gt;=Inputs!G$4,$C267&lt;Inputs!H$4),FORECAST($C267,Inputs!G$3:H$3,Inputs!G$4:H$4),0)</f>
        <v>147.79575</v>
      </c>
      <c r="U267" s="31">
        <f>IF(AND($C267&gt;=Inputs!H$4,$C267&lt;Inputs!I$4),FORECAST($C267,Inputs!H$3:I$3,Inputs!H$4:I$4),0)</f>
        <v>0</v>
      </c>
      <c r="V267" s="31">
        <f>IF(AND($C267&gt;=Inputs!I$4,$C267&lt;Inputs!J$4),FORECAST($C267,Inputs!I$3:J$3,Inputs!I$4:J$4),0)</f>
        <v>0</v>
      </c>
      <c r="W267" s="31">
        <f>IF(AND($C267&gt;=Inputs!J$4,$C267&lt;Inputs!K$4),FORECAST($C267,Inputs!J$3:K$3,Inputs!J$4:K$4),0)</f>
        <v>0</v>
      </c>
      <c r="X267" s="31">
        <f>IF(AND($C267&gt;=Inputs!K$4,Inputs!K$4&lt;&gt;""),F267,0)</f>
        <v>0</v>
      </c>
      <c r="Y267" s="36">
        <f>IF($I266&lt;Inputs!B$13,Inputs!B$14,0)</f>
        <v>1</v>
      </c>
      <c r="Z267" s="36">
        <f>IF(AND($I266&gt;=Inputs!B$13,$I266&lt;Inputs!C$13),Inputs!C$14,0)</f>
        <v>0</v>
      </c>
      <c r="AA267" s="36">
        <f>IF(AND($I266&gt;=Inputs!C$13,$I266&lt;Inputs!D$13),Inputs!D$14,0)</f>
        <v>0</v>
      </c>
      <c r="AB267" s="36">
        <f>IF(AND($I266&lt;Inputs!B$13),Inputs!B$13,0)</f>
        <v>185</v>
      </c>
      <c r="AC267" s="36">
        <f>IF(AND($I266&gt;=Inputs!B$13,$I266&lt;Inputs!C$13),Inputs!C$13,0)</f>
        <v>0</v>
      </c>
      <c r="AD267" s="36">
        <f>IF(AND($I266&gt;=Inputs!C$13,$I266&lt;Inputs!D$13),Inputs!D$13,0)</f>
        <v>0</v>
      </c>
      <c r="AE267" s="36">
        <f t="shared" si="346"/>
        <v>55</v>
      </c>
      <c r="AF267" s="36">
        <f t="shared" si="347"/>
        <v>0</v>
      </c>
      <c r="AG267" s="36">
        <f t="shared" si="348"/>
        <v>0</v>
      </c>
      <c r="AH267" s="36">
        <f t="shared" si="349"/>
        <v>55</v>
      </c>
      <c r="AI267" s="36" t="str">
        <f t="shared" si="334"/>
        <v>No</v>
      </c>
      <c r="AJ267" s="36">
        <f t="shared" si="350"/>
        <v>5</v>
      </c>
      <c r="AK267" s="36">
        <f t="shared" si="351"/>
        <v>0</v>
      </c>
      <c r="AL267" s="36">
        <f t="shared" si="352"/>
        <v>0</v>
      </c>
      <c r="AM267" s="36">
        <f t="shared" si="353"/>
        <v>5</v>
      </c>
      <c r="AN267" s="36">
        <f t="shared" si="354"/>
        <v>0</v>
      </c>
      <c r="AO267" s="36">
        <f t="shared" si="355"/>
        <v>0</v>
      </c>
      <c r="AP267" s="36">
        <f t="shared" si="356"/>
        <v>5</v>
      </c>
      <c r="AQ267" s="36">
        <f t="shared" si="343"/>
        <v>135</v>
      </c>
      <c r="AR267" s="36">
        <f>IF(AND($AQ267&gt;=Inputs!B$13,$AQ267&lt;Inputs!C$13),Inputs!C$14,0)</f>
        <v>0</v>
      </c>
      <c r="AS267" s="36">
        <f>IF(AND($AQ267&gt;=Inputs!C$13,$AQ267&lt;Inputs!D$13),Inputs!D$14,0)</f>
        <v>0</v>
      </c>
      <c r="AT267" s="36">
        <f>IF(AND($AQ267&gt;=Inputs!B$13,$AQ267&lt;Inputs!C$13),Inputs!C$13,0)</f>
        <v>0</v>
      </c>
      <c r="AU267" s="36">
        <f>IF(AND($AQ267&gt;=Inputs!C$13,$AQ267&lt;Inputs!D$13),Inputs!D$13,0)</f>
        <v>0</v>
      </c>
      <c r="AV267" s="36">
        <f t="shared" si="357"/>
        <v>0</v>
      </c>
      <c r="AW267" s="36">
        <f>IFERROR((AU267-#REF!)/AS267,0)</f>
        <v>0</v>
      </c>
      <c r="AX267" s="36">
        <f t="shared" si="358"/>
        <v>0</v>
      </c>
      <c r="AY267" s="36" t="str">
        <f t="shared" si="335"/>
        <v>No</v>
      </c>
      <c r="AZ267" s="36">
        <f t="shared" si="359"/>
        <v>0</v>
      </c>
      <c r="BA267" s="36">
        <f t="shared" si="360"/>
        <v>0</v>
      </c>
      <c r="BB267" s="36">
        <f t="shared" si="361"/>
        <v>0</v>
      </c>
      <c r="BC267" s="36">
        <f t="shared" si="362"/>
        <v>0</v>
      </c>
      <c r="BD267" s="36">
        <f t="shared" si="363"/>
        <v>0</v>
      </c>
      <c r="BE267" s="37">
        <f t="shared" si="364"/>
        <v>5</v>
      </c>
      <c r="BF267" s="43">
        <f>IF($I266&lt;=Inputs!B$13,Inputs!B$14,0)</f>
        <v>1</v>
      </c>
      <c r="BG267" s="43">
        <f>IF(AND($I266&gt;Inputs!B$13,$I266&lt;=Inputs!C$13),Inputs!C$14,0)</f>
        <v>0</v>
      </c>
      <c r="BH267" s="43">
        <f>IF(AND($I266&gt;Inputs!C$13,$I266&lt;=Inputs!D$13),Inputs!D$14,0)</f>
        <v>0</v>
      </c>
      <c r="BI267" s="43">
        <f>IF(AND($I266&lt;Inputs!B$13),0,0)</f>
        <v>0</v>
      </c>
      <c r="BJ267" s="43">
        <f>IF(AND($I266&gt;=Inputs!B$13,$I266&lt;Inputs!C$13),Inputs!B$13,0)</f>
        <v>0</v>
      </c>
      <c r="BK267" s="43">
        <f>IF(AND($I266&gt;=Inputs!C$13,$I266&lt;Inputs!D$13),Inputs!C$13,0)</f>
        <v>0</v>
      </c>
      <c r="BL267" s="43">
        <f t="shared" si="365"/>
        <v>130</v>
      </c>
      <c r="BM267" s="43">
        <f t="shared" si="366"/>
        <v>0</v>
      </c>
      <c r="BN267" s="43">
        <f t="shared" si="367"/>
        <v>0</v>
      </c>
      <c r="BO267" s="43">
        <f t="shared" si="368"/>
        <v>130</v>
      </c>
      <c r="BP267" s="43" t="str">
        <f t="shared" si="336"/>
        <v>No</v>
      </c>
      <c r="BQ267" s="43">
        <f t="shared" si="369"/>
        <v>5</v>
      </c>
      <c r="BR267" s="43">
        <f t="shared" si="370"/>
        <v>0</v>
      </c>
      <c r="BS267" s="43">
        <f t="shared" si="371"/>
        <v>0</v>
      </c>
      <c r="BT267" s="43">
        <f t="shared" si="372"/>
        <v>-5</v>
      </c>
      <c r="BU267" s="43">
        <f t="shared" si="373"/>
        <v>0</v>
      </c>
      <c r="BV267" s="43">
        <f t="shared" si="374"/>
        <v>0</v>
      </c>
      <c r="BW267" s="43">
        <f t="shared" si="375"/>
        <v>-5</v>
      </c>
      <c r="BX267" s="43">
        <f t="shared" si="344"/>
        <v>125</v>
      </c>
      <c r="BY267" s="43">
        <f>IF(AND($BX267&gt;Inputs!B$13,$BX267&lt;=Inputs!C$13),Inputs!C$14,0)</f>
        <v>0</v>
      </c>
      <c r="BZ267" s="43">
        <f>IF(AND($BX267&gt;Inputs!C$13,$BX267&lt;=Inputs!D$13),Inputs!D$14,0)</f>
        <v>0</v>
      </c>
      <c r="CA267" s="43">
        <f>IF(AND($BX267&gt;Inputs!B$13,$BX267&lt;=Inputs!C$13),Inputs!B$13,0)</f>
        <v>0</v>
      </c>
      <c r="CB267" s="43">
        <f>IF(AND($BX267&gt;Inputs!C$13,$BX267&lt;=Inputs!D$13),Inputs!C$13,0)</f>
        <v>0</v>
      </c>
      <c r="CC267" s="43">
        <f t="shared" si="376"/>
        <v>0</v>
      </c>
      <c r="CD267" s="43">
        <f t="shared" si="377"/>
        <v>0</v>
      </c>
      <c r="CE267" s="43">
        <f t="shared" si="378"/>
        <v>0</v>
      </c>
      <c r="CF267" s="43" t="str">
        <f t="shared" si="337"/>
        <v>No</v>
      </c>
      <c r="CG267" s="43">
        <f t="shared" si="379"/>
        <v>0</v>
      </c>
      <c r="CH267" s="43">
        <f t="shared" si="380"/>
        <v>0</v>
      </c>
      <c r="CI267" s="43">
        <f t="shared" si="381"/>
        <v>0</v>
      </c>
      <c r="CJ267" s="43">
        <f t="shared" si="382"/>
        <v>0</v>
      </c>
      <c r="CK267" s="43">
        <f t="shared" si="383"/>
        <v>0</v>
      </c>
      <c r="CL267" s="44">
        <f t="shared" si="384"/>
        <v>-5</v>
      </c>
      <c r="CM267" s="9">
        <f>IF(AND($F267&gt;=Inputs!B$3,$F267&lt;Inputs!C$3),FORECAST($F267,Inputs!B$4:C$4,Inputs!B$3:C$3),9999)</f>
        <v>9999</v>
      </c>
      <c r="CN267" s="9">
        <f>IF(AND($F267&gt;=Inputs!C$3,$F267&lt;Inputs!D$3),FORECAST($F267,Inputs!C$4:D$4,Inputs!C$3:D$3),9999)</f>
        <v>9999</v>
      </c>
      <c r="CO267" s="9">
        <f>IF(AND($F267&gt;=Inputs!D$3,$F267&lt;Inputs!E$3),FORECAST($F267,Inputs!D$4:E$4,Inputs!D$3:E$3),9999)</f>
        <v>9999</v>
      </c>
      <c r="CP267" s="9">
        <f>IF(AND($F267&gt;=Inputs!E$3,$F267&lt;Inputs!F$3),FORECAST($F267,Inputs!E$4:F$4,Inputs!E$3:F$3),9999)</f>
        <v>9999</v>
      </c>
      <c r="CQ267" s="9">
        <f>IF(AND($F267&gt;=Inputs!F$3,$F267&lt;Inputs!G$3),FORECAST($F267,Inputs!F$4:G$4,Inputs!F$3:G$3),9999)</f>
        <v>9999</v>
      </c>
      <c r="CR267" s="9">
        <f>IF(AND($F267&gt;=Inputs!G$3,$F267&lt;Inputs!H$3),FORECAST($F267,Inputs!G$4:H$4,Inputs!G$3:H$3),9999)</f>
        <v>9999</v>
      </c>
      <c r="CS267" s="9">
        <f>IF(AND($F267&gt;=Inputs!H$3,$F267&lt;Inputs!I$3),FORECAST($F267,Inputs!H$4:I$4,Inputs!H$3:I$3),9999)</f>
        <v>9999</v>
      </c>
      <c r="CT267" s="9">
        <f>IF(AND($F267&gt;=Inputs!I$3,$F267&lt;Inputs!J$3),FORECAST($F267,Inputs!I$4:J$4,Inputs!I$3:J$3),9999)</f>
        <v>9999</v>
      </c>
      <c r="CU267" s="9">
        <f>IF(AND($F267&gt;=Inputs!J$3,$F267&lt;Inputs!K$3),FORECAST($F267,Inputs!J$4:K$4,Inputs!J$3:K$3),9999)</f>
        <v>9999</v>
      </c>
      <c r="CV267" s="9">
        <f>IF(AND($F267&gt;=Inputs!K$3,$F267&lt;Inputs!L$3),FORECAST($F267,Inputs!K$4:L$4,Inputs!K$3:L$3),9999)</f>
        <v>9999</v>
      </c>
      <c r="CW267" s="9">
        <f>IF(AND($G267&gt;=Inputs!B$3,$G267&lt;Inputs!C$3),FORECAST($G267,Inputs!B$4:C$4,Inputs!B$3:C$3),-9999)</f>
        <v>-9999</v>
      </c>
      <c r="CX267" s="9">
        <f>IF(AND($G267&gt;=Inputs!C$3,$G267&lt;Inputs!D$3),FORECAST($G267,Inputs!C$4:D$4,Inputs!C$3:D$3),-9999)</f>
        <v>-9999</v>
      </c>
      <c r="CY267" s="9">
        <f>IF(AND($G267&gt;=Inputs!D$3,$G267&lt;Inputs!E$3),FORECAST($G267,Inputs!D$4:E$4,Inputs!D$3:E$3),-9999)</f>
        <v>-9999</v>
      </c>
      <c r="CZ267" s="9">
        <f>IF(AND($G267&gt;=Inputs!E$3,$G267&lt;Inputs!F$3),FORECAST($G267,Inputs!E$4:F$4,Inputs!E$3:F$3),-9999)</f>
        <v>-9999</v>
      </c>
      <c r="DA267" s="9">
        <f>IF(AND($G267&gt;=Inputs!F$3,$G267&lt;Inputs!G$3),FORECAST($G267,Inputs!F$4:G$4,Inputs!F$3:G$3),-9999)</f>
        <v>-9999</v>
      </c>
      <c r="DB267" s="9">
        <f>IF(AND($G267&gt;=Inputs!G$3,$G267&lt;Inputs!H$3),FORECAST($G267,Inputs!G$4:H$4,Inputs!G$3:H$3),-9999)</f>
        <v>25.2</v>
      </c>
      <c r="DC267" s="9">
        <f>IF(AND($G267&gt;=Inputs!H$3,$G267&lt;Inputs!I$3),FORECAST($G267,Inputs!H$4:I$4,Inputs!H$3:I$3),-9999)</f>
        <v>-9999</v>
      </c>
      <c r="DD267" s="9">
        <f>IF(AND($G267&gt;=Inputs!I$3,$G267&lt;Inputs!J$3),FORECAST($G267,Inputs!I$4:J$4,Inputs!I$3:J$3),-9999)</f>
        <v>-9999</v>
      </c>
      <c r="DE267" s="9">
        <f>IF(AND($G267&gt;=Inputs!J$3,$G267&lt;Inputs!K$3),FORECAST($G267,Inputs!J$4:K$4,Inputs!J$3:K$3),-9999)</f>
        <v>-9999</v>
      </c>
      <c r="DF267" s="9">
        <f>IF(AND($G267&gt;=Inputs!K$3,$G267&lt;Inputs!L$3),FORECAST($G267,Inputs!K$4:L$4,Inputs!K$3:L$3),-9999)</f>
        <v>-9999</v>
      </c>
    </row>
    <row r="268" spans="1:110" x14ac:dyDescent="0.25">
      <c r="A268" s="2">
        <f t="shared" si="385"/>
        <v>45474.920138888032</v>
      </c>
      <c r="B268" s="3" t="str">
        <f>IF(ROUND(A268,6)&lt;ROUND(Inputs!$B$7,6),"Pre t0",IF(ROUND(A268,6)=ROUND(Inputs!$B$7,6),"t0",IF(AND(A268&gt;Inputs!$B$7,A268&lt;Inputs!$B$8),"TRLD","Post t0")))</f>
        <v>Post t0</v>
      </c>
      <c r="C268" s="17">
        <v>26.649968999999999</v>
      </c>
      <c r="D268" s="19">
        <v>176.24605</v>
      </c>
      <c r="E268" s="19"/>
      <c r="F268" s="19">
        <v>200</v>
      </c>
      <c r="G268" s="19">
        <v>130</v>
      </c>
      <c r="H268" s="7">
        <f t="shared" si="345"/>
        <v>130</v>
      </c>
      <c r="I268" s="7">
        <f>IF(B268="Pre t0",0,IF(B268="t0",MAX(MIN(TRLD!N268,E268),G268),IF(B268="TRLD",I267+J268,IF(B268="Post t0",MAX(I267+M268,G268)))))</f>
        <v>130</v>
      </c>
      <c r="J268" s="7">
        <f t="shared" si="338"/>
        <v>-5</v>
      </c>
      <c r="K268" s="7">
        <f t="shared" si="341"/>
        <v>-130</v>
      </c>
      <c r="L268" s="7">
        <f t="shared" si="339"/>
        <v>5</v>
      </c>
      <c r="M268" s="8">
        <f t="shared" si="340"/>
        <v>-5</v>
      </c>
      <c r="N268" s="31">
        <f t="shared" si="342"/>
        <v>0</v>
      </c>
      <c r="O268" s="31">
        <f>IF(AND($C268&gt;=Inputs!B$4,$C268&lt;Inputs!C$4),FORECAST($C268,Inputs!B$3:C$3,Inputs!B$4:C$4),0)</f>
        <v>0</v>
      </c>
      <c r="P268" s="31">
        <f>IF(AND($C268&gt;=Inputs!C$4,$C268&lt;Inputs!D$4),FORECAST($C268,Inputs!C$3:D$3,Inputs!C$4:D$4),0)</f>
        <v>0</v>
      </c>
      <c r="Q268" s="31">
        <f>IF(AND($C268&gt;=Inputs!D$4,$C268&lt;Inputs!E$4),FORECAST($C268,Inputs!D$3:E$3,Inputs!D$4:E$4),0)</f>
        <v>0</v>
      </c>
      <c r="R268" s="31">
        <f>IF(AND($C268&gt;=Inputs!E$4,$C268&lt;Inputs!F$4),FORECAST($C268,Inputs!E$3:F$3,Inputs!E$4:F$4),0)</f>
        <v>0</v>
      </c>
      <c r="S268" s="31">
        <f>IF(AND($C268&gt;=Inputs!F$4,$C268&lt;Inputs!G$4),FORECAST($C268,Inputs!F$3:G$3,Inputs!F$4:G$4),0)</f>
        <v>0</v>
      </c>
      <c r="T268" s="31">
        <f>IF(AND($C268&gt;=Inputs!G$4,$C268&lt;Inputs!H$4),FORECAST($C268,Inputs!G$3:H$3,Inputs!G$4:H$4),0)</f>
        <v>136.0415375</v>
      </c>
      <c r="U268" s="31">
        <f>IF(AND($C268&gt;=Inputs!H$4,$C268&lt;Inputs!I$4),FORECAST($C268,Inputs!H$3:I$3,Inputs!H$4:I$4),0)</f>
        <v>0</v>
      </c>
      <c r="V268" s="31">
        <f>IF(AND($C268&gt;=Inputs!I$4,$C268&lt;Inputs!J$4),FORECAST($C268,Inputs!I$3:J$3,Inputs!I$4:J$4),0)</f>
        <v>0</v>
      </c>
      <c r="W268" s="31">
        <f>IF(AND($C268&gt;=Inputs!J$4,$C268&lt;Inputs!K$4),FORECAST($C268,Inputs!J$3:K$3,Inputs!J$4:K$4),0)</f>
        <v>0</v>
      </c>
      <c r="X268" s="31">
        <f>IF(AND($C268&gt;=Inputs!K$4,Inputs!K$4&lt;&gt;""),F268,0)</f>
        <v>0</v>
      </c>
      <c r="Y268" s="36">
        <f>IF($I267&lt;Inputs!B$13,Inputs!B$14,0)</f>
        <v>1</v>
      </c>
      <c r="Z268" s="36">
        <f>IF(AND($I267&gt;=Inputs!B$13,$I267&lt;Inputs!C$13),Inputs!C$14,0)</f>
        <v>0</v>
      </c>
      <c r="AA268" s="36">
        <f>IF(AND($I267&gt;=Inputs!C$13,$I267&lt;Inputs!D$13),Inputs!D$14,0)</f>
        <v>0</v>
      </c>
      <c r="AB268" s="36">
        <f>IF(AND($I267&lt;Inputs!B$13),Inputs!B$13,0)</f>
        <v>185</v>
      </c>
      <c r="AC268" s="36">
        <f>IF(AND($I267&gt;=Inputs!B$13,$I267&lt;Inputs!C$13),Inputs!C$13,0)</f>
        <v>0</v>
      </c>
      <c r="AD268" s="36">
        <f>IF(AND($I267&gt;=Inputs!C$13,$I267&lt;Inputs!D$13),Inputs!D$13,0)</f>
        <v>0</v>
      </c>
      <c r="AE268" s="36">
        <f t="shared" si="346"/>
        <v>55</v>
      </c>
      <c r="AF268" s="36">
        <f t="shared" si="347"/>
        <v>0</v>
      </c>
      <c r="AG268" s="36">
        <f t="shared" si="348"/>
        <v>0</v>
      </c>
      <c r="AH268" s="36">
        <f t="shared" si="349"/>
        <v>55</v>
      </c>
      <c r="AI268" s="36" t="str">
        <f t="shared" si="334"/>
        <v>No</v>
      </c>
      <c r="AJ268" s="36">
        <f t="shared" si="350"/>
        <v>5</v>
      </c>
      <c r="AK268" s="36">
        <f t="shared" si="351"/>
        <v>0</v>
      </c>
      <c r="AL268" s="36">
        <f t="shared" si="352"/>
        <v>0</v>
      </c>
      <c r="AM268" s="36">
        <f t="shared" si="353"/>
        <v>5</v>
      </c>
      <c r="AN268" s="36">
        <f t="shared" si="354"/>
        <v>0</v>
      </c>
      <c r="AO268" s="36">
        <f t="shared" si="355"/>
        <v>0</v>
      </c>
      <c r="AP268" s="36">
        <f t="shared" si="356"/>
        <v>5</v>
      </c>
      <c r="AQ268" s="36">
        <f t="shared" si="343"/>
        <v>135</v>
      </c>
      <c r="AR268" s="36">
        <f>IF(AND($AQ268&gt;=Inputs!B$13,$AQ268&lt;Inputs!C$13),Inputs!C$14,0)</f>
        <v>0</v>
      </c>
      <c r="AS268" s="36">
        <f>IF(AND($AQ268&gt;=Inputs!C$13,$AQ268&lt;Inputs!D$13),Inputs!D$14,0)</f>
        <v>0</v>
      </c>
      <c r="AT268" s="36">
        <f>IF(AND($AQ268&gt;=Inputs!B$13,$AQ268&lt;Inputs!C$13),Inputs!C$13,0)</f>
        <v>0</v>
      </c>
      <c r="AU268" s="36">
        <f>IF(AND($AQ268&gt;=Inputs!C$13,$AQ268&lt;Inputs!D$13),Inputs!D$13,0)</f>
        <v>0</v>
      </c>
      <c r="AV268" s="36">
        <f t="shared" si="357"/>
        <v>0</v>
      </c>
      <c r="AW268" s="36">
        <f>IFERROR((AU268-#REF!)/AS268,0)</f>
        <v>0</v>
      </c>
      <c r="AX268" s="36">
        <f t="shared" si="358"/>
        <v>0</v>
      </c>
      <c r="AY268" s="36" t="str">
        <f t="shared" si="335"/>
        <v>No</v>
      </c>
      <c r="AZ268" s="36">
        <f t="shared" si="359"/>
        <v>0</v>
      </c>
      <c r="BA268" s="36">
        <f t="shared" si="360"/>
        <v>0</v>
      </c>
      <c r="BB268" s="36">
        <f t="shared" si="361"/>
        <v>0</v>
      </c>
      <c r="BC268" s="36">
        <f t="shared" si="362"/>
        <v>0</v>
      </c>
      <c r="BD268" s="36">
        <f t="shared" si="363"/>
        <v>0</v>
      </c>
      <c r="BE268" s="37">
        <f t="shared" si="364"/>
        <v>5</v>
      </c>
      <c r="BF268" s="43">
        <f>IF($I267&lt;=Inputs!B$13,Inputs!B$14,0)</f>
        <v>1</v>
      </c>
      <c r="BG268" s="43">
        <f>IF(AND($I267&gt;Inputs!B$13,$I267&lt;=Inputs!C$13),Inputs!C$14,0)</f>
        <v>0</v>
      </c>
      <c r="BH268" s="43">
        <f>IF(AND($I267&gt;Inputs!C$13,$I267&lt;=Inputs!D$13),Inputs!D$14,0)</f>
        <v>0</v>
      </c>
      <c r="BI268" s="43">
        <f>IF(AND($I267&lt;Inputs!B$13),0,0)</f>
        <v>0</v>
      </c>
      <c r="BJ268" s="43">
        <f>IF(AND($I267&gt;=Inputs!B$13,$I267&lt;Inputs!C$13),Inputs!B$13,0)</f>
        <v>0</v>
      </c>
      <c r="BK268" s="43">
        <f>IF(AND($I267&gt;=Inputs!C$13,$I267&lt;Inputs!D$13),Inputs!C$13,0)</f>
        <v>0</v>
      </c>
      <c r="BL268" s="43">
        <f t="shared" si="365"/>
        <v>130</v>
      </c>
      <c r="BM268" s="43">
        <f t="shared" si="366"/>
        <v>0</v>
      </c>
      <c r="BN268" s="43">
        <f t="shared" si="367"/>
        <v>0</v>
      </c>
      <c r="BO268" s="43">
        <f t="shared" si="368"/>
        <v>130</v>
      </c>
      <c r="BP268" s="43" t="str">
        <f t="shared" si="336"/>
        <v>No</v>
      </c>
      <c r="BQ268" s="43">
        <f t="shared" si="369"/>
        <v>5</v>
      </c>
      <c r="BR268" s="43">
        <f t="shared" si="370"/>
        <v>0</v>
      </c>
      <c r="BS268" s="43">
        <f t="shared" si="371"/>
        <v>0</v>
      </c>
      <c r="BT268" s="43">
        <f t="shared" si="372"/>
        <v>-5</v>
      </c>
      <c r="BU268" s="43">
        <f t="shared" si="373"/>
        <v>0</v>
      </c>
      <c r="BV268" s="43">
        <f t="shared" si="374"/>
        <v>0</v>
      </c>
      <c r="BW268" s="43">
        <f t="shared" si="375"/>
        <v>-5</v>
      </c>
      <c r="BX268" s="43">
        <f t="shared" si="344"/>
        <v>125</v>
      </c>
      <c r="BY268" s="43">
        <f>IF(AND($BX268&gt;Inputs!B$13,$BX268&lt;=Inputs!C$13),Inputs!C$14,0)</f>
        <v>0</v>
      </c>
      <c r="BZ268" s="43">
        <f>IF(AND($BX268&gt;Inputs!C$13,$BX268&lt;=Inputs!D$13),Inputs!D$14,0)</f>
        <v>0</v>
      </c>
      <c r="CA268" s="43">
        <f>IF(AND($BX268&gt;Inputs!B$13,$BX268&lt;=Inputs!C$13),Inputs!B$13,0)</f>
        <v>0</v>
      </c>
      <c r="CB268" s="43">
        <f>IF(AND($BX268&gt;Inputs!C$13,$BX268&lt;=Inputs!D$13),Inputs!C$13,0)</f>
        <v>0</v>
      </c>
      <c r="CC268" s="43">
        <f t="shared" si="376"/>
        <v>0</v>
      </c>
      <c r="CD268" s="43">
        <f t="shared" si="377"/>
        <v>0</v>
      </c>
      <c r="CE268" s="43">
        <f t="shared" si="378"/>
        <v>0</v>
      </c>
      <c r="CF268" s="43" t="str">
        <f t="shared" si="337"/>
        <v>No</v>
      </c>
      <c r="CG268" s="43">
        <f t="shared" si="379"/>
        <v>0</v>
      </c>
      <c r="CH268" s="43">
        <f t="shared" si="380"/>
        <v>0</v>
      </c>
      <c r="CI268" s="43">
        <f t="shared" si="381"/>
        <v>0</v>
      </c>
      <c r="CJ268" s="43">
        <f t="shared" si="382"/>
        <v>0</v>
      </c>
      <c r="CK268" s="43">
        <f t="shared" si="383"/>
        <v>0</v>
      </c>
      <c r="CL268" s="44">
        <f t="shared" si="384"/>
        <v>-5</v>
      </c>
      <c r="CM268" s="9">
        <f>IF(AND($F268&gt;=Inputs!B$3,$F268&lt;Inputs!C$3),FORECAST($F268,Inputs!B$4:C$4,Inputs!B$3:C$3),9999)</f>
        <v>9999</v>
      </c>
      <c r="CN268" s="9">
        <f>IF(AND($F268&gt;=Inputs!C$3,$F268&lt;Inputs!D$3),FORECAST($F268,Inputs!C$4:D$4,Inputs!C$3:D$3),9999)</f>
        <v>9999</v>
      </c>
      <c r="CO268" s="9">
        <f>IF(AND($F268&gt;=Inputs!D$3,$F268&lt;Inputs!E$3),FORECAST($F268,Inputs!D$4:E$4,Inputs!D$3:E$3),9999)</f>
        <v>9999</v>
      </c>
      <c r="CP268" s="9">
        <f>IF(AND($F268&gt;=Inputs!E$3,$F268&lt;Inputs!F$3),FORECAST($F268,Inputs!E$4:F$4,Inputs!E$3:F$3),9999)</f>
        <v>9999</v>
      </c>
      <c r="CQ268" s="9">
        <f>IF(AND($F268&gt;=Inputs!F$3,$F268&lt;Inputs!G$3),FORECAST($F268,Inputs!F$4:G$4,Inputs!F$3:G$3),9999)</f>
        <v>9999</v>
      </c>
      <c r="CR268" s="9">
        <f>IF(AND($F268&gt;=Inputs!G$3,$F268&lt;Inputs!H$3),FORECAST($F268,Inputs!G$4:H$4,Inputs!G$3:H$3),9999)</f>
        <v>9999</v>
      </c>
      <c r="CS268" s="9">
        <f>IF(AND($F268&gt;=Inputs!H$3,$F268&lt;Inputs!I$3),FORECAST($F268,Inputs!H$4:I$4,Inputs!H$3:I$3),9999)</f>
        <v>9999</v>
      </c>
      <c r="CT268" s="9">
        <f>IF(AND($F268&gt;=Inputs!I$3,$F268&lt;Inputs!J$3),FORECAST($F268,Inputs!I$4:J$4,Inputs!I$3:J$3),9999)</f>
        <v>9999</v>
      </c>
      <c r="CU268" s="9">
        <f>IF(AND($F268&gt;=Inputs!J$3,$F268&lt;Inputs!K$3),FORECAST($F268,Inputs!J$4:K$4,Inputs!J$3:K$3),9999)</f>
        <v>9999</v>
      </c>
      <c r="CV268" s="9">
        <f>IF(AND($F268&gt;=Inputs!K$3,$F268&lt;Inputs!L$3),FORECAST($F268,Inputs!K$4:L$4,Inputs!K$3:L$3),9999)</f>
        <v>9999</v>
      </c>
      <c r="CW268" s="9">
        <f>IF(AND($G268&gt;=Inputs!B$3,$G268&lt;Inputs!C$3),FORECAST($G268,Inputs!B$4:C$4,Inputs!B$3:C$3),-9999)</f>
        <v>-9999</v>
      </c>
      <c r="CX268" s="9">
        <f>IF(AND($G268&gt;=Inputs!C$3,$G268&lt;Inputs!D$3),FORECAST($G268,Inputs!C$4:D$4,Inputs!C$3:D$3),-9999)</f>
        <v>-9999</v>
      </c>
      <c r="CY268" s="9">
        <f>IF(AND($G268&gt;=Inputs!D$3,$G268&lt;Inputs!E$3),FORECAST($G268,Inputs!D$4:E$4,Inputs!D$3:E$3),-9999)</f>
        <v>-9999</v>
      </c>
      <c r="CZ268" s="9">
        <f>IF(AND($G268&gt;=Inputs!E$3,$G268&lt;Inputs!F$3),FORECAST($G268,Inputs!E$4:F$4,Inputs!E$3:F$3),-9999)</f>
        <v>-9999</v>
      </c>
      <c r="DA268" s="9">
        <f>IF(AND($G268&gt;=Inputs!F$3,$G268&lt;Inputs!G$3),FORECAST($G268,Inputs!F$4:G$4,Inputs!F$3:G$3),-9999)</f>
        <v>-9999</v>
      </c>
      <c r="DB268" s="9">
        <f>IF(AND($G268&gt;=Inputs!G$3,$G268&lt;Inputs!H$3),FORECAST($G268,Inputs!G$4:H$4,Inputs!G$3:H$3),-9999)</f>
        <v>25.2</v>
      </c>
      <c r="DC268" s="9">
        <f>IF(AND($G268&gt;=Inputs!H$3,$G268&lt;Inputs!I$3),FORECAST($G268,Inputs!H$4:I$4,Inputs!H$3:I$3),-9999)</f>
        <v>-9999</v>
      </c>
      <c r="DD268" s="9">
        <f>IF(AND($G268&gt;=Inputs!I$3,$G268&lt;Inputs!J$3),FORECAST($G268,Inputs!I$4:J$4,Inputs!I$3:J$3),-9999)</f>
        <v>-9999</v>
      </c>
      <c r="DE268" s="9">
        <f>IF(AND($G268&gt;=Inputs!J$3,$G268&lt;Inputs!K$3),FORECAST($G268,Inputs!J$4:K$4,Inputs!J$3:K$3),-9999)</f>
        <v>-9999</v>
      </c>
      <c r="DF268" s="9">
        <f>IF(AND($G268&gt;=Inputs!K$3,$G268&lt;Inputs!L$3),FORECAST($G268,Inputs!K$4:L$4,Inputs!K$3:L$3),-9999)</f>
        <v>-9999</v>
      </c>
    </row>
    <row r="269" spans="1:110" x14ac:dyDescent="0.25">
      <c r="A269" s="2">
        <f t="shared" si="385"/>
        <v>45474.923611110251</v>
      </c>
      <c r="B269" s="3" t="str">
        <f>IF(ROUND(A269,6)&lt;ROUND(Inputs!$B$7,6),"Pre t0",IF(ROUND(A269,6)=ROUND(Inputs!$B$7,6),"t0",IF(AND(A269&gt;Inputs!$B$7,A269&lt;Inputs!$B$8),"TRLD","Post t0")))</f>
        <v>Post t0</v>
      </c>
      <c r="C269" s="17">
        <v>29.607171999999998</v>
      </c>
      <c r="D269" s="19">
        <v>175.36445000000001</v>
      </c>
      <c r="E269" s="19"/>
      <c r="F269" s="19">
        <v>200</v>
      </c>
      <c r="G269" s="19">
        <v>130</v>
      </c>
      <c r="H269" s="7">
        <f t="shared" si="345"/>
        <v>130</v>
      </c>
      <c r="I269" s="7">
        <f>IF(B269="Pre t0",0,IF(B269="t0",MAX(MIN(TRLD!N269,E269),G269),IF(B269="TRLD",I268+J269,IF(B269="Post t0",MAX(I268+M269,G269)))))</f>
        <v>130</v>
      </c>
      <c r="J269" s="7">
        <f t="shared" si="338"/>
        <v>-5</v>
      </c>
      <c r="K269" s="7">
        <f t="shared" si="341"/>
        <v>-130</v>
      </c>
      <c r="L269" s="7">
        <f t="shared" si="339"/>
        <v>5</v>
      </c>
      <c r="M269" s="8">
        <f t="shared" si="340"/>
        <v>-5</v>
      </c>
      <c r="N269" s="31">
        <f t="shared" si="342"/>
        <v>0</v>
      </c>
      <c r="O269" s="31">
        <f>IF(AND($C269&gt;=Inputs!B$4,$C269&lt;Inputs!C$4),FORECAST($C269,Inputs!B$3:C$3,Inputs!B$4:C$4),0)</f>
        <v>0</v>
      </c>
      <c r="P269" s="31">
        <f>IF(AND($C269&gt;=Inputs!C$4,$C269&lt;Inputs!D$4),FORECAST($C269,Inputs!C$3:D$3,Inputs!C$4:D$4),0)</f>
        <v>0</v>
      </c>
      <c r="Q269" s="31">
        <f>IF(AND($C269&gt;=Inputs!D$4,$C269&lt;Inputs!E$4),FORECAST($C269,Inputs!D$3:E$3,Inputs!D$4:E$4),0)</f>
        <v>0</v>
      </c>
      <c r="R269" s="31">
        <f>IF(AND($C269&gt;=Inputs!E$4,$C269&lt;Inputs!F$4),FORECAST($C269,Inputs!E$3:F$3,Inputs!E$4:F$4),0)</f>
        <v>0</v>
      </c>
      <c r="S269" s="31">
        <f>IF(AND($C269&gt;=Inputs!F$4,$C269&lt;Inputs!G$4),FORECAST($C269,Inputs!F$3:G$3,Inputs!F$4:G$4),0)</f>
        <v>0</v>
      </c>
      <c r="T269" s="31">
        <f>IF(AND($C269&gt;=Inputs!G$4,$C269&lt;Inputs!H$4),FORECAST($C269,Inputs!G$3:H$3,Inputs!G$4:H$4),0)</f>
        <v>148.36321666666666</v>
      </c>
      <c r="U269" s="31">
        <f>IF(AND($C269&gt;=Inputs!H$4,$C269&lt;Inputs!I$4),FORECAST($C269,Inputs!H$3:I$3,Inputs!H$4:I$4),0)</f>
        <v>0</v>
      </c>
      <c r="V269" s="31">
        <f>IF(AND($C269&gt;=Inputs!I$4,$C269&lt;Inputs!J$4),FORECAST($C269,Inputs!I$3:J$3,Inputs!I$4:J$4),0)</f>
        <v>0</v>
      </c>
      <c r="W269" s="31">
        <f>IF(AND($C269&gt;=Inputs!J$4,$C269&lt;Inputs!K$4),FORECAST($C269,Inputs!J$3:K$3,Inputs!J$4:K$4),0)</f>
        <v>0</v>
      </c>
      <c r="X269" s="31">
        <f>IF(AND($C269&gt;=Inputs!K$4,Inputs!K$4&lt;&gt;""),F269,0)</f>
        <v>0</v>
      </c>
      <c r="Y269" s="36">
        <f>IF($I268&lt;Inputs!B$13,Inputs!B$14,0)</f>
        <v>1</v>
      </c>
      <c r="Z269" s="36">
        <f>IF(AND($I268&gt;=Inputs!B$13,$I268&lt;Inputs!C$13),Inputs!C$14,0)</f>
        <v>0</v>
      </c>
      <c r="AA269" s="36">
        <f>IF(AND($I268&gt;=Inputs!C$13,$I268&lt;Inputs!D$13),Inputs!D$14,0)</f>
        <v>0</v>
      </c>
      <c r="AB269" s="36">
        <f>IF(AND($I268&lt;Inputs!B$13),Inputs!B$13,0)</f>
        <v>185</v>
      </c>
      <c r="AC269" s="36">
        <f>IF(AND($I268&gt;=Inputs!B$13,$I268&lt;Inputs!C$13),Inputs!C$13,0)</f>
        <v>0</v>
      </c>
      <c r="AD269" s="36">
        <f>IF(AND($I268&gt;=Inputs!C$13,$I268&lt;Inputs!D$13),Inputs!D$13,0)</f>
        <v>0</v>
      </c>
      <c r="AE269" s="36">
        <f t="shared" si="346"/>
        <v>55</v>
      </c>
      <c r="AF269" s="36">
        <f t="shared" si="347"/>
        <v>0</v>
      </c>
      <c r="AG269" s="36">
        <f t="shared" si="348"/>
        <v>0</v>
      </c>
      <c r="AH269" s="36">
        <f t="shared" si="349"/>
        <v>55</v>
      </c>
      <c r="AI269" s="36" t="str">
        <f t="shared" si="334"/>
        <v>No</v>
      </c>
      <c r="AJ269" s="36">
        <f t="shared" si="350"/>
        <v>5</v>
      </c>
      <c r="AK269" s="36">
        <f t="shared" si="351"/>
        <v>0</v>
      </c>
      <c r="AL269" s="36">
        <f t="shared" si="352"/>
        <v>0</v>
      </c>
      <c r="AM269" s="36">
        <f t="shared" si="353"/>
        <v>5</v>
      </c>
      <c r="AN269" s="36">
        <f t="shared" si="354"/>
        <v>0</v>
      </c>
      <c r="AO269" s="36">
        <f t="shared" si="355"/>
        <v>0</v>
      </c>
      <c r="AP269" s="36">
        <f t="shared" si="356"/>
        <v>5</v>
      </c>
      <c r="AQ269" s="36">
        <f t="shared" si="343"/>
        <v>135</v>
      </c>
      <c r="AR269" s="36">
        <f>IF(AND($AQ269&gt;=Inputs!B$13,$AQ269&lt;Inputs!C$13),Inputs!C$14,0)</f>
        <v>0</v>
      </c>
      <c r="AS269" s="36">
        <f>IF(AND($AQ269&gt;=Inputs!C$13,$AQ269&lt;Inputs!D$13),Inputs!D$14,0)</f>
        <v>0</v>
      </c>
      <c r="AT269" s="36">
        <f>IF(AND($AQ269&gt;=Inputs!B$13,$AQ269&lt;Inputs!C$13),Inputs!C$13,0)</f>
        <v>0</v>
      </c>
      <c r="AU269" s="36">
        <f>IF(AND($AQ269&gt;=Inputs!C$13,$AQ269&lt;Inputs!D$13),Inputs!D$13,0)</f>
        <v>0</v>
      </c>
      <c r="AV269" s="36">
        <f t="shared" si="357"/>
        <v>0</v>
      </c>
      <c r="AW269" s="36">
        <f>IFERROR((AU269-#REF!)/AS269,0)</f>
        <v>0</v>
      </c>
      <c r="AX269" s="36">
        <f t="shared" si="358"/>
        <v>0</v>
      </c>
      <c r="AY269" s="36" t="str">
        <f t="shared" si="335"/>
        <v>No</v>
      </c>
      <c r="AZ269" s="36">
        <f t="shared" si="359"/>
        <v>0</v>
      </c>
      <c r="BA269" s="36">
        <f t="shared" si="360"/>
        <v>0</v>
      </c>
      <c r="BB269" s="36">
        <f t="shared" si="361"/>
        <v>0</v>
      </c>
      <c r="BC269" s="36">
        <f t="shared" si="362"/>
        <v>0</v>
      </c>
      <c r="BD269" s="36">
        <f t="shared" si="363"/>
        <v>0</v>
      </c>
      <c r="BE269" s="37">
        <f t="shared" si="364"/>
        <v>5</v>
      </c>
      <c r="BF269" s="43">
        <f>IF($I268&lt;=Inputs!B$13,Inputs!B$14,0)</f>
        <v>1</v>
      </c>
      <c r="BG269" s="43">
        <f>IF(AND($I268&gt;Inputs!B$13,$I268&lt;=Inputs!C$13),Inputs!C$14,0)</f>
        <v>0</v>
      </c>
      <c r="BH269" s="43">
        <f>IF(AND($I268&gt;Inputs!C$13,$I268&lt;=Inputs!D$13),Inputs!D$14,0)</f>
        <v>0</v>
      </c>
      <c r="BI269" s="43">
        <f>IF(AND($I268&lt;Inputs!B$13),0,0)</f>
        <v>0</v>
      </c>
      <c r="BJ269" s="43">
        <f>IF(AND($I268&gt;=Inputs!B$13,$I268&lt;Inputs!C$13),Inputs!B$13,0)</f>
        <v>0</v>
      </c>
      <c r="BK269" s="43">
        <f>IF(AND($I268&gt;=Inputs!C$13,$I268&lt;Inputs!D$13),Inputs!C$13,0)</f>
        <v>0</v>
      </c>
      <c r="BL269" s="43">
        <f t="shared" si="365"/>
        <v>130</v>
      </c>
      <c r="BM269" s="43">
        <f t="shared" si="366"/>
        <v>0</v>
      </c>
      <c r="BN269" s="43">
        <f t="shared" si="367"/>
        <v>0</v>
      </c>
      <c r="BO269" s="43">
        <f t="shared" si="368"/>
        <v>130</v>
      </c>
      <c r="BP269" s="43" t="str">
        <f t="shared" si="336"/>
        <v>No</v>
      </c>
      <c r="BQ269" s="43">
        <f t="shared" si="369"/>
        <v>5</v>
      </c>
      <c r="BR269" s="43">
        <f t="shared" si="370"/>
        <v>0</v>
      </c>
      <c r="BS269" s="43">
        <f t="shared" si="371"/>
        <v>0</v>
      </c>
      <c r="BT269" s="43">
        <f t="shared" si="372"/>
        <v>-5</v>
      </c>
      <c r="BU269" s="43">
        <f t="shared" si="373"/>
        <v>0</v>
      </c>
      <c r="BV269" s="43">
        <f t="shared" si="374"/>
        <v>0</v>
      </c>
      <c r="BW269" s="43">
        <f t="shared" si="375"/>
        <v>-5</v>
      </c>
      <c r="BX269" s="43">
        <f t="shared" si="344"/>
        <v>125</v>
      </c>
      <c r="BY269" s="43">
        <f>IF(AND($BX269&gt;Inputs!B$13,$BX269&lt;=Inputs!C$13),Inputs!C$14,0)</f>
        <v>0</v>
      </c>
      <c r="BZ269" s="43">
        <f>IF(AND($BX269&gt;Inputs!C$13,$BX269&lt;=Inputs!D$13),Inputs!D$14,0)</f>
        <v>0</v>
      </c>
      <c r="CA269" s="43">
        <f>IF(AND($BX269&gt;Inputs!B$13,$BX269&lt;=Inputs!C$13),Inputs!B$13,0)</f>
        <v>0</v>
      </c>
      <c r="CB269" s="43">
        <f>IF(AND($BX269&gt;Inputs!C$13,$BX269&lt;=Inputs!D$13),Inputs!C$13,0)</f>
        <v>0</v>
      </c>
      <c r="CC269" s="43">
        <f t="shared" si="376"/>
        <v>0</v>
      </c>
      <c r="CD269" s="43">
        <f t="shared" si="377"/>
        <v>0</v>
      </c>
      <c r="CE269" s="43">
        <f t="shared" si="378"/>
        <v>0</v>
      </c>
      <c r="CF269" s="43" t="str">
        <f t="shared" si="337"/>
        <v>No</v>
      </c>
      <c r="CG269" s="43">
        <f t="shared" si="379"/>
        <v>0</v>
      </c>
      <c r="CH269" s="43">
        <f t="shared" si="380"/>
        <v>0</v>
      </c>
      <c r="CI269" s="43">
        <f t="shared" si="381"/>
        <v>0</v>
      </c>
      <c r="CJ269" s="43">
        <f t="shared" si="382"/>
        <v>0</v>
      </c>
      <c r="CK269" s="43">
        <f t="shared" si="383"/>
        <v>0</v>
      </c>
      <c r="CL269" s="44">
        <f t="shared" si="384"/>
        <v>-5</v>
      </c>
      <c r="CM269" s="9">
        <f>IF(AND($F269&gt;=Inputs!B$3,$F269&lt;Inputs!C$3),FORECAST($F269,Inputs!B$4:C$4,Inputs!B$3:C$3),9999)</f>
        <v>9999</v>
      </c>
      <c r="CN269" s="9">
        <f>IF(AND($F269&gt;=Inputs!C$3,$F269&lt;Inputs!D$3),FORECAST($F269,Inputs!C$4:D$4,Inputs!C$3:D$3),9999)</f>
        <v>9999</v>
      </c>
      <c r="CO269" s="9">
        <f>IF(AND($F269&gt;=Inputs!D$3,$F269&lt;Inputs!E$3),FORECAST($F269,Inputs!D$4:E$4,Inputs!D$3:E$3),9999)</f>
        <v>9999</v>
      </c>
      <c r="CP269" s="9">
        <f>IF(AND($F269&gt;=Inputs!E$3,$F269&lt;Inputs!F$3),FORECAST($F269,Inputs!E$4:F$4,Inputs!E$3:F$3),9999)</f>
        <v>9999</v>
      </c>
      <c r="CQ269" s="9">
        <f>IF(AND($F269&gt;=Inputs!F$3,$F269&lt;Inputs!G$3),FORECAST($F269,Inputs!F$4:G$4,Inputs!F$3:G$3),9999)</f>
        <v>9999</v>
      </c>
      <c r="CR269" s="9">
        <f>IF(AND($F269&gt;=Inputs!G$3,$F269&lt;Inputs!H$3),FORECAST($F269,Inputs!G$4:H$4,Inputs!G$3:H$3),9999)</f>
        <v>9999</v>
      </c>
      <c r="CS269" s="9">
        <f>IF(AND($F269&gt;=Inputs!H$3,$F269&lt;Inputs!I$3),FORECAST($F269,Inputs!H$4:I$4,Inputs!H$3:I$3),9999)</f>
        <v>9999</v>
      </c>
      <c r="CT269" s="9">
        <f>IF(AND($F269&gt;=Inputs!I$3,$F269&lt;Inputs!J$3),FORECAST($F269,Inputs!I$4:J$4,Inputs!I$3:J$3),9999)</f>
        <v>9999</v>
      </c>
      <c r="CU269" s="9">
        <f>IF(AND($F269&gt;=Inputs!J$3,$F269&lt;Inputs!K$3),FORECAST($F269,Inputs!J$4:K$4,Inputs!J$3:K$3),9999)</f>
        <v>9999</v>
      </c>
      <c r="CV269" s="9">
        <f>IF(AND($F269&gt;=Inputs!K$3,$F269&lt;Inputs!L$3),FORECAST($F269,Inputs!K$4:L$4,Inputs!K$3:L$3),9999)</f>
        <v>9999</v>
      </c>
      <c r="CW269" s="9">
        <f>IF(AND($G269&gt;=Inputs!B$3,$G269&lt;Inputs!C$3),FORECAST($G269,Inputs!B$4:C$4,Inputs!B$3:C$3),-9999)</f>
        <v>-9999</v>
      </c>
      <c r="CX269" s="9">
        <f>IF(AND($G269&gt;=Inputs!C$3,$G269&lt;Inputs!D$3),FORECAST($G269,Inputs!C$4:D$4,Inputs!C$3:D$3),-9999)</f>
        <v>-9999</v>
      </c>
      <c r="CY269" s="9">
        <f>IF(AND($G269&gt;=Inputs!D$3,$G269&lt;Inputs!E$3),FORECAST($G269,Inputs!D$4:E$4,Inputs!D$3:E$3),-9999)</f>
        <v>-9999</v>
      </c>
      <c r="CZ269" s="9">
        <f>IF(AND($G269&gt;=Inputs!E$3,$G269&lt;Inputs!F$3),FORECAST($G269,Inputs!E$4:F$4,Inputs!E$3:F$3),-9999)</f>
        <v>-9999</v>
      </c>
      <c r="DA269" s="9">
        <f>IF(AND($G269&gt;=Inputs!F$3,$G269&lt;Inputs!G$3),FORECAST($G269,Inputs!F$4:G$4,Inputs!F$3:G$3),-9999)</f>
        <v>-9999</v>
      </c>
      <c r="DB269" s="9">
        <f>IF(AND($G269&gt;=Inputs!G$3,$G269&lt;Inputs!H$3),FORECAST($G269,Inputs!G$4:H$4,Inputs!G$3:H$3),-9999)</f>
        <v>25.2</v>
      </c>
      <c r="DC269" s="9">
        <f>IF(AND($G269&gt;=Inputs!H$3,$G269&lt;Inputs!I$3),FORECAST($G269,Inputs!H$4:I$4,Inputs!H$3:I$3),-9999)</f>
        <v>-9999</v>
      </c>
      <c r="DD269" s="9">
        <f>IF(AND($G269&gt;=Inputs!I$3,$G269&lt;Inputs!J$3),FORECAST($G269,Inputs!I$4:J$4,Inputs!I$3:J$3),-9999)</f>
        <v>-9999</v>
      </c>
      <c r="DE269" s="9">
        <f>IF(AND($G269&gt;=Inputs!J$3,$G269&lt;Inputs!K$3),FORECAST($G269,Inputs!J$4:K$4,Inputs!J$3:K$3),-9999)</f>
        <v>-9999</v>
      </c>
      <c r="DF269" s="9">
        <f>IF(AND($G269&gt;=Inputs!K$3,$G269&lt;Inputs!L$3),FORECAST($G269,Inputs!K$4:L$4,Inputs!K$3:L$3),-9999)</f>
        <v>-9999</v>
      </c>
    </row>
    <row r="270" spans="1:110" x14ac:dyDescent="0.25">
      <c r="A270" s="2">
        <f t="shared" si="385"/>
        <v>45474.92708333247</v>
      </c>
      <c r="B270" s="3" t="str">
        <f>IF(ROUND(A270,6)&lt;ROUND(Inputs!$B$7,6),"Pre t0",IF(ROUND(A270,6)=ROUND(Inputs!$B$7,6),"t0",IF(AND(A270&gt;Inputs!$B$7,A270&lt;Inputs!$B$8),"TRLD","Post t0")))</f>
        <v>Post t0</v>
      </c>
      <c r="C270" s="17">
        <v>27.699241000000001</v>
      </c>
      <c r="D270" s="19">
        <v>175.36445000000001</v>
      </c>
      <c r="E270" s="19"/>
      <c r="F270" s="19">
        <v>200</v>
      </c>
      <c r="G270" s="19">
        <v>130</v>
      </c>
      <c r="H270" s="7">
        <f t="shared" si="345"/>
        <v>130</v>
      </c>
      <c r="I270" s="7">
        <f>IF(B270="Pre t0",0,IF(B270="t0",MAX(MIN(TRLD!N270,E270),G270),IF(B270="TRLD",I269+J270,IF(B270="Post t0",MAX(I269+M270,G270)))))</f>
        <v>130</v>
      </c>
      <c r="J270" s="7">
        <f t="shared" si="338"/>
        <v>-5</v>
      </c>
      <c r="K270" s="7">
        <f t="shared" si="341"/>
        <v>-130</v>
      </c>
      <c r="L270" s="7">
        <f t="shared" si="339"/>
        <v>5</v>
      </c>
      <c r="M270" s="8">
        <f t="shared" si="340"/>
        <v>-5</v>
      </c>
      <c r="N270" s="31">
        <f t="shared" si="342"/>
        <v>0</v>
      </c>
      <c r="O270" s="31">
        <f>IF(AND($C270&gt;=Inputs!B$4,$C270&lt;Inputs!C$4),FORECAST($C270,Inputs!B$3:C$3,Inputs!B$4:C$4),0)</f>
        <v>0</v>
      </c>
      <c r="P270" s="31">
        <f>IF(AND($C270&gt;=Inputs!C$4,$C270&lt;Inputs!D$4),FORECAST($C270,Inputs!C$3:D$3,Inputs!C$4:D$4),0)</f>
        <v>0</v>
      </c>
      <c r="Q270" s="31">
        <f>IF(AND($C270&gt;=Inputs!D$4,$C270&lt;Inputs!E$4),FORECAST($C270,Inputs!D$3:E$3,Inputs!D$4:E$4),0)</f>
        <v>0</v>
      </c>
      <c r="R270" s="31">
        <f>IF(AND($C270&gt;=Inputs!E$4,$C270&lt;Inputs!F$4),FORECAST($C270,Inputs!E$3:F$3,Inputs!E$4:F$4),0)</f>
        <v>0</v>
      </c>
      <c r="S270" s="31">
        <f>IF(AND($C270&gt;=Inputs!F$4,$C270&lt;Inputs!G$4),FORECAST($C270,Inputs!F$3:G$3,Inputs!F$4:G$4),0)</f>
        <v>0</v>
      </c>
      <c r="T270" s="31">
        <f>IF(AND($C270&gt;=Inputs!G$4,$C270&lt;Inputs!H$4),FORECAST($C270,Inputs!G$3:H$3,Inputs!G$4:H$4),0)</f>
        <v>140.41350416666666</v>
      </c>
      <c r="U270" s="31">
        <f>IF(AND($C270&gt;=Inputs!H$4,$C270&lt;Inputs!I$4),FORECAST($C270,Inputs!H$3:I$3,Inputs!H$4:I$4),0)</f>
        <v>0</v>
      </c>
      <c r="V270" s="31">
        <f>IF(AND($C270&gt;=Inputs!I$4,$C270&lt;Inputs!J$4),FORECAST($C270,Inputs!I$3:J$3,Inputs!I$4:J$4),0)</f>
        <v>0</v>
      </c>
      <c r="W270" s="31">
        <f>IF(AND($C270&gt;=Inputs!J$4,$C270&lt;Inputs!K$4),FORECAST($C270,Inputs!J$3:K$3,Inputs!J$4:K$4),0)</f>
        <v>0</v>
      </c>
      <c r="X270" s="31">
        <f>IF(AND($C270&gt;=Inputs!K$4,Inputs!K$4&lt;&gt;""),F270,0)</f>
        <v>0</v>
      </c>
      <c r="Y270" s="36">
        <f>IF($I269&lt;Inputs!B$13,Inputs!B$14,0)</f>
        <v>1</v>
      </c>
      <c r="Z270" s="36">
        <f>IF(AND($I269&gt;=Inputs!B$13,$I269&lt;Inputs!C$13),Inputs!C$14,0)</f>
        <v>0</v>
      </c>
      <c r="AA270" s="36">
        <f>IF(AND($I269&gt;=Inputs!C$13,$I269&lt;Inputs!D$13),Inputs!D$14,0)</f>
        <v>0</v>
      </c>
      <c r="AB270" s="36">
        <f>IF(AND($I269&lt;Inputs!B$13),Inputs!B$13,0)</f>
        <v>185</v>
      </c>
      <c r="AC270" s="36">
        <f>IF(AND($I269&gt;=Inputs!B$13,$I269&lt;Inputs!C$13),Inputs!C$13,0)</f>
        <v>0</v>
      </c>
      <c r="AD270" s="36">
        <f>IF(AND($I269&gt;=Inputs!C$13,$I269&lt;Inputs!D$13),Inputs!D$13,0)</f>
        <v>0</v>
      </c>
      <c r="AE270" s="36">
        <f t="shared" si="346"/>
        <v>55</v>
      </c>
      <c r="AF270" s="36">
        <f t="shared" si="347"/>
        <v>0</v>
      </c>
      <c r="AG270" s="36">
        <f t="shared" si="348"/>
        <v>0</v>
      </c>
      <c r="AH270" s="36">
        <f t="shared" si="349"/>
        <v>55</v>
      </c>
      <c r="AI270" s="36" t="str">
        <f t="shared" si="334"/>
        <v>No</v>
      </c>
      <c r="AJ270" s="36">
        <f t="shared" si="350"/>
        <v>5</v>
      </c>
      <c r="AK270" s="36">
        <f t="shared" si="351"/>
        <v>0</v>
      </c>
      <c r="AL270" s="36">
        <f t="shared" si="352"/>
        <v>0</v>
      </c>
      <c r="AM270" s="36">
        <f t="shared" si="353"/>
        <v>5</v>
      </c>
      <c r="AN270" s="36">
        <f t="shared" si="354"/>
        <v>0</v>
      </c>
      <c r="AO270" s="36">
        <f t="shared" si="355"/>
        <v>0</v>
      </c>
      <c r="AP270" s="36">
        <f t="shared" si="356"/>
        <v>5</v>
      </c>
      <c r="AQ270" s="36">
        <f t="shared" si="343"/>
        <v>135</v>
      </c>
      <c r="AR270" s="36">
        <f>IF(AND($AQ270&gt;=Inputs!B$13,$AQ270&lt;Inputs!C$13),Inputs!C$14,0)</f>
        <v>0</v>
      </c>
      <c r="AS270" s="36">
        <f>IF(AND($AQ270&gt;=Inputs!C$13,$AQ270&lt;Inputs!D$13),Inputs!D$14,0)</f>
        <v>0</v>
      </c>
      <c r="AT270" s="36">
        <f>IF(AND($AQ270&gt;=Inputs!B$13,$AQ270&lt;Inputs!C$13),Inputs!C$13,0)</f>
        <v>0</v>
      </c>
      <c r="AU270" s="36">
        <f>IF(AND($AQ270&gt;=Inputs!C$13,$AQ270&lt;Inputs!D$13),Inputs!D$13,0)</f>
        <v>0</v>
      </c>
      <c r="AV270" s="36">
        <f t="shared" si="357"/>
        <v>0</v>
      </c>
      <c r="AW270" s="36">
        <f>IFERROR((AU270-#REF!)/AS270,0)</f>
        <v>0</v>
      </c>
      <c r="AX270" s="36">
        <f t="shared" si="358"/>
        <v>0</v>
      </c>
      <c r="AY270" s="36" t="str">
        <f t="shared" si="335"/>
        <v>No</v>
      </c>
      <c r="AZ270" s="36">
        <f t="shared" si="359"/>
        <v>0</v>
      </c>
      <c r="BA270" s="36">
        <f t="shared" si="360"/>
        <v>0</v>
      </c>
      <c r="BB270" s="36">
        <f t="shared" si="361"/>
        <v>0</v>
      </c>
      <c r="BC270" s="36">
        <f t="shared" si="362"/>
        <v>0</v>
      </c>
      <c r="BD270" s="36">
        <f t="shared" si="363"/>
        <v>0</v>
      </c>
      <c r="BE270" s="37">
        <f t="shared" si="364"/>
        <v>5</v>
      </c>
      <c r="BF270" s="43">
        <f>IF($I269&lt;=Inputs!B$13,Inputs!B$14,0)</f>
        <v>1</v>
      </c>
      <c r="BG270" s="43">
        <f>IF(AND($I269&gt;Inputs!B$13,$I269&lt;=Inputs!C$13),Inputs!C$14,0)</f>
        <v>0</v>
      </c>
      <c r="BH270" s="43">
        <f>IF(AND($I269&gt;Inputs!C$13,$I269&lt;=Inputs!D$13),Inputs!D$14,0)</f>
        <v>0</v>
      </c>
      <c r="BI270" s="43">
        <f>IF(AND($I269&lt;Inputs!B$13),0,0)</f>
        <v>0</v>
      </c>
      <c r="BJ270" s="43">
        <f>IF(AND($I269&gt;=Inputs!B$13,$I269&lt;Inputs!C$13),Inputs!B$13,0)</f>
        <v>0</v>
      </c>
      <c r="BK270" s="43">
        <f>IF(AND($I269&gt;=Inputs!C$13,$I269&lt;Inputs!D$13),Inputs!C$13,0)</f>
        <v>0</v>
      </c>
      <c r="BL270" s="43">
        <f t="shared" si="365"/>
        <v>130</v>
      </c>
      <c r="BM270" s="43">
        <f t="shared" si="366"/>
        <v>0</v>
      </c>
      <c r="BN270" s="43">
        <f t="shared" si="367"/>
        <v>0</v>
      </c>
      <c r="BO270" s="43">
        <f t="shared" si="368"/>
        <v>130</v>
      </c>
      <c r="BP270" s="43" t="str">
        <f t="shared" si="336"/>
        <v>No</v>
      </c>
      <c r="BQ270" s="43">
        <f t="shared" si="369"/>
        <v>5</v>
      </c>
      <c r="BR270" s="43">
        <f t="shared" si="370"/>
        <v>0</v>
      </c>
      <c r="BS270" s="43">
        <f t="shared" si="371"/>
        <v>0</v>
      </c>
      <c r="BT270" s="43">
        <f t="shared" si="372"/>
        <v>-5</v>
      </c>
      <c r="BU270" s="43">
        <f t="shared" si="373"/>
        <v>0</v>
      </c>
      <c r="BV270" s="43">
        <f t="shared" si="374"/>
        <v>0</v>
      </c>
      <c r="BW270" s="43">
        <f t="shared" si="375"/>
        <v>-5</v>
      </c>
      <c r="BX270" s="43">
        <f t="shared" si="344"/>
        <v>125</v>
      </c>
      <c r="BY270" s="43">
        <f>IF(AND($BX270&gt;Inputs!B$13,$BX270&lt;=Inputs!C$13),Inputs!C$14,0)</f>
        <v>0</v>
      </c>
      <c r="BZ270" s="43">
        <f>IF(AND($BX270&gt;Inputs!C$13,$BX270&lt;=Inputs!D$13),Inputs!D$14,0)</f>
        <v>0</v>
      </c>
      <c r="CA270" s="43">
        <f>IF(AND($BX270&gt;Inputs!B$13,$BX270&lt;=Inputs!C$13),Inputs!B$13,0)</f>
        <v>0</v>
      </c>
      <c r="CB270" s="43">
        <f>IF(AND($BX270&gt;Inputs!C$13,$BX270&lt;=Inputs!D$13),Inputs!C$13,0)</f>
        <v>0</v>
      </c>
      <c r="CC270" s="43">
        <f t="shared" si="376"/>
        <v>0</v>
      </c>
      <c r="CD270" s="43">
        <f t="shared" si="377"/>
        <v>0</v>
      </c>
      <c r="CE270" s="43">
        <f t="shared" si="378"/>
        <v>0</v>
      </c>
      <c r="CF270" s="43" t="str">
        <f t="shared" si="337"/>
        <v>No</v>
      </c>
      <c r="CG270" s="43">
        <f t="shared" si="379"/>
        <v>0</v>
      </c>
      <c r="CH270" s="43">
        <f t="shared" si="380"/>
        <v>0</v>
      </c>
      <c r="CI270" s="43">
        <f t="shared" si="381"/>
        <v>0</v>
      </c>
      <c r="CJ270" s="43">
        <f t="shared" si="382"/>
        <v>0</v>
      </c>
      <c r="CK270" s="43">
        <f t="shared" si="383"/>
        <v>0</v>
      </c>
      <c r="CL270" s="44">
        <f t="shared" si="384"/>
        <v>-5</v>
      </c>
      <c r="CM270" s="9">
        <f>IF(AND($F270&gt;=Inputs!B$3,$F270&lt;Inputs!C$3),FORECAST($F270,Inputs!B$4:C$4,Inputs!B$3:C$3),9999)</f>
        <v>9999</v>
      </c>
      <c r="CN270" s="9">
        <f>IF(AND($F270&gt;=Inputs!C$3,$F270&lt;Inputs!D$3),FORECAST($F270,Inputs!C$4:D$4,Inputs!C$3:D$3),9999)</f>
        <v>9999</v>
      </c>
      <c r="CO270" s="9">
        <f>IF(AND($F270&gt;=Inputs!D$3,$F270&lt;Inputs!E$3),FORECAST($F270,Inputs!D$4:E$4,Inputs!D$3:E$3),9999)</f>
        <v>9999</v>
      </c>
      <c r="CP270" s="9">
        <f>IF(AND($F270&gt;=Inputs!E$3,$F270&lt;Inputs!F$3),FORECAST($F270,Inputs!E$4:F$4,Inputs!E$3:F$3),9999)</f>
        <v>9999</v>
      </c>
      <c r="CQ270" s="9">
        <f>IF(AND($F270&gt;=Inputs!F$3,$F270&lt;Inputs!G$3),FORECAST($F270,Inputs!F$4:G$4,Inputs!F$3:G$3),9999)</f>
        <v>9999</v>
      </c>
      <c r="CR270" s="9">
        <f>IF(AND($F270&gt;=Inputs!G$3,$F270&lt;Inputs!H$3),FORECAST($F270,Inputs!G$4:H$4,Inputs!G$3:H$3),9999)</f>
        <v>9999</v>
      </c>
      <c r="CS270" s="9">
        <f>IF(AND($F270&gt;=Inputs!H$3,$F270&lt;Inputs!I$3),FORECAST($F270,Inputs!H$4:I$4,Inputs!H$3:I$3),9999)</f>
        <v>9999</v>
      </c>
      <c r="CT270" s="9">
        <f>IF(AND($F270&gt;=Inputs!I$3,$F270&lt;Inputs!J$3),FORECAST($F270,Inputs!I$4:J$4,Inputs!I$3:J$3),9999)</f>
        <v>9999</v>
      </c>
      <c r="CU270" s="9">
        <f>IF(AND($F270&gt;=Inputs!J$3,$F270&lt;Inputs!K$3),FORECAST($F270,Inputs!J$4:K$4,Inputs!J$3:K$3),9999)</f>
        <v>9999</v>
      </c>
      <c r="CV270" s="9">
        <f>IF(AND($F270&gt;=Inputs!K$3,$F270&lt;Inputs!L$3),FORECAST($F270,Inputs!K$4:L$4,Inputs!K$3:L$3),9999)</f>
        <v>9999</v>
      </c>
      <c r="CW270" s="9">
        <f>IF(AND($G270&gt;=Inputs!B$3,$G270&lt;Inputs!C$3),FORECAST($G270,Inputs!B$4:C$4,Inputs!B$3:C$3),-9999)</f>
        <v>-9999</v>
      </c>
      <c r="CX270" s="9">
        <f>IF(AND($G270&gt;=Inputs!C$3,$G270&lt;Inputs!D$3),FORECAST($G270,Inputs!C$4:D$4,Inputs!C$3:D$3),-9999)</f>
        <v>-9999</v>
      </c>
      <c r="CY270" s="9">
        <f>IF(AND($G270&gt;=Inputs!D$3,$G270&lt;Inputs!E$3),FORECAST($G270,Inputs!D$4:E$4,Inputs!D$3:E$3),-9999)</f>
        <v>-9999</v>
      </c>
      <c r="CZ270" s="9">
        <f>IF(AND($G270&gt;=Inputs!E$3,$G270&lt;Inputs!F$3),FORECAST($G270,Inputs!E$4:F$4,Inputs!E$3:F$3),-9999)</f>
        <v>-9999</v>
      </c>
      <c r="DA270" s="9">
        <f>IF(AND($G270&gt;=Inputs!F$3,$G270&lt;Inputs!G$3),FORECAST($G270,Inputs!F$4:G$4,Inputs!F$3:G$3),-9999)</f>
        <v>-9999</v>
      </c>
      <c r="DB270" s="9">
        <f>IF(AND($G270&gt;=Inputs!G$3,$G270&lt;Inputs!H$3),FORECAST($G270,Inputs!G$4:H$4,Inputs!G$3:H$3),-9999)</f>
        <v>25.2</v>
      </c>
      <c r="DC270" s="9">
        <f>IF(AND($G270&gt;=Inputs!H$3,$G270&lt;Inputs!I$3),FORECAST($G270,Inputs!H$4:I$4,Inputs!H$3:I$3),-9999)</f>
        <v>-9999</v>
      </c>
      <c r="DD270" s="9">
        <f>IF(AND($G270&gt;=Inputs!I$3,$G270&lt;Inputs!J$3),FORECAST($G270,Inputs!I$4:J$4,Inputs!I$3:J$3),-9999)</f>
        <v>-9999</v>
      </c>
      <c r="DE270" s="9">
        <f>IF(AND($G270&gt;=Inputs!J$3,$G270&lt;Inputs!K$3),FORECAST($G270,Inputs!J$4:K$4,Inputs!J$3:K$3),-9999)</f>
        <v>-9999</v>
      </c>
      <c r="DF270" s="9">
        <f>IF(AND($G270&gt;=Inputs!K$3,$G270&lt;Inputs!L$3),FORECAST($G270,Inputs!K$4:L$4,Inputs!K$3:L$3),-9999)</f>
        <v>-9999</v>
      </c>
    </row>
    <row r="271" spans="1:110" x14ac:dyDescent="0.25">
      <c r="A271" s="2">
        <f t="shared" si="385"/>
        <v>45474.930555554689</v>
      </c>
      <c r="B271" s="3" t="str">
        <f>IF(ROUND(A271,6)&lt;ROUND(Inputs!$B$7,6),"Pre t0",IF(ROUND(A271,6)=ROUND(Inputs!$B$7,6),"t0",IF(AND(A271&gt;Inputs!$B$7,A271&lt;Inputs!$B$8),"TRLD","Post t0")))</f>
        <v>Post t0</v>
      </c>
      <c r="C271" s="17">
        <v>29.705818000000001</v>
      </c>
      <c r="D271" s="19">
        <v>175.74144999999999</v>
      </c>
      <c r="E271" s="19"/>
      <c r="F271" s="19">
        <v>200</v>
      </c>
      <c r="G271" s="19">
        <v>130</v>
      </c>
      <c r="H271" s="7">
        <f t="shared" si="345"/>
        <v>130</v>
      </c>
      <c r="I271" s="7">
        <f>IF(B271="Pre t0",0,IF(B271="t0",MAX(MIN(TRLD!N271,E271),G271),IF(B271="TRLD",I270+J271,IF(B271="Post t0",MAX(I270+M271,G271)))))</f>
        <v>130</v>
      </c>
      <c r="J271" s="7">
        <f t="shared" si="338"/>
        <v>-5</v>
      </c>
      <c r="K271" s="7">
        <f t="shared" si="341"/>
        <v>-130</v>
      </c>
      <c r="L271" s="7">
        <f t="shared" si="339"/>
        <v>5</v>
      </c>
      <c r="M271" s="8">
        <f t="shared" si="340"/>
        <v>-5</v>
      </c>
      <c r="N271" s="31">
        <f t="shared" si="342"/>
        <v>0</v>
      </c>
      <c r="O271" s="31">
        <f>IF(AND($C271&gt;=Inputs!B$4,$C271&lt;Inputs!C$4),FORECAST($C271,Inputs!B$3:C$3,Inputs!B$4:C$4),0)</f>
        <v>0</v>
      </c>
      <c r="P271" s="31">
        <f>IF(AND($C271&gt;=Inputs!C$4,$C271&lt;Inputs!D$4),FORECAST($C271,Inputs!C$3:D$3,Inputs!C$4:D$4),0)</f>
        <v>0</v>
      </c>
      <c r="Q271" s="31">
        <f>IF(AND($C271&gt;=Inputs!D$4,$C271&lt;Inputs!E$4),FORECAST($C271,Inputs!D$3:E$3,Inputs!D$4:E$4),0)</f>
        <v>0</v>
      </c>
      <c r="R271" s="31">
        <f>IF(AND($C271&gt;=Inputs!E$4,$C271&lt;Inputs!F$4),FORECAST($C271,Inputs!E$3:F$3,Inputs!E$4:F$4),0)</f>
        <v>0</v>
      </c>
      <c r="S271" s="31">
        <f>IF(AND($C271&gt;=Inputs!F$4,$C271&lt;Inputs!G$4),FORECAST($C271,Inputs!F$3:G$3,Inputs!F$4:G$4),0)</f>
        <v>0</v>
      </c>
      <c r="T271" s="31">
        <f>IF(AND($C271&gt;=Inputs!G$4,$C271&lt;Inputs!H$4),FORECAST($C271,Inputs!G$3:H$3,Inputs!G$4:H$4),0)</f>
        <v>148.77424166666668</v>
      </c>
      <c r="U271" s="31">
        <f>IF(AND($C271&gt;=Inputs!H$4,$C271&lt;Inputs!I$4),FORECAST($C271,Inputs!H$3:I$3,Inputs!H$4:I$4),0)</f>
        <v>0</v>
      </c>
      <c r="V271" s="31">
        <f>IF(AND($C271&gt;=Inputs!I$4,$C271&lt;Inputs!J$4),FORECAST($C271,Inputs!I$3:J$3,Inputs!I$4:J$4),0)</f>
        <v>0</v>
      </c>
      <c r="W271" s="31">
        <f>IF(AND($C271&gt;=Inputs!J$4,$C271&lt;Inputs!K$4),FORECAST($C271,Inputs!J$3:K$3,Inputs!J$4:K$4),0)</f>
        <v>0</v>
      </c>
      <c r="X271" s="31">
        <f>IF(AND($C271&gt;=Inputs!K$4,Inputs!K$4&lt;&gt;""),F271,0)</f>
        <v>0</v>
      </c>
      <c r="Y271" s="36">
        <f>IF($I270&lt;Inputs!B$13,Inputs!B$14,0)</f>
        <v>1</v>
      </c>
      <c r="Z271" s="36">
        <f>IF(AND($I270&gt;=Inputs!B$13,$I270&lt;Inputs!C$13),Inputs!C$14,0)</f>
        <v>0</v>
      </c>
      <c r="AA271" s="36">
        <f>IF(AND($I270&gt;=Inputs!C$13,$I270&lt;Inputs!D$13),Inputs!D$14,0)</f>
        <v>0</v>
      </c>
      <c r="AB271" s="36">
        <f>IF(AND($I270&lt;Inputs!B$13),Inputs!B$13,0)</f>
        <v>185</v>
      </c>
      <c r="AC271" s="36">
        <f>IF(AND($I270&gt;=Inputs!B$13,$I270&lt;Inputs!C$13),Inputs!C$13,0)</f>
        <v>0</v>
      </c>
      <c r="AD271" s="36">
        <f>IF(AND($I270&gt;=Inputs!C$13,$I270&lt;Inputs!D$13),Inputs!D$13,0)</f>
        <v>0</v>
      </c>
      <c r="AE271" s="36">
        <f t="shared" si="346"/>
        <v>55</v>
      </c>
      <c r="AF271" s="36">
        <f t="shared" si="347"/>
        <v>0</v>
      </c>
      <c r="AG271" s="36">
        <f t="shared" si="348"/>
        <v>0</v>
      </c>
      <c r="AH271" s="36">
        <f t="shared" si="349"/>
        <v>55</v>
      </c>
      <c r="AI271" s="36" t="str">
        <f t="shared" si="334"/>
        <v>No</v>
      </c>
      <c r="AJ271" s="36">
        <f t="shared" si="350"/>
        <v>5</v>
      </c>
      <c r="AK271" s="36">
        <f t="shared" si="351"/>
        <v>0</v>
      </c>
      <c r="AL271" s="36">
        <f t="shared" si="352"/>
        <v>0</v>
      </c>
      <c r="AM271" s="36">
        <f t="shared" si="353"/>
        <v>5</v>
      </c>
      <c r="AN271" s="36">
        <f t="shared" si="354"/>
        <v>0</v>
      </c>
      <c r="AO271" s="36">
        <f t="shared" si="355"/>
        <v>0</v>
      </c>
      <c r="AP271" s="36">
        <f t="shared" si="356"/>
        <v>5</v>
      </c>
      <c r="AQ271" s="36">
        <f t="shared" si="343"/>
        <v>135</v>
      </c>
      <c r="AR271" s="36">
        <f>IF(AND($AQ271&gt;=Inputs!B$13,$AQ271&lt;Inputs!C$13),Inputs!C$14,0)</f>
        <v>0</v>
      </c>
      <c r="AS271" s="36">
        <f>IF(AND($AQ271&gt;=Inputs!C$13,$AQ271&lt;Inputs!D$13),Inputs!D$14,0)</f>
        <v>0</v>
      </c>
      <c r="AT271" s="36">
        <f>IF(AND($AQ271&gt;=Inputs!B$13,$AQ271&lt;Inputs!C$13),Inputs!C$13,0)</f>
        <v>0</v>
      </c>
      <c r="AU271" s="36">
        <f>IF(AND($AQ271&gt;=Inputs!C$13,$AQ271&lt;Inputs!D$13),Inputs!D$13,0)</f>
        <v>0</v>
      </c>
      <c r="AV271" s="36">
        <f t="shared" si="357"/>
        <v>0</v>
      </c>
      <c r="AW271" s="36">
        <f>IFERROR((AU271-#REF!)/AS271,0)</f>
        <v>0</v>
      </c>
      <c r="AX271" s="36">
        <f t="shared" si="358"/>
        <v>0</v>
      </c>
      <c r="AY271" s="36" t="str">
        <f t="shared" si="335"/>
        <v>No</v>
      </c>
      <c r="AZ271" s="36">
        <f t="shared" si="359"/>
        <v>0</v>
      </c>
      <c r="BA271" s="36">
        <f t="shared" si="360"/>
        <v>0</v>
      </c>
      <c r="BB271" s="36">
        <f t="shared" si="361"/>
        <v>0</v>
      </c>
      <c r="BC271" s="36">
        <f t="shared" si="362"/>
        <v>0</v>
      </c>
      <c r="BD271" s="36">
        <f t="shared" si="363"/>
        <v>0</v>
      </c>
      <c r="BE271" s="37">
        <f t="shared" si="364"/>
        <v>5</v>
      </c>
      <c r="BF271" s="43">
        <f>IF($I270&lt;=Inputs!B$13,Inputs!B$14,0)</f>
        <v>1</v>
      </c>
      <c r="BG271" s="43">
        <f>IF(AND($I270&gt;Inputs!B$13,$I270&lt;=Inputs!C$13),Inputs!C$14,0)</f>
        <v>0</v>
      </c>
      <c r="BH271" s="43">
        <f>IF(AND($I270&gt;Inputs!C$13,$I270&lt;=Inputs!D$13),Inputs!D$14,0)</f>
        <v>0</v>
      </c>
      <c r="BI271" s="43">
        <f>IF(AND($I270&lt;Inputs!B$13),0,0)</f>
        <v>0</v>
      </c>
      <c r="BJ271" s="43">
        <f>IF(AND($I270&gt;=Inputs!B$13,$I270&lt;Inputs!C$13),Inputs!B$13,0)</f>
        <v>0</v>
      </c>
      <c r="BK271" s="43">
        <f>IF(AND($I270&gt;=Inputs!C$13,$I270&lt;Inputs!D$13),Inputs!C$13,0)</f>
        <v>0</v>
      </c>
      <c r="BL271" s="43">
        <f t="shared" si="365"/>
        <v>130</v>
      </c>
      <c r="BM271" s="43">
        <f t="shared" si="366"/>
        <v>0</v>
      </c>
      <c r="BN271" s="43">
        <f t="shared" si="367"/>
        <v>0</v>
      </c>
      <c r="BO271" s="43">
        <f t="shared" si="368"/>
        <v>130</v>
      </c>
      <c r="BP271" s="43" t="str">
        <f t="shared" si="336"/>
        <v>No</v>
      </c>
      <c r="BQ271" s="43">
        <f t="shared" si="369"/>
        <v>5</v>
      </c>
      <c r="BR271" s="43">
        <f t="shared" si="370"/>
        <v>0</v>
      </c>
      <c r="BS271" s="43">
        <f t="shared" si="371"/>
        <v>0</v>
      </c>
      <c r="BT271" s="43">
        <f t="shared" si="372"/>
        <v>-5</v>
      </c>
      <c r="BU271" s="43">
        <f t="shared" si="373"/>
        <v>0</v>
      </c>
      <c r="BV271" s="43">
        <f t="shared" si="374"/>
        <v>0</v>
      </c>
      <c r="BW271" s="43">
        <f t="shared" si="375"/>
        <v>-5</v>
      </c>
      <c r="BX271" s="43">
        <f t="shared" si="344"/>
        <v>125</v>
      </c>
      <c r="BY271" s="43">
        <f>IF(AND($BX271&gt;Inputs!B$13,$BX271&lt;=Inputs!C$13),Inputs!C$14,0)</f>
        <v>0</v>
      </c>
      <c r="BZ271" s="43">
        <f>IF(AND($BX271&gt;Inputs!C$13,$BX271&lt;=Inputs!D$13),Inputs!D$14,0)</f>
        <v>0</v>
      </c>
      <c r="CA271" s="43">
        <f>IF(AND($BX271&gt;Inputs!B$13,$BX271&lt;=Inputs!C$13),Inputs!B$13,0)</f>
        <v>0</v>
      </c>
      <c r="CB271" s="43">
        <f>IF(AND($BX271&gt;Inputs!C$13,$BX271&lt;=Inputs!D$13),Inputs!C$13,0)</f>
        <v>0</v>
      </c>
      <c r="CC271" s="43">
        <f t="shared" si="376"/>
        <v>0</v>
      </c>
      <c r="CD271" s="43">
        <f t="shared" si="377"/>
        <v>0</v>
      </c>
      <c r="CE271" s="43">
        <f t="shared" si="378"/>
        <v>0</v>
      </c>
      <c r="CF271" s="43" t="str">
        <f t="shared" si="337"/>
        <v>No</v>
      </c>
      <c r="CG271" s="43">
        <f t="shared" si="379"/>
        <v>0</v>
      </c>
      <c r="CH271" s="43">
        <f t="shared" si="380"/>
        <v>0</v>
      </c>
      <c r="CI271" s="43">
        <f t="shared" si="381"/>
        <v>0</v>
      </c>
      <c r="CJ271" s="43">
        <f t="shared" si="382"/>
        <v>0</v>
      </c>
      <c r="CK271" s="43">
        <f t="shared" si="383"/>
        <v>0</v>
      </c>
      <c r="CL271" s="44">
        <f t="shared" si="384"/>
        <v>-5</v>
      </c>
      <c r="CM271" s="9">
        <f>IF(AND($F271&gt;=Inputs!B$3,$F271&lt;Inputs!C$3),FORECAST($F271,Inputs!B$4:C$4,Inputs!B$3:C$3),9999)</f>
        <v>9999</v>
      </c>
      <c r="CN271" s="9">
        <f>IF(AND($F271&gt;=Inputs!C$3,$F271&lt;Inputs!D$3),FORECAST($F271,Inputs!C$4:D$4,Inputs!C$3:D$3),9999)</f>
        <v>9999</v>
      </c>
      <c r="CO271" s="9">
        <f>IF(AND($F271&gt;=Inputs!D$3,$F271&lt;Inputs!E$3),FORECAST($F271,Inputs!D$4:E$4,Inputs!D$3:E$3),9999)</f>
        <v>9999</v>
      </c>
      <c r="CP271" s="9">
        <f>IF(AND($F271&gt;=Inputs!E$3,$F271&lt;Inputs!F$3),FORECAST($F271,Inputs!E$4:F$4,Inputs!E$3:F$3),9999)</f>
        <v>9999</v>
      </c>
      <c r="CQ271" s="9">
        <f>IF(AND($F271&gt;=Inputs!F$3,$F271&lt;Inputs!G$3),FORECAST($F271,Inputs!F$4:G$4,Inputs!F$3:G$3),9999)</f>
        <v>9999</v>
      </c>
      <c r="CR271" s="9">
        <f>IF(AND($F271&gt;=Inputs!G$3,$F271&lt;Inputs!H$3),FORECAST($F271,Inputs!G$4:H$4,Inputs!G$3:H$3),9999)</f>
        <v>9999</v>
      </c>
      <c r="CS271" s="9">
        <f>IF(AND($F271&gt;=Inputs!H$3,$F271&lt;Inputs!I$3),FORECAST($F271,Inputs!H$4:I$4,Inputs!H$3:I$3),9999)</f>
        <v>9999</v>
      </c>
      <c r="CT271" s="9">
        <f>IF(AND($F271&gt;=Inputs!I$3,$F271&lt;Inputs!J$3),FORECAST($F271,Inputs!I$4:J$4,Inputs!I$3:J$3),9999)</f>
        <v>9999</v>
      </c>
      <c r="CU271" s="9">
        <f>IF(AND($F271&gt;=Inputs!J$3,$F271&lt;Inputs!K$3),FORECAST($F271,Inputs!J$4:K$4,Inputs!J$3:K$3),9999)</f>
        <v>9999</v>
      </c>
      <c r="CV271" s="9">
        <f>IF(AND($F271&gt;=Inputs!K$3,$F271&lt;Inputs!L$3),FORECAST($F271,Inputs!K$4:L$4,Inputs!K$3:L$3),9999)</f>
        <v>9999</v>
      </c>
      <c r="CW271" s="9">
        <f>IF(AND($G271&gt;=Inputs!B$3,$G271&lt;Inputs!C$3),FORECAST($G271,Inputs!B$4:C$4,Inputs!B$3:C$3),-9999)</f>
        <v>-9999</v>
      </c>
      <c r="CX271" s="9">
        <f>IF(AND($G271&gt;=Inputs!C$3,$G271&lt;Inputs!D$3),FORECAST($G271,Inputs!C$4:D$4,Inputs!C$3:D$3),-9999)</f>
        <v>-9999</v>
      </c>
      <c r="CY271" s="9">
        <f>IF(AND($G271&gt;=Inputs!D$3,$G271&lt;Inputs!E$3),FORECAST($G271,Inputs!D$4:E$4,Inputs!D$3:E$3),-9999)</f>
        <v>-9999</v>
      </c>
      <c r="CZ271" s="9">
        <f>IF(AND($G271&gt;=Inputs!E$3,$G271&lt;Inputs!F$3),FORECAST($G271,Inputs!E$4:F$4,Inputs!E$3:F$3),-9999)</f>
        <v>-9999</v>
      </c>
      <c r="DA271" s="9">
        <f>IF(AND($G271&gt;=Inputs!F$3,$G271&lt;Inputs!G$3),FORECAST($G271,Inputs!F$4:G$4,Inputs!F$3:G$3),-9999)</f>
        <v>-9999</v>
      </c>
      <c r="DB271" s="9">
        <f>IF(AND($G271&gt;=Inputs!G$3,$G271&lt;Inputs!H$3),FORECAST($G271,Inputs!G$4:H$4,Inputs!G$3:H$3),-9999)</f>
        <v>25.2</v>
      </c>
      <c r="DC271" s="9">
        <f>IF(AND($G271&gt;=Inputs!H$3,$G271&lt;Inputs!I$3),FORECAST($G271,Inputs!H$4:I$4,Inputs!H$3:I$3),-9999)</f>
        <v>-9999</v>
      </c>
      <c r="DD271" s="9">
        <f>IF(AND($G271&gt;=Inputs!I$3,$G271&lt;Inputs!J$3),FORECAST($G271,Inputs!I$4:J$4,Inputs!I$3:J$3),-9999)</f>
        <v>-9999</v>
      </c>
      <c r="DE271" s="9">
        <f>IF(AND($G271&gt;=Inputs!J$3,$G271&lt;Inputs!K$3),FORECAST($G271,Inputs!J$4:K$4,Inputs!J$3:K$3),-9999)</f>
        <v>-9999</v>
      </c>
      <c r="DF271" s="9">
        <f>IF(AND($G271&gt;=Inputs!K$3,$G271&lt;Inputs!L$3),FORECAST($G271,Inputs!K$4:L$4,Inputs!K$3:L$3),-9999)</f>
        <v>-9999</v>
      </c>
    </row>
    <row r="272" spans="1:110" x14ac:dyDescent="0.25">
      <c r="A272" s="2">
        <f t="shared" si="385"/>
        <v>45474.934027776908</v>
      </c>
      <c r="B272" s="3" t="str">
        <f>IF(ROUND(A272,6)&lt;ROUND(Inputs!$B$7,6),"Pre t0",IF(ROUND(A272,6)=ROUND(Inputs!$B$7,6),"t0",IF(AND(A272&gt;Inputs!$B$7,A272&lt;Inputs!$B$8),"TRLD","Post t0")))</f>
        <v>Post t0</v>
      </c>
      <c r="C272" s="17">
        <v>29.039580999999998</v>
      </c>
      <c r="D272" s="19">
        <v>176.18950000000001</v>
      </c>
      <c r="E272" s="19"/>
      <c r="F272" s="19">
        <v>200</v>
      </c>
      <c r="G272" s="19">
        <v>130</v>
      </c>
      <c r="H272" s="7">
        <f t="shared" si="345"/>
        <v>130</v>
      </c>
      <c r="I272" s="7">
        <f>IF(B272="Pre t0",0,IF(B272="t0",MAX(MIN(TRLD!N272,E272),G272),IF(B272="TRLD",I271+J272,IF(B272="Post t0",MAX(I271+M272,G272)))))</f>
        <v>130</v>
      </c>
      <c r="J272" s="7">
        <f t="shared" si="338"/>
        <v>-5</v>
      </c>
      <c r="K272" s="7">
        <f t="shared" si="341"/>
        <v>-130</v>
      </c>
      <c r="L272" s="7">
        <f t="shared" si="339"/>
        <v>5</v>
      </c>
      <c r="M272" s="8">
        <f t="shared" si="340"/>
        <v>-5</v>
      </c>
      <c r="N272" s="31">
        <f t="shared" si="342"/>
        <v>0</v>
      </c>
      <c r="O272" s="31">
        <f>IF(AND($C272&gt;=Inputs!B$4,$C272&lt;Inputs!C$4),FORECAST($C272,Inputs!B$3:C$3,Inputs!B$4:C$4),0)</f>
        <v>0</v>
      </c>
      <c r="P272" s="31">
        <f>IF(AND($C272&gt;=Inputs!C$4,$C272&lt;Inputs!D$4),FORECAST($C272,Inputs!C$3:D$3,Inputs!C$4:D$4),0)</f>
        <v>0</v>
      </c>
      <c r="Q272" s="31">
        <f>IF(AND($C272&gt;=Inputs!D$4,$C272&lt;Inputs!E$4),FORECAST($C272,Inputs!D$3:E$3,Inputs!D$4:E$4),0)</f>
        <v>0</v>
      </c>
      <c r="R272" s="31">
        <f>IF(AND($C272&gt;=Inputs!E$4,$C272&lt;Inputs!F$4),FORECAST($C272,Inputs!E$3:F$3,Inputs!E$4:F$4),0)</f>
        <v>0</v>
      </c>
      <c r="S272" s="31">
        <f>IF(AND($C272&gt;=Inputs!F$4,$C272&lt;Inputs!G$4),FORECAST($C272,Inputs!F$3:G$3,Inputs!F$4:G$4),0)</f>
        <v>0</v>
      </c>
      <c r="T272" s="31">
        <f>IF(AND($C272&gt;=Inputs!G$4,$C272&lt;Inputs!H$4),FORECAST($C272,Inputs!G$3:H$3,Inputs!G$4:H$4),0)</f>
        <v>145.99825416666664</v>
      </c>
      <c r="U272" s="31">
        <f>IF(AND($C272&gt;=Inputs!H$4,$C272&lt;Inputs!I$4),FORECAST($C272,Inputs!H$3:I$3,Inputs!H$4:I$4),0)</f>
        <v>0</v>
      </c>
      <c r="V272" s="31">
        <f>IF(AND($C272&gt;=Inputs!I$4,$C272&lt;Inputs!J$4),FORECAST($C272,Inputs!I$3:J$3,Inputs!I$4:J$4),0)</f>
        <v>0</v>
      </c>
      <c r="W272" s="31">
        <f>IF(AND($C272&gt;=Inputs!J$4,$C272&lt;Inputs!K$4),FORECAST($C272,Inputs!J$3:K$3,Inputs!J$4:K$4),0)</f>
        <v>0</v>
      </c>
      <c r="X272" s="31">
        <f>IF(AND($C272&gt;=Inputs!K$4,Inputs!K$4&lt;&gt;""),F272,0)</f>
        <v>0</v>
      </c>
      <c r="Y272" s="36">
        <f>IF($I271&lt;Inputs!B$13,Inputs!B$14,0)</f>
        <v>1</v>
      </c>
      <c r="Z272" s="36">
        <f>IF(AND($I271&gt;=Inputs!B$13,$I271&lt;Inputs!C$13),Inputs!C$14,0)</f>
        <v>0</v>
      </c>
      <c r="AA272" s="36">
        <f>IF(AND($I271&gt;=Inputs!C$13,$I271&lt;Inputs!D$13),Inputs!D$14,0)</f>
        <v>0</v>
      </c>
      <c r="AB272" s="36">
        <f>IF(AND($I271&lt;Inputs!B$13),Inputs!B$13,0)</f>
        <v>185</v>
      </c>
      <c r="AC272" s="36">
        <f>IF(AND($I271&gt;=Inputs!B$13,$I271&lt;Inputs!C$13),Inputs!C$13,0)</f>
        <v>0</v>
      </c>
      <c r="AD272" s="36">
        <f>IF(AND($I271&gt;=Inputs!C$13,$I271&lt;Inputs!D$13),Inputs!D$13,0)</f>
        <v>0</v>
      </c>
      <c r="AE272" s="36">
        <f t="shared" si="346"/>
        <v>55</v>
      </c>
      <c r="AF272" s="36">
        <f t="shared" si="347"/>
        <v>0</v>
      </c>
      <c r="AG272" s="36">
        <f t="shared" si="348"/>
        <v>0</v>
      </c>
      <c r="AH272" s="36">
        <f t="shared" si="349"/>
        <v>55</v>
      </c>
      <c r="AI272" s="36" t="str">
        <f t="shared" si="334"/>
        <v>No</v>
      </c>
      <c r="AJ272" s="36">
        <f t="shared" si="350"/>
        <v>5</v>
      </c>
      <c r="AK272" s="36">
        <f t="shared" si="351"/>
        <v>0</v>
      </c>
      <c r="AL272" s="36">
        <f t="shared" si="352"/>
        <v>0</v>
      </c>
      <c r="AM272" s="36">
        <f t="shared" si="353"/>
        <v>5</v>
      </c>
      <c r="AN272" s="36">
        <f t="shared" si="354"/>
        <v>0</v>
      </c>
      <c r="AO272" s="36">
        <f t="shared" si="355"/>
        <v>0</v>
      </c>
      <c r="AP272" s="36">
        <f t="shared" si="356"/>
        <v>5</v>
      </c>
      <c r="AQ272" s="36">
        <f t="shared" si="343"/>
        <v>135</v>
      </c>
      <c r="AR272" s="36">
        <f>IF(AND($AQ272&gt;=Inputs!B$13,$AQ272&lt;Inputs!C$13),Inputs!C$14,0)</f>
        <v>0</v>
      </c>
      <c r="AS272" s="36">
        <f>IF(AND($AQ272&gt;=Inputs!C$13,$AQ272&lt;Inputs!D$13),Inputs!D$14,0)</f>
        <v>0</v>
      </c>
      <c r="AT272" s="36">
        <f>IF(AND($AQ272&gt;=Inputs!B$13,$AQ272&lt;Inputs!C$13),Inputs!C$13,0)</f>
        <v>0</v>
      </c>
      <c r="AU272" s="36">
        <f>IF(AND($AQ272&gt;=Inputs!C$13,$AQ272&lt;Inputs!D$13),Inputs!D$13,0)</f>
        <v>0</v>
      </c>
      <c r="AV272" s="36">
        <f t="shared" si="357"/>
        <v>0</v>
      </c>
      <c r="AW272" s="36">
        <f>IFERROR((AU272-#REF!)/AS272,0)</f>
        <v>0</v>
      </c>
      <c r="AX272" s="36">
        <f t="shared" si="358"/>
        <v>0</v>
      </c>
      <c r="AY272" s="36" t="str">
        <f t="shared" si="335"/>
        <v>No</v>
      </c>
      <c r="AZ272" s="36">
        <f t="shared" si="359"/>
        <v>0</v>
      </c>
      <c r="BA272" s="36">
        <f t="shared" si="360"/>
        <v>0</v>
      </c>
      <c r="BB272" s="36">
        <f t="shared" si="361"/>
        <v>0</v>
      </c>
      <c r="BC272" s="36">
        <f t="shared" si="362"/>
        <v>0</v>
      </c>
      <c r="BD272" s="36">
        <f t="shared" si="363"/>
        <v>0</v>
      </c>
      <c r="BE272" s="37">
        <f t="shared" si="364"/>
        <v>5</v>
      </c>
      <c r="BF272" s="43">
        <f>IF($I271&lt;=Inputs!B$13,Inputs!B$14,0)</f>
        <v>1</v>
      </c>
      <c r="BG272" s="43">
        <f>IF(AND($I271&gt;Inputs!B$13,$I271&lt;=Inputs!C$13),Inputs!C$14,0)</f>
        <v>0</v>
      </c>
      <c r="BH272" s="43">
        <f>IF(AND($I271&gt;Inputs!C$13,$I271&lt;=Inputs!D$13),Inputs!D$14,0)</f>
        <v>0</v>
      </c>
      <c r="BI272" s="43">
        <f>IF(AND($I271&lt;Inputs!B$13),0,0)</f>
        <v>0</v>
      </c>
      <c r="BJ272" s="43">
        <f>IF(AND($I271&gt;=Inputs!B$13,$I271&lt;Inputs!C$13),Inputs!B$13,0)</f>
        <v>0</v>
      </c>
      <c r="BK272" s="43">
        <f>IF(AND($I271&gt;=Inputs!C$13,$I271&lt;Inputs!D$13),Inputs!C$13,0)</f>
        <v>0</v>
      </c>
      <c r="BL272" s="43">
        <f t="shared" si="365"/>
        <v>130</v>
      </c>
      <c r="BM272" s="43">
        <f t="shared" si="366"/>
        <v>0</v>
      </c>
      <c r="BN272" s="43">
        <f t="shared" si="367"/>
        <v>0</v>
      </c>
      <c r="BO272" s="43">
        <f t="shared" si="368"/>
        <v>130</v>
      </c>
      <c r="BP272" s="43" t="str">
        <f t="shared" si="336"/>
        <v>No</v>
      </c>
      <c r="BQ272" s="43">
        <f t="shared" si="369"/>
        <v>5</v>
      </c>
      <c r="BR272" s="43">
        <f t="shared" si="370"/>
        <v>0</v>
      </c>
      <c r="BS272" s="43">
        <f t="shared" si="371"/>
        <v>0</v>
      </c>
      <c r="BT272" s="43">
        <f t="shared" si="372"/>
        <v>-5</v>
      </c>
      <c r="BU272" s="43">
        <f t="shared" si="373"/>
        <v>0</v>
      </c>
      <c r="BV272" s="43">
        <f t="shared" si="374"/>
        <v>0</v>
      </c>
      <c r="BW272" s="43">
        <f t="shared" si="375"/>
        <v>-5</v>
      </c>
      <c r="BX272" s="43">
        <f t="shared" si="344"/>
        <v>125</v>
      </c>
      <c r="BY272" s="43">
        <f>IF(AND($BX272&gt;Inputs!B$13,$BX272&lt;=Inputs!C$13),Inputs!C$14,0)</f>
        <v>0</v>
      </c>
      <c r="BZ272" s="43">
        <f>IF(AND($BX272&gt;Inputs!C$13,$BX272&lt;=Inputs!D$13),Inputs!D$14,0)</f>
        <v>0</v>
      </c>
      <c r="CA272" s="43">
        <f>IF(AND($BX272&gt;Inputs!B$13,$BX272&lt;=Inputs!C$13),Inputs!B$13,0)</f>
        <v>0</v>
      </c>
      <c r="CB272" s="43">
        <f>IF(AND($BX272&gt;Inputs!C$13,$BX272&lt;=Inputs!D$13),Inputs!C$13,0)</f>
        <v>0</v>
      </c>
      <c r="CC272" s="43">
        <f t="shared" si="376"/>
        <v>0</v>
      </c>
      <c r="CD272" s="43">
        <f t="shared" si="377"/>
        <v>0</v>
      </c>
      <c r="CE272" s="43">
        <f t="shared" si="378"/>
        <v>0</v>
      </c>
      <c r="CF272" s="43" t="str">
        <f t="shared" si="337"/>
        <v>No</v>
      </c>
      <c r="CG272" s="43">
        <f t="shared" si="379"/>
        <v>0</v>
      </c>
      <c r="CH272" s="43">
        <f t="shared" si="380"/>
        <v>0</v>
      </c>
      <c r="CI272" s="43">
        <f t="shared" si="381"/>
        <v>0</v>
      </c>
      <c r="CJ272" s="43">
        <f t="shared" si="382"/>
        <v>0</v>
      </c>
      <c r="CK272" s="43">
        <f t="shared" si="383"/>
        <v>0</v>
      </c>
      <c r="CL272" s="44">
        <f t="shared" si="384"/>
        <v>-5</v>
      </c>
      <c r="CM272" s="9">
        <f>IF(AND($F272&gt;=Inputs!B$3,$F272&lt;Inputs!C$3),FORECAST($F272,Inputs!B$4:C$4,Inputs!B$3:C$3),9999)</f>
        <v>9999</v>
      </c>
      <c r="CN272" s="9">
        <f>IF(AND($F272&gt;=Inputs!C$3,$F272&lt;Inputs!D$3),FORECAST($F272,Inputs!C$4:D$4,Inputs!C$3:D$3),9999)</f>
        <v>9999</v>
      </c>
      <c r="CO272" s="9">
        <f>IF(AND($F272&gt;=Inputs!D$3,$F272&lt;Inputs!E$3),FORECAST($F272,Inputs!D$4:E$4,Inputs!D$3:E$3),9999)</f>
        <v>9999</v>
      </c>
      <c r="CP272" s="9">
        <f>IF(AND($F272&gt;=Inputs!E$3,$F272&lt;Inputs!F$3),FORECAST($F272,Inputs!E$4:F$4,Inputs!E$3:F$3),9999)</f>
        <v>9999</v>
      </c>
      <c r="CQ272" s="9">
        <f>IF(AND($F272&gt;=Inputs!F$3,$F272&lt;Inputs!G$3),FORECAST($F272,Inputs!F$4:G$4,Inputs!F$3:G$3),9999)</f>
        <v>9999</v>
      </c>
      <c r="CR272" s="9">
        <f>IF(AND($F272&gt;=Inputs!G$3,$F272&lt;Inputs!H$3),FORECAST($F272,Inputs!G$4:H$4,Inputs!G$3:H$3),9999)</f>
        <v>9999</v>
      </c>
      <c r="CS272" s="9">
        <f>IF(AND($F272&gt;=Inputs!H$3,$F272&lt;Inputs!I$3),FORECAST($F272,Inputs!H$4:I$4,Inputs!H$3:I$3),9999)</f>
        <v>9999</v>
      </c>
      <c r="CT272" s="9">
        <f>IF(AND($F272&gt;=Inputs!I$3,$F272&lt;Inputs!J$3),FORECAST($F272,Inputs!I$4:J$4,Inputs!I$3:J$3),9999)</f>
        <v>9999</v>
      </c>
      <c r="CU272" s="9">
        <f>IF(AND($F272&gt;=Inputs!J$3,$F272&lt;Inputs!K$3),FORECAST($F272,Inputs!J$4:K$4,Inputs!J$3:K$3),9999)</f>
        <v>9999</v>
      </c>
      <c r="CV272" s="9">
        <f>IF(AND($F272&gt;=Inputs!K$3,$F272&lt;Inputs!L$3),FORECAST($F272,Inputs!K$4:L$4,Inputs!K$3:L$3),9999)</f>
        <v>9999</v>
      </c>
      <c r="CW272" s="9">
        <f>IF(AND($G272&gt;=Inputs!B$3,$G272&lt;Inputs!C$3),FORECAST($G272,Inputs!B$4:C$4,Inputs!B$3:C$3),-9999)</f>
        <v>-9999</v>
      </c>
      <c r="CX272" s="9">
        <f>IF(AND($G272&gt;=Inputs!C$3,$G272&lt;Inputs!D$3),FORECAST($G272,Inputs!C$4:D$4,Inputs!C$3:D$3),-9999)</f>
        <v>-9999</v>
      </c>
      <c r="CY272" s="9">
        <f>IF(AND($G272&gt;=Inputs!D$3,$G272&lt;Inputs!E$3),FORECAST($G272,Inputs!D$4:E$4,Inputs!D$3:E$3),-9999)</f>
        <v>-9999</v>
      </c>
      <c r="CZ272" s="9">
        <f>IF(AND($G272&gt;=Inputs!E$3,$G272&lt;Inputs!F$3),FORECAST($G272,Inputs!E$4:F$4,Inputs!E$3:F$3),-9999)</f>
        <v>-9999</v>
      </c>
      <c r="DA272" s="9">
        <f>IF(AND($G272&gt;=Inputs!F$3,$G272&lt;Inputs!G$3),FORECAST($G272,Inputs!F$4:G$4,Inputs!F$3:G$3),-9999)</f>
        <v>-9999</v>
      </c>
      <c r="DB272" s="9">
        <f>IF(AND($G272&gt;=Inputs!G$3,$G272&lt;Inputs!H$3),FORECAST($G272,Inputs!G$4:H$4,Inputs!G$3:H$3),-9999)</f>
        <v>25.2</v>
      </c>
      <c r="DC272" s="9">
        <f>IF(AND($G272&gt;=Inputs!H$3,$G272&lt;Inputs!I$3),FORECAST($G272,Inputs!H$4:I$4,Inputs!H$3:I$3),-9999)</f>
        <v>-9999</v>
      </c>
      <c r="DD272" s="9">
        <f>IF(AND($G272&gt;=Inputs!I$3,$G272&lt;Inputs!J$3),FORECAST($G272,Inputs!I$4:J$4,Inputs!I$3:J$3),-9999)</f>
        <v>-9999</v>
      </c>
      <c r="DE272" s="9">
        <f>IF(AND($G272&gt;=Inputs!J$3,$G272&lt;Inputs!K$3),FORECAST($G272,Inputs!J$4:K$4,Inputs!J$3:K$3),-9999)</f>
        <v>-9999</v>
      </c>
      <c r="DF272" s="9">
        <f>IF(AND($G272&gt;=Inputs!K$3,$G272&lt;Inputs!L$3),FORECAST($G272,Inputs!K$4:L$4,Inputs!K$3:L$3),-9999)</f>
        <v>-9999</v>
      </c>
    </row>
    <row r="273" spans="1:110" x14ac:dyDescent="0.25">
      <c r="A273" s="2">
        <f t="shared" si="385"/>
        <v>45474.937499999127</v>
      </c>
      <c r="B273" s="3" t="str">
        <f>IF(ROUND(A273,6)&lt;ROUND(Inputs!$B$7,6),"Pre t0",IF(ROUND(A273,6)=ROUND(Inputs!$B$7,6),"t0",IF(AND(A273&gt;Inputs!$B$7,A273&lt;Inputs!$B$8),"TRLD","Post t0")))</f>
        <v>Post t0</v>
      </c>
      <c r="C273" s="17">
        <v>24.428778999999999</v>
      </c>
      <c r="D273" s="19">
        <v>176.1054</v>
      </c>
      <c r="E273" s="19"/>
      <c r="F273" s="19">
        <v>200</v>
      </c>
      <c r="G273" s="19">
        <v>130</v>
      </c>
      <c r="H273" s="7">
        <f t="shared" si="345"/>
        <v>130</v>
      </c>
      <c r="I273" s="7">
        <f>IF(B273="Pre t0",0,IF(B273="t0",MAX(MIN(TRLD!N273,E273),G273),IF(B273="TRLD",I272+J273,IF(B273="Post t0",MAX(I272+M273,G273)))))</f>
        <v>130</v>
      </c>
      <c r="J273" s="7">
        <f t="shared" si="338"/>
        <v>-5</v>
      </c>
      <c r="K273" s="7">
        <f t="shared" si="341"/>
        <v>-130</v>
      </c>
      <c r="L273" s="7">
        <f t="shared" si="339"/>
        <v>5</v>
      </c>
      <c r="M273" s="8">
        <f t="shared" si="340"/>
        <v>-5</v>
      </c>
      <c r="N273" s="31">
        <f t="shared" si="342"/>
        <v>0</v>
      </c>
      <c r="O273" s="31">
        <f>IF(AND($C273&gt;=Inputs!B$4,$C273&lt;Inputs!C$4),FORECAST($C273,Inputs!B$3:C$3,Inputs!B$4:C$4),0)</f>
        <v>0</v>
      </c>
      <c r="P273" s="31">
        <f>IF(AND($C273&gt;=Inputs!C$4,$C273&lt;Inputs!D$4),FORECAST($C273,Inputs!C$3:D$3,Inputs!C$4:D$4),0)</f>
        <v>0</v>
      </c>
      <c r="Q273" s="31">
        <f>IF(AND($C273&gt;=Inputs!D$4,$C273&lt;Inputs!E$4),FORECAST($C273,Inputs!D$3:E$3,Inputs!D$4:E$4),0)</f>
        <v>0</v>
      </c>
      <c r="R273" s="31">
        <f>IF(AND($C273&gt;=Inputs!E$4,$C273&lt;Inputs!F$4),FORECAST($C273,Inputs!E$3:F$3,Inputs!E$4:F$4),0)</f>
        <v>0</v>
      </c>
      <c r="S273" s="31">
        <f>IF(AND($C273&gt;=Inputs!F$4,$C273&lt;Inputs!G$4),FORECAST($C273,Inputs!F$3:G$3,Inputs!F$4:G$4),0)</f>
        <v>0</v>
      </c>
      <c r="T273" s="31">
        <f>IF(AND($C273&gt;=Inputs!G$4,$C273&lt;Inputs!H$4),FORECAST($C273,Inputs!G$3:H$3,Inputs!G$4:H$4),0)</f>
        <v>126.78657916666666</v>
      </c>
      <c r="U273" s="31">
        <f>IF(AND($C273&gt;=Inputs!H$4,$C273&lt;Inputs!I$4),FORECAST($C273,Inputs!H$3:I$3,Inputs!H$4:I$4),0)</f>
        <v>0</v>
      </c>
      <c r="V273" s="31">
        <f>IF(AND($C273&gt;=Inputs!I$4,$C273&lt;Inputs!J$4),FORECAST($C273,Inputs!I$3:J$3,Inputs!I$4:J$4),0)</f>
        <v>0</v>
      </c>
      <c r="W273" s="31">
        <f>IF(AND($C273&gt;=Inputs!J$4,$C273&lt;Inputs!K$4),FORECAST($C273,Inputs!J$3:K$3,Inputs!J$4:K$4),0)</f>
        <v>0</v>
      </c>
      <c r="X273" s="31">
        <f>IF(AND($C273&gt;=Inputs!K$4,Inputs!K$4&lt;&gt;""),F273,0)</f>
        <v>0</v>
      </c>
      <c r="Y273" s="36">
        <f>IF($I272&lt;Inputs!B$13,Inputs!B$14,0)</f>
        <v>1</v>
      </c>
      <c r="Z273" s="36">
        <f>IF(AND($I272&gt;=Inputs!B$13,$I272&lt;Inputs!C$13),Inputs!C$14,0)</f>
        <v>0</v>
      </c>
      <c r="AA273" s="36">
        <f>IF(AND($I272&gt;=Inputs!C$13,$I272&lt;Inputs!D$13),Inputs!D$14,0)</f>
        <v>0</v>
      </c>
      <c r="AB273" s="36">
        <f>IF(AND($I272&lt;Inputs!B$13),Inputs!B$13,0)</f>
        <v>185</v>
      </c>
      <c r="AC273" s="36">
        <f>IF(AND($I272&gt;=Inputs!B$13,$I272&lt;Inputs!C$13),Inputs!C$13,0)</f>
        <v>0</v>
      </c>
      <c r="AD273" s="36">
        <f>IF(AND($I272&gt;=Inputs!C$13,$I272&lt;Inputs!D$13),Inputs!D$13,0)</f>
        <v>0</v>
      </c>
      <c r="AE273" s="36">
        <f t="shared" si="346"/>
        <v>55</v>
      </c>
      <c r="AF273" s="36">
        <f t="shared" si="347"/>
        <v>0</v>
      </c>
      <c r="AG273" s="36">
        <f t="shared" si="348"/>
        <v>0</v>
      </c>
      <c r="AH273" s="36">
        <f t="shared" si="349"/>
        <v>55</v>
      </c>
      <c r="AI273" s="36" t="str">
        <f t="shared" si="334"/>
        <v>No</v>
      </c>
      <c r="AJ273" s="36">
        <f t="shared" si="350"/>
        <v>5</v>
      </c>
      <c r="AK273" s="36">
        <f t="shared" si="351"/>
        <v>0</v>
      </c>
      <c r="AL273" s="36">
        <f t="shared" si="352"/>
        <v>0</v>
      </c>
      <c r="AM273" s="36">
        <f t="shared" si="353"/>
        <v>5</v>
      </c>
      <c r="AN273" s="36">
        <f t="shared" si="354"/>
        <v>0</v>
      </c>
      <c r="AO273" s="36">
        <f t="shared" si="355"/>
        <v>0</v>
      </c>
      <c r="AP273" s="36">
        <f t="shared" si="356"/>
        <v>5</v>
      </c>
      <c r="AQ273" s="36">
        <f t="shared" si="343"/>
        <v>135</v>
      </c>
      <c r="AR273" s="36">
        <f>IF(AND($AQ273&gt;=Inputs!B$13,$AQ273&lt;Inputs!C$13),Inputs!C$14,0)</f>
        <v>0</v>
      </c>
      <c r="AS273" s="36">
        <f>IF(AND($AQ273&gt;=Inputs!C$13,$AQ273&lt;Inputs!D$13),Inputs!D$14,0)</f>
        <v>0</v>
      </c>
      <c r="AT273" s="36">
        <f>IF(AND($AQ273&gt;=Inputs!B$13,$AQ273&lt;Inputs!C$13),Inputs!C$13,0)</f>
        <v>0</v>
      </c>
      <c r="AU273" s="36">
        <f>IF(AND($AQ273&gt;=Inputs!C$13,$AQ273&lt;Inputs!D$13),Inputs!D$13,0)</f>
        <v>0</v>
      </c>
      <c r="AV273" s="36">
        <f t="shared" si="357"/>
        <v>0</v>
      </c>
      <c r="AW273" s="36">
        <f>IFERROR((AU273-#REF!)/AS273,0)</f>
        <v>0</v>
      </c>
      <c r="AX273" s="36">
        <f t="shared" si="358"/>
        <v>0</v>
      </c>
      <c r="AY273" s="36" t="str">
        <f t="shared" si="335"/>
        <v>No</v>
      </c>
      <c r="AZ273" s="36">
        <f t="shared" si="359"/>
        <v>0</v>
      </c>
      <c r="BA273" s="36">
        <f t="shared" si="360"/>
        <v>0</v>
      </c>
      <c r="BB273" s="36">
        <f t="shared" si="361"/>
        <v>0</v>
      </c>
      <c r="BC273" s="36">
        <f t="shared" si="362"/>
        <v>0</v>
      </c>
      <c r="BD273" s="36">
        <f t="shared" si="363"/>
        <v>0</v>
      </c>
      <c r="BE273" s="37">
        <f t="shared" si="364"/>
        <v>5</v>
      </c>
      <c r="BF273" s="43">
        <f>IF($I272&lt;=Inputs!B$13,Inputs!B$14,0)</f>
        <v>1</v>
      </c>
      <c r="BG273" s="43">
        <f>IF(AND($I272&gt;Inputs!B$13,$I272&lt;=Inputs!C$13),Inputs!C$14,0)</f>
        <v>0</v>
      </c>
      <c r="BH273" s="43">
        <f>IF(AND($I272&gt;Inputs!C$13,$I272&lt;=Inputs!D$13),Inputs!D$14,0)</f>
        <v>0</v>
      </c>
      <c r="BI273" s="43">
        <f>IF(AND($I272&lt;Inputs!B$13),0,0)</f>
        <v>0</v>
      </c>
      <c r="BJ273" s="43">
        <f>IF(AND($I272&gt;=Inputs!B$13,$I272&lt;Inputs!C$13),Inputs!B$13,0)</f>
        <v>0</v>
      </c>
      <c r="BK273" s="43">
        <f>IF(AND($I272&gt;=Inputs!C$13,$I272&lt;Inputs!D$13),Inputs!C$13,0)</f>
        <v>0</v>
      </c>
      <c r="BL273" s="43">
        <f t="shared" si="365"/>
        <v>130</v>
      </c>
      <c r="BM273" s="43">
        <f t="shared" si="366"/>
        <v>0</v>
      </c>
      <c r="BN273" s="43">
        <f t="shared" si="367"/>
        <v>0</v>
      </c>
      <c r="BO273" s="43">
        <f t="shared" si="368"/>
        <v>130</v>
      </c>
      <c r="BP273" s="43" t="str">
        <f t="shared" si="336"/>
        <v>No</v>
      </c>
      <c r="BQ273" s="43">
        <f t="shared" si="369"/>
        <v>5</v>
      </c>
      <c r="BR273" s="43">
        <f t="shared" si="370"/>
        <v>0</v>
      </c>
      <c r="BS273" s="43">
        <f t="shared" si="371"/>
        <v>0</v>
      </c>
      <c r="BT273" s="43">
        <f t="shared" si="372"/>
        <v>-5</v>
      </c>
      <c r="BU273" s="43">
        <f t="shared" si="373"/>
        <v>0</v>
      </c>
      <c r="BV273" s="43">
        <f t="shared" si="374"/>
        <v>0</v>
      </c>
      <c r="BW273" s="43">
        <f t="shared" si="375"/>
        <v>-5</v>
      </c>
      <c r="BX273" s="43">
        <f t="shared" si="344"/>
        <v>125</v>
      </c>
      <c r="BY273" s="43">
        <f>IF(AND($BX273&gt;Inputs!B$13,$BX273&lt;=Inputs!C$13),Inputs!C$14,0)</f>
        <v>0</v>
      </c>
      <c r="BZ273" s="43">
        <f>IF(AND($BX273&gt;Inputs!C$13,$BX273&lt;=Inputs!D$13),Inputs!D$14,0)</f>
        <v>0</v>
      </c>
      <c r="CA273" s="43">
        <f>IF(AND($BX273&gt;Inputs!B$13,$BX273&lt;=Inputs!C$13),Inputs!B$13,0)</f>
        <v>0</v>
      </c>
      <c r="CB273" s="43">
        <f>IF(AND($BX273&gt;Inputs!C$13,$BX273&lt;=Inputs!D$13),Inputs!C$13,0)</f>
        <v>0</v>
      </c>
      <c r="CC273" s="43">
        <f t="shared" si="376"/>
        <v>0</v>
      </c>
      <c r="CD273" s="43">
        <f t="shared" si="377"/>
        <v>0</v>
      </c>
      <c r="CE273" s="43">
        <f t="shared" si="378"/>
        <v>0</v>
      </c>
      <c r="CF273" s="43" t="str">
        <f t="shared" si="337"/>
        <v>No</v>
      </c>
      <c r="CG273" s="43">
        <f t="shared" si="379"/>
        <v>0</v>
      </c>
      <c r="CH273" s="43">
        <f t="shared" si="380"/>
        <v>0</v>
      </c>
      <c r="CI273" s="43">
        <f t="shared" si="381"/>
        <v>0</v>
      </c>
      <c r="CJ273" s="43">
        <f t="shared" si="382"/>
        <v>0</v>
      </c>
      <c r="CK273" s="43">
        <f t="shared" si="383"/>
        <v>0</v>
      </c>
      <c r="CL273" s="44">
        <f t="shared" si="384"/>
        <v>-5</v>
      </c>
      <c r="CM273" s="9">
        <f>IF(AND($F273&gt;=Inputs!B$3,$F273&lt;Inputs!C$3),FORECAST($F273,Inputs!B$4:C$4,Inputs!B$3:C$3),9999)</f>
        <v>9999</v>
      </c>
      <c r="CN273" s="9">
        <f>IF(AND($F273&gt;=Inputs!C$3,$F273&lt;Inputs!D$3),FORECAST($F273,Inputs!C$4:D$4,Inputs!C$3:D$3),9999)</f>
        <v>9999</v>
      </c>
      <c r="CO273" s="9">
        <f>IF(AND($F273&gt;=Inputs!D$3,$F273&lt;Inputs!E$3),FORECAST($F273,Inputs!D$4:E$4,Inputs!D$3:E$3),9999)</f>
        <v>9999</v>
      </c>
      <c r="CP273" s="9">
        <f>IF(AND($F273&gt;=Inputs!E$3,$F273&lt;Inputs!F$3),FORECAST($F273,Inputs!E$4:F$4,Inputs!E$3:F$3),9999)</f>
        <v>9999</v>
      </c>
      <c r="CQ273" s="9">
        <f>IF(AND($F273&gt;=Inputs!F$3,$F273&lt;Inputs!G$3),FORECAST($F273,Inputs!F$4:G$4,Inputs!F$3:G$3),9999)</f>
        <v>9999</v>
      </c>
      <c r="CR273" s="9">
        <f>IF(AND($F273&gt;=Inputs!G$3,$F273&lt;Inputs!H$3),FORECAST($F273,Inputs!G$4:H$4,Inputs!G$3:H$3),9999)</f>
        <v>9999</v>
      </c>
      <c r="CS273" s="9">
        <f>IF(AND($F273&gt;=Inputs!H$3,$F273&lt;Inputs!I$3),FORECAST($F273,Inputs!H$4:I$4,Inputs!H$3:I$3),9999)</f>
        <v>9999</v>
      </c>
      <c r="CT273" s="9">
        <f>IF(AND($F273&gt;=Inputs!I$3,$F273&lt;Inputs!J$3),FORECAST($F273,Inputs!I$4:J$4,Inputs!I$3:J$3),9999)</f>
        <v>9999</v>
      </c>
      <c r="CU273" s="9">
        <f>IF(AND($F273&gt;=Inputs!J$3,$F273&lt;Inputs!K$3),FORECAST($F273,Inputs!J$4:K$4,Inputs!J$3:K$3),9999)</f>
        <v>9999</v>
      </c>
      <c r="CV273" s="9">
        <f>IF(AND($F273&gt;=Inputs!K$3,$F273&lt;Inputs!L$3),FORECAST($F273,Inputs!K$4:L$4,Inputs!K$3:L$3),9999)</f>
        <v>9999</v>
      </c>
      <c r="CW273" s="9">
        <f>IF(AND($G273&gt;=Inputs!B$3,$G273&lt;Inputs!C$3),FORECAST($G273,Inputs!B$4:C$4,Inputs!B$3:C$3),-9999)</f>
        <v>-9999</v>
      </c>
      <c r="CX273" s="9">
        <f>IF(AND($G273&gt;=Inputs!C$3,$G273&lt;Inputs!D$3),FORECAST($G273,Inputs!C$4:D$4,Inputs!C$3:D$3),-9999)</f>
        <v>-9999</v>
      </c>
      <c r="CY273" s="9">
        <f>IF(AND($G273&gt;=Inputs!D$3,$G273&lt;Inputs!E$3),FORECAST($G273,Inputs!D$4:E$4,Inputs!D$3:E$3),-9999)</f>
        <v>-9999</v>
      </c>
      <c r="CZ273" s="9">
        <f>IF(AND($G273&gt;=Inputs!E$3,$G273&lt;Inputs!F$3),FORECAST($G273,Inputs!E$4:F$4,Inputs!E$3:F$3),-9999)</f>
        <v>-9999</v>
      </c>
      <c r="DA273" s="9">
        <f>IF(AND($G273&gt;=Inputs!F$3,$G273&lt;Inputs!G$3),FORECAST($G273,Inputs!F$4:G$4,Inputs!F$3:G$3),-9999)</f>
        <v>-9999</v>
      </c>
      <c r="DB273" s="9">
        <f>IF(AND($G273&gt;=Inputs!G$3,$G273&lt;Inputs!H$3),FORECAST($G273,Inputs!G$4:H$4,Inputs!G$3:H$3),-9999)</f>
        <v>25.2</v>
      </c>
      <c r="DC273" s="9">
        <f>IF(AND($G273&gt;=Inputs!H$3,$G273&lt;Inputs!I$3),FORECAST($G273,Inputs!H$4:I$4,Inputs!H$3:I$3),-9999)</f>
        <v>-9999</v>
      </c>
      <c r="DD273" s="9">
        <f>IF(AND($G273&gt;=Inputs!I$3,$G273&lt;Inputs!J$3),FORECAST($G273,Inputs!I$4:J$4,Inputs!I$3:J$3),-9999)</f>
        <v>-9999</v>
      </c>
      <c r="DE273" s="9">
        <f>IF(AND($G273&gt;=Inputs!J$3,$G273&lt;Inputs!K$3),FORECAST($G273,Inputs!J$4:K$4,Inputs!J$3:K$3),-9999)</f>
        <v>-9999</v>
      </c>
      <c r="DF273" s="9">
        <f>IF(AND($G273&gt;=Inputs!K$3,$G273&lt;Inputs!L$3),FORECAST($G273,Inputs!K$4:L$4,Inputs!K$3:L$3),-9999)</f>
        <v>-9999</v>
      </c>
    </row>
    <row r="274" spans="1:110" x14ac:dyDescent="0.25">
      <c r="A274" s="2">
        <f t="shared" si="385"/>
        <v>45474.940972221346</v>
      </c>
      <c r="B274" s="3" t="str">
        <f>IF(ROUND(A274,6)&lt;ROUND(Inputs!$B$7,6),"Pre t0",IF(ROUND(A274,6)=ROUND(Inputs!$B$7,6),"t0",IF(AND(A274&gt;Inputs!$B$7,A274&lt;Inputs!$B$8),"TRLD","Post t0")))</f>
        <v>Post t0</v>
      </c>
      <c r="C274" s="17">
        <v>24.841826000000001</v>
      </c>
      <c r="D274" s="19">
        <v>176.16194999999999</v>
      </c>
      <c r="E274" s="19"/>
      <c r="F274" s="19">
        <v>200</v>
      </c>
      <c r="G274" s="19">
        <v>130</v>
      </c>
      <c r="H274" s="7">
        <f t="shared" si="345"/>
        <v>130</v>
      </c>
      <c r="I274" s="7">
        <f>IF(B274="Pre t0",0,IF(B274="t0",MAX(MIN(TRLD!N274,E274),G274),IF(B274="TRLD",I273+J274,IF(B274="Post t0",MAX(I273+M274,G274)))))</f>
        <v>130</v>
      </c>
      <c r="J274" s="7">
        <f t="shared" si="338"/>
        <v>-5</v>
      </c>
      <c r="K274" s="7">
        <f t="shared" si="341"/>
        <v>-130</v>
      </c>
      <c r="L274" s="7">
        <f t="shared" si="339"/>
        <v>5</v>
      </c>
      <c r="M274" s="8">
        <f t="shared" si="340"/>
        <v>-5</v>
      </c>
      <c r="N274" s="31">
        <f t="shared" si="342"/>
        <v>0</v>
      </c>
      <c r="O274" s="31">
        <f>IF(AND($C274&gt;=Inputs!B$4,$C274&lt;Inputs!C$4),FORECAST($C274,Inputs!B$3:C$3,Inputs!B$4:C$4),0)</f>
        <v>0</v>
      </c>
      <c r="P274" s="31">
        <f>IF(AND($C274&gt;=Inputs!C$4,$C274&lt;Inputs!D$4),FORECAST($C274,Inputs!C$3:D$3,Inputs!C$4:D$4),0)</f>
        <v>0</v>
      </c>
      <c r="Q274" s="31">
        <f>IF(AND($C274&gt;=Inputs!D$4,$C274&lt;Inputs!E$4),FORECAST($C274,Inputs!D$3:E$3,Inputs!D$4:E$4),0)</f>
        <v>0</v>
      </c>
      <c r="R274" s="31">
        <f>IF(AND($C274&gt;=Inputs!E$4,$C274&lt;Inputs!F$4),FORECAST($C274,Inputs!E$3:F$3,Inputs!E$4:F$4),0)</f>
        <v>0</v>
      </c>
      <c r="S274" s="31">
        <f>IF(AND($C274&gt;=Inputs!F$4,$C274&lt;Inputs!G$4),FORECAST($C274,Inputs!F$3:G$3,Inputs!F$4:G$4),0)</f>
        <v>0</v>
      </c>
      <c r="T274" s="31">
        <f>IF(AND($C274&gt;=Inputs!G$4,$C274&lt;Inputs!H$4),FORECAST($C274,Inputs!G$3:H$3,Inputs!G$4:H$4),0)</f>
        <v>128.50760833333334</v>
      </c>
      <c r="U274" s="31">
        <f>IF(AND($C274&gt;=Inputs!H$4,$C274&lt;Inputs!I$4),FORECAST($C274,Inputs!H$3:I$3,Inputs!H$4:I$4),0)</f>
        <v>0</v>
      </c>
      <c r="V274" s="31">
        <f>IF(AND($C274&gt;=Inputs!I$4,$C274&lt;Inputs!J$4),FORECAST($C274,Inputs!I$3:J$3,Inputs!I$4:J$4),0)</f>
        <v>0</v>
      </c>
      <c r="W274" s="31">
        <f>IF(AND($C274&gt;=Inputs!J$4,$C274&lt;Inputs!K$4),FORECAST($C274,Inputs!J$3:K$3,Inputs!J$4:K$4),0)</f>
        <v>0</v>
      </c>
      <c r="X274" s="31">
        <f>IF(AND($C274&gt;=Inputs!K$4,Inputs!K$4&lt;&gt;""),F274,0)</f>
        <v>0</v>
      </c>
      <c r="Y274" s="36">
        <f>IF($I273&lt;Inputs!B$13,Inputs!B$14,0)</f>
        <v>1</v>
      </c>
      <c r="Z274" s="36">
        <f>IF(AND($I273&gt;=Inputs!B$13,$I273&lt;Inputs!C$13),Inputs!C$14,0)</f>
        <v>0</v>
      </c>
      <c r="AA274" s="36">
        <f>IF(AND($I273&gt;=Inputs!C$13,$I273&lt;Inputs!D$13),Inputs!D$14,0)</f>
        <v>0</v>
      </c>
      <c r="AB274" s="36">
        <f>IF(AND($I273&lt;Inputs!B$13),Inputs!B$13,0)</f>
        <v>185</v>
      </c>
      <c r="AC274" s="36">
        <f>IF(AND($I273&gt;=Inputs!B$13,$I273&lt;Inputs!C$13),Inputs!C$13,0)</f>
        <v>0</v>
      </c>
      <c r="AD274" s="36">
        <f>IF(AND($I273&gt;=Inputs!C$13,$I273&lt;Inputs!D$13),Inputs!D$13,0)</f>
        <v>0</v>
      </c>
      <c r="AE274" s="36">
        <f t="shared" si="346"/>
        <v>55</v>
      </c>
      <c r="AF274" s="36">
        <f t="shared" si="347"/>
        <v>0</v>
      </c>
      <c r="AG274" s="36">
        <f t="shared" si="348"/>
        <v>0</v>
      </c>
      <c r="AH274" s="36">
        <f t="shared" si="349"/>
        <v>55</v>
      </c>
      <c r="AI274" s="36" t="str">
        <f t="shared" si="334"/>
        <v>No</v>
      </c>
      <c r="AJ274" s="36">
        <f t="shared" si="350"/>
        <v>5</v>
      </c>
      <c r="AK274" s="36">
        <f t="shared" si="351"/>
        <v>0</v>
      </c>
      <c r="AL274" s="36">
        <f t="shared" si="352"/>
        <v>0</v>
      </c>
      <c r="AM274" s="36">
        <f t="shared" si="353"/>
        <v>5</v>
      </c>
      <c r="AN274" s="36">
        <f t="shared" si="354"/>
        <v>0</v>
      </c>
      <c r="AO274" s="36">
        <f t="shared" si="355"/>
        <v>0</v>
      </c>
      <c r="AP274" s="36">
        <f t="shared" si="356"/>
        <v>5</v>
      </c>
      <c r="AQ274" s="36">
        <f t="shared" si="343"/>
        <v>135</v>
      </c>
      <c r="AR274" s="36">
        <f>IF(AND($AQ274&gt;=Inputs!B$13,$AQ274&lt;Inputs!C$13),Inputs!C$14,0)</f>
        <v>0</v>
      </c>
      <c r="AS274" s="36">
        <f>IF(AND($AQ274&gt;=Inputs!C$13,$AQ274&lt;Inputs!D$13),Inputs!D$14,0)</f>
        <v>0</v>
      </c>
      <c r="AT274" s="36">
        <f>IF(AND($AQ274&gt;=Inputs!B$13,$AQ274&lt;Inputs!C$13),Inputs!C$13,0)</f>
        <v>0</v>
      </c>
      <c r="AU274" s="36">
        <f>IF(AND($AQ274&gt;=Inputs!C$13,$AQ274&lt;Inputs!D$13),Inputs!D$13,0)</f>
        <v>0</v>
      </c>
      <c r="AV274" s="36">
        <f t="shared" si="357"/>
        <v>0</v>
      </c>
      <c r="AW274" s="36">
        <f>IFERROR((AU274-#REF!)/AS274,0)</f>
        <v>0</v>
      </c>
      <c r="AX274" s="36">
        <f t="shared" si="358"/>
        <v>0</v>
      </c>
      <c r="AY274" s="36" t="str">
        <f t="shared" si="335"/>
        <v>No</v>
      </c>
      <c r="AZ274" s="36">
        <f t="shared" si="359"/>
        <v>0</v>
      </c>
      <c r="BA274" s="36">
        <f t="shared" si="360"/>
        <v>0</v>
      </c>
      <c r="BB274" s="36">
        <f t="shared" si="361"/>
        <v>0</v>
      </c>
      <c r="BC274" s="36">
        <f t="shared" si="362"/>
        <v>0</v>
      </c>
      <c r="BD274" s="36">
        <f t="shared" si="363"/>
        <v>0</v>
      </c>
      <c r="BE274" s="37">
        <f t="shared" si="364"/>
        <v>5</v>
      </c>
      <c r="BF274" s="43">
        <f>IF($I273&lt;=Inputs!B$13,Inputs!B$14,0)</f>
        <v>1</v>
      </c>
      <c r="BG274" s="43">
        <f>IF(AND($I273&gt;Inputs!B$13,$I273&lt;=Inputs!C$13),Inputs!C$14,0)</f>
        <v>0</v>
      </c>
      <c r="BH274" s="43">
        <f>IF(AND($I273&gt;Inputs!C$13,$I273&lt;=Inputs!D$13),Inputs!D$14,0)</f>
        <v>0</v>
      </c>
      <c r="BI274" s="43">
        <f>IF(AND($I273&lt;Inputs!B$13),0,0)</f>
        <v>0</v>
      </c>
      <c r="BJ274" s="43">
        <f>IF(AND($I273&gt;=Inputs!B$13,$I273&lt;Inputs!C$13),Inputs!B$13,0)</f>
        <v>0</v>
      </c>
      <c r="BK274" s="43">
        <f>IF(AND($I273&gt;=Inputs!C$13,$I273&lt;Inputs!D$13),Inputs!C$13,0)</f>
        <v>0</v>
      </c>
      <c r="BL274" s="43">
        <f t="shared" si="365"/>
        <v>130</v>
      </c>
      <c r="BM274" s="43">
        <f t="shared" si="366"/>
        <v>0</v>
      </c>
      <c r="BN274" s="43">
        <f t="shared" si="367"/>
        <v>0</v>
      </c>
      <c r="BO274" s="43">
        <f t="shared" si="368"/>
        <v>130</v>
      </c>
      <c r="BP274" s="43" t="str">
        <f t="shared" si="336"/>
        <v>No</v>
      </c>
      <c r="BQ274" s="43">
        <f t="shared" si="369"/>
        <v>5</v>
      </c>
      <c r="BR274" s="43">
        <f t="shared" si="370"/>
        <v>0</v>
      </c>
      <c r="BS274" s="43">
        <f t="shared" si="371"/>
        <v>0</v>
      </c>
      <c r="BT274" s="43">
        <f t="shared" si="372"/>
        <v>-5</v>
      </c>
      <c r="BU274" s="43">
        <f t="shared" si="373"/>
        <v>0</v>
      </c>
      <c r="BV274" s="43">
        <f t="shared" si="374"/>
        <v>0</v>
      </c>
      <c r="BW274" s="43">
        <f t="shared" si="375"/>
        <v>-5</v>
      </c>
      <c r="BX274" s="43">
        <f t="shared" si="344"/>
        <v>125</v>
      </c>
      <c r="BY274" s="43">
        <f>IF(AND($BX274&gt;Inputs!B$13,$BX274&lt;=Inputs!C$13),Inputs!C$14,0)</f>
        <v>0</v>
      </c>
      <c r="BZ274" s="43">
        <f>IF(AND($BX274&gt;Inputs!C$13,$BX274&lt;=Inputs!D$13),Inputs!D$14,0)</f>
        <v>0</v>
      </c>
      <c r="CA274" s="43">
        <f>IF(AND($BX274&gt;Inputs!B$13,$BX274&lt;=Inputs!C$13),Inputs!B$13,0)</f>
        <v>0</v>
      </c>
      <c r="CB274" s="43">
        <f>IF(AND($BX274&gt;Inputs!C$13,$BX274&lt;=Inputs!D$13),Inputs!C$13,0)</f>
        <v>0</v>
      </c>
      <c r="CC274" s="43">
        <f t="shared" si="376"/>
        <v>0</v>
      </c>
      <c r="CD274" s="43">
        <f t="shared" si="377"/>
        <v>0</v>
      </c>
      <c r="CE274" s="43">
        <f t="shared" si="378"/>
        <v>0</v>
      </c>
      <c r="CF274" s="43" t="str">
        <f t="shared" si="337"/>
        <v>No</v>
      </c>
      <c r="CG274" s="43">
        <f t="shared" si="379"/>
        <v>0</v>
      </c>
      <c r="CH274" s="43">
        <f t="shared" si="380"/>
        <v>0</v>
      </c>
      <c r="CI274" s="43">
        <f t="shared" si="381"/>
        <v>0</v>
      </c>
      <c r="CJ274" s="43">
        <f t="shared" si="382"/>
        <v>0</v>
      </c>
      <c r="CK274" s="43">
        <f t="shared" si="383"/>
        <v>0</v>
      </c>
      <c r="CL274" s="44">
        <f t="shared" si="384"/>
        <v>-5</v>
      </c>
      <c r="CM274" s="9">
        <f>IF(AND($F274&gt;=Inputs!B$3,$F274&lt;Inputs!C$3),FORECAST($F274,Inputs!B$4:C$4,Inputs!B$3:C$3),9999)</f>
        <v>9999</v>
      </c>
      <c r="CN274" s="9">
        <f>IF(AND($F274&gt;=Inputs!C$3,$F274&lt;Inputs!D$3),FORECAST($F274,Inputs!C$4:D$4,Inputs!C$3:D$3),9999)</f>
        <v>9999</v>
      </c>
      <c r="CO274" s="9">
        <f>IF(AND($F274&gt;=Inputs!D$3,$F274&lt;Inputs!E$3),FORECAST($F274,Inputs!D$4:E$4,Inputs!D$3:E$3),9999)</f>
        <v>9999</v>
      </c>
      <c r="CP274" s="9">
        <f>IF(AND($F274&gt;=Inputs!E$3,$F274&lt;Inputs!F$3),FORECAST($F274,Inputs!E$4:F$4,Inputs!E$3:F$3),9999)</f>
        <v>9999</v>
      </c>
      <c r="CQ274" s="9">
        <f>IF(AND($F274&gt;=Inputs!F$3,$F274&lt;Inputs!G$3),FORECAST($F274,Inputs!F$4:G$4,Inputs!F$3:G$3),9999)</f>
        <v>9999</v>
      </c>
      <c r="CR274" s="9">
        <f>IF(AND($F274&gt;=Inputs!G$3,$F274&lt;Inputs!H$3),FORECAST($F274,Inputs!G$4:H$4,Inputs!G$3:H$3),9999)</f>
        <v>9999</v>
      </c>
      <c r="CS274" s="9">
        <f>IF(AND($F274&gt;=Inputs!H$3,$F274&lt;Inputs!I$3),FORECAST($F274,Inputs!H$4:I$4,Inputs!H$3:I$3),9999)</f>
        <v>9999</v>
      </c>
      <c r="CT274" s="9">
        <f>IF(AND($F274&gt;=Inputs!I$3,$F274&lt;Inputs!J$3),FORECAST($F274,Inputs!I$4:J$4,Inputs!I$3:J$3),9999)</f>
        <v>9999</v>
      </c>
      <c r="CU274" s="9">
        <f>IF(AND($F274&gt;=Inputs!J$3,$F274&lt;Inputs!K$3),FORECAST($F274,Inputs!J$4:K$4,Inputs!J$3:K$3),9999)</f>
        <v>9999</v>
      </c>
      <c r="CV274" s="9">
        <f>IF(AND($F274&gt;=Inputs!K$3,$F274&lt;Inputs!L$3),FORECAST($F274,Inputs!K$4:L$4,Inputs!K$3:L$3),9999)</f>
        <v>9999</v>
      </c>
      <c r="CW274" s="9">
        <f>IF(AND($G274&gt;=Inputs!B$3,$G274&lt;Inputs!C$3),FORECAST($G274,Inputs!B$4:C$4,Inputs!B$3:C$3),-9999)</f>
        <v>-9999</v>
      </c>
      <c r="CX274" s="9">
        <f>IF(AND($G274&gt;=Inputs!C$3,$G274&lt;Inputs!D$3),FORECAST($G274,Inputs!C$4:D$4,Inputs!C$3:D$3),-9999)</f>
        <v>-9999</v>
      </c>
      <c r="CY274" s="9">
        <f>IF(AND($G274&gt;=Inputs!D$3,$G274&lt;Inputs!E$3),FORECAST($G274,Inputs!D$4:E$4,Inputs!D$3:E$3),-9999)</f>
        <v>-9999</v>
      </c>
      <c r="CZ274" s="9">
        <f>IF(AND($G274&gt;=Inputs!E$3,$G274&lt;Inputs!F$3),FORECAST($G274,Inputs!E$4:F$4,Inputs!E$3:F$3),-9999)</f>
        <v>-9999</v>
      </c>
      <c r="DA274" s="9">
        <f>IF(AND($G274&gt;=Inputs!F$3,$G274&lt;Inputs!G$3),FORECAST($G274,Inputs!F$4:G$4,Inputs!F$3:G$3),-9999)</f>
        <v>-9999</v>
      </c>
      <c r="DB274" s="9">
        <f>IF(AND($G274&gt;=Inputs!G$3,$G274&lt;Inputs!H$3),FORECAST($G274,Inputs!G$4:H$4,Inputs!G$3:H$3),-9999)</f>
        <v>25.2</v>
      </c>
      <c r="DC274" s="9">
        <f>IF(AND($G274&gt;=Inputs!H$3,$G274&lt;Inputs!I$3),FORECAST($G274,Inputs!H$4:I$4,Inputs!H$3:I$3),-9999)</f>
        <v>-9999</v>
      </c>
      <c r="DD274" s="9">
        <f>IF(AND($G274&gt;=Inputs!I$3,$G274&lt;Inputs!J$3),FORECAST($G274,Inputs!I$4:J$4,Inputs!I$3:J$3),-9999)</f>
        <v>-9999</v>
      </c>
      <c r="DE274" s="9">
        <f>IF(AND($G274&gt;=Inputs!J$3,$G274&lt;Inputs!K$3),FORECAST($G274,Inputs!J$4:K$4,Inputs!J$3:K$3),-9999)</f>
        <v>-9999</v>
      </c>
      <c r="DF274" s="9">
        <f>IF(AND($G274&gt;=Inputs!K$3,$G274&lt;Inputs!L$3),FORECAST($G274,Inputs!K$4:L$4,Inputs!K$3:L$3),-9999)</f>
        <v>-9999</v>
      </c>
    </row>
    <row r="275" spans="1:110" x14ac:dyDescent="0.25">
      <c r="A275" s="2">
        <f t="shared" si="385"/>
        <v>45474.944444443565</v>
      </c>
      <c r="B275" s="3" t="str">
        <f>IF(ROUND(A275,6)&lt;ROUND(Inputs!$B$7,6),"Pre t0",IF(ROUND(A275,6)=ROUND(Inputs!$B$7,6),"t0",IF(AND(A275&gt;Inputs!$B$7,A275&lt;Inputs!$B$8),"TRLD","Post t0")))</f>
        <v>Post t0</v>
      </c>
      <c r="C275" s="17">
        <v>24.928874</v>
      </c>
      <c r="D275" s="19">
        <v>154.75704999999999</v>
      </c>
      <c r="E275" s="19"/>
      <c r="F275" s="19">
        <v>200</v>
      </c>
      <c r="G275" s="19">
        <v>130</v>
      </c>
      <c r="H275" s="7">
        <f t="shared" si="345"/>
        <v>130</v>
      </c>
      <c r="I275" s="7">
        <f>IF(B275="Pre t0",0,IF(B275="t0",MAX(MIN(TRLD!N275,E275),G275),IF(B275="TRLD",I274+J275,IF(B275="Post t0",MAX(I274+M275,G275)))))</f>
        <v>130</v>
      </c>
      <c r="J275" s="7">
        <f t="shared" si="338"/>
        <v>-5</v>
      </c>
      <c r="K275" s="7">
        <f t="shared" si="341"/>
        <v>-130</v>
      </c>
      <c r="L275" s="7">
        <f t="shared" si="339"/>
        <v>5</v>
      </c>
      <c r="M275" s="8">
        <f t="shared" si="340"/>
        <v>-5</v>
      </c>
      <c r="N275" s="31">
        <f t="shared" si="342"/>
        <v>0</v>
      </c>
      <c r="O275" s="31">
        <f>IF(AND($C275&gt;=Inputs!B$4,$C275&lt;Inputs!C$4),FORECAST($C275,Inputs!B$3:C$3,Inputs!B$4:C$4),0)</f>
        <v>0</v>
      </c>
      <c r="P275" s="31">
        <f>IF(AND($C275&gt;=Inputs!C$4,$C275&lt;Inputs!D$4),FORECAST($C275,Inputs!C$3:D$3,Inputs!C$4:D$4),0)</f>
        <v>0</v>
      </c>
      <c r="Q275" s="31">
        <f>IF(AND($C275&gt;=Inputs!D$4,$C275&lt;Inputs!E$4),FORECAST($C275,Inputs!D$3:E$3,Inputs!D$4:E$4),0)</f>
        <v>0</v>
      </c>
      <c r="R275" s="31">
        <f>IF(AND($C275&gt;=Inputs!E$4,$C275&lt;Inputs!F$4),FORECAST($C275,Inputs!E$3:F$3,Inputs!E$4:F$4),0)</f>
        <v>0</v>
      </c>
      <c r="S275" s="31">
        <f>IF(AND($C275&gt;=Inputs!F$4,$C275&lt;Inputs!G$4),FORECAST($C275,Inputs!F$3:G$3,Inputs!F$4:G$4),0)</f>
        <v>0</v>
      </c>
      <c r="T275" s="31">
        <f>IF(AND($C275&gt;=Inputs!G$4,$C275&lt;Inputs!H$4),FORECAST($C275,Inputs!G$3:H$3,Inputs!G$4:H$4),0)</f>
        <v>128.87030833333333</v>
      </c>
      <c r="U275" s="31">
        <f>IF(AND($C275&gt;=Inputs!H$4,$C275&lt;Inputs!I$4),FORECAST($C275,Inputs!H$3:I$3,Inputs!H$4:I$4),0)</f>
        <v>0</v>
      </c>
      <c r="V275" s="31">
        <f>IF(AND($C275&gt;=Inputs!I$4,$C275&lt;Inputs!J$4),FORECAST($C275,Inputs!I$3:J$3,Inputs!I$4:J$4),0)</f>
        <v>0</v>
      </c>
      <c r="W275" s="31">
        <f>IF(AND($C275&gt;=Inputs!J$4,$C275&lt;Inputs!K$4),FORECAST($C275,Inputs!J$3:K$3,Inputs!J$4:K$4),0)</f>
        <v>0</v>
      </c>
      <c r="X275" s="31">
        <f>IF(AND($C275&gt;=Inputs!K$4,Inputs!K$4&lt;&gt;""),F275,0)</f>
        <v>0</v>
      </c>
      <c r="Y275" s="36">
        <f>IF($I274&lt;Inputs!B$13,Inputs!B$14,0)</f>
        <v>1</v>
      </c>
      <c r="Z275" s="36">
        <f>IF(AND($I274&gt;=Inputs!B$13,$I274&lt;Inputs!C$13),Inputs!C$14,0)</f>
        <v>0</v>
      </c>
      <c r="AA275" s="36">
        <f>IF(AND($I274&gt;=Inputs!C$13,$I274&lt;Inputs!D$13),Inputs!D$14,0)</f>
        <v>0</v>
      </c>
      <c r="AB275" s="36">
        <f>IF(AND($I274&lt;Inputs!B$13),Inputs!B$13,0)</f>
        <v>185</v>
      </c>
      <c r="AC275" s="36">
        <f>IF(AND($I274&gt;=Inputs!B$13,$I274&lt;Inputs!C$13),Inputs!C$13,0)</f>
        <v>0</v>
      </c>
      <c r="AD275" s="36">
        <f>IF(AND($I274&gt;=Inputs!C$13,$I274&lt;Inputs!D$13),Inputs!D$13,0)</f>
        <v>0</v>
      </c>
      <c r="AE275" s="36">
        <f t="shared" si="346"/>
        <v>55</v>
      </c>
      <c r="AF275" s="36">
        <f t="shared" si="347"/>
        <v>0</v>
      </c>
      <c r="AG275" s="36">
        <f t="shared" si="348"/>
        <v>0</v>
      </c>
      <c r="AH275" s="36">
        <f t="shared" si="349"/>
        <v>55</v>
      </c>
      <c r="AI275" s="36" t="str">
        <f t="shared" si="334"/>
        <v>No</v>
      </c>
      <c r="AJ275" s="36">
        <f t="shared" si="350"/>
        <v>5</v>
      </c>
      <c r="AK275" s="36">
        <f t="shared" si="351"/>
        <v>0</v>
      </c>
      <c r="AL275" s="36">
        <f t="shared" si="352"/>
        <v>0</v>
      </c>
      <c r="AM275" s="36">
        <f t="shared" si="353"/>
        <v>5</v>
      </c>
      <c r="AN275" s="36">
        <f t="shared" si="354"/>
        <v>0</v>
      </c>
      <c r="AO275" s="36">
        <f t="shared" si="355"/>
        <v>0</v>
      </c>
      <c r="AP275" s="36">
        <f t="shared" si="356"/>
        <v>5</v>
      </c>
      <c r="AQ275" s="36">
        <f t="shared" si="343"/>
        <v>135</v>
      </c>
      <c r="AR275" s="36">
        <f>IF(AND($AQ275&gt;=Inputs!B$13,$AQ275&lt;Inputs!C$13),Inputs!C$14,0)</f>
        <v>0</v>
      </c>
      <c r="AS275" s="36">
        <f>IF(AND($AQ275&gt;=Inputs!C$13,$AQ275&lt;Inputs!D$13),Inputs!D$14,0)</f>
        <v>0</v>
      </c>
      <c r="AT275" s="36">
        <f>IF(AND($AQ275&gt;=Inputs!B$13,$AQ275&lt;Inputs!C$13),Inputs!C$13,0)</f>
        <v>0</v>
      </c>
      <c r="AU275" s="36">
        <f>IF(AND($AQ275&gt;=Inputs!C$13,$AQ275&lt;Inputs!D$13),Inputs!D$13,0)</f>
        <v>0</v>
      </c>
      <c r="AV275" s="36">
        <f t="shared" si="357"/>
        <v>0</v>
      </c>
      <c r="AW275" s="36">
        <f>IFERROR((AU275-#REF!)/AS275,0)</f>
        <v>0</v>
      </c>
      <c r="AX275" s="36">
        <f t="shared" si="358"/>
        <v>0</v>
      </c>
      <c r="AY275" s="36" t="str">
        <f t="shared" si="335"/>
        <v>No</v>
      </c>
      <c r="AZ275" s="36">
        <f t="shared" si="359"/>
        <v>0</v>
      </c>
      <c r="BA275" s="36">
        <f t="shared" si="360"/>
        <v>0</v>
      </c>
      <c r="BB275" s="36">
        <f t="shared" si="361"/>
        <v>0</v>
      </c>
      <c r="BC275" s="36">
        <f t="shared" si="362"/>
        <v>0</v>
      </c>
      <c r="BD275" s="36">
        <f t="shared" si="363"/>
        <v>0</v>
      </c>
      <c r="BE275" s="37">
        <f t="shared" si="364"/>
        <v>5</v>
      </c>
      <c r="BF275" s="43">
        <f>IF($I274&lt;=Inputs!B$13,Inputs!B$14,0)</f>
        <v>1</v>
      </c>
      <c r="BG275" s="43">
        <f>IF(AND($I274&gt;Inputs!B$13,$I274&lt;=Inputs!C$13),Inputs!C$14,0)</f>
        <v>0</v>
      </c>
      <c r="BH275" s="43">
        <f>IF(AND($I274&gt;Inputs!C$13,$I274&lt;=Inputs!D$13),Inputs!D$14,0)</f>
        <v>0</v>
      </c>
      <c r="BI275" s="43">
        <f>IF(AND($I274&lt;Inputs!B$13),0,0)</f>
        <v>0</v>
      </c>
      <c r="BJ275" s="43">
        <f>IF(AND($I274&gt;=Inputs!B$13,$I274&lt;Inputs!C$13),Inputs!B$13,0)</f>
        <v>0</v>
      </c>
      <c r="BK275" s="43">
        <f>IF(AND($I274&gt;=Inputs!C$13,$I274&lt;Inputs!D$13),Inputs!C$13,0)</f>
        <v>0</v>
      </c>
      <c r="BL275" s="43">
        <f t="shared" si="365"/>
        <v>130</v>
      </c>
      <c r="BM275" s="43">
        <f t="shared" si="366"/>
        <v>0</v>
      </c>
      <c r="BN275" s="43">
        <f t="shared" si="367"/>
        <v>0</v>
      </c>
      <c r="BO275" s="43">
        <f t="shared" si="368"/>
        <v>130</v>
      </c>
      <c r="BP275" s="43" t="str">
        <f t="shared" si="336"/>
        <v>No</v>
      </c>
      <c r="BQ275" s="43">
        <f t="shared" si="369"/>
        <v>5</v>
      </c>
      <c r="BR275" s="43">
        <f t="shared" si="370"/>
        <v>0</v>
      </c>
      <c r="BS275" s="43">
        <f t="shared" si="371"/>
        <v>0</v>
      </c>
      <c r="BT275" s="43">
        <f t="shared" si="372"/>
        <v>-5</v>
      </c>
      <c r="BU275" s="43">
        <f t="shared" si="373"/>
        <v>0</v>
      </c>
      <c r="BV275" s="43">
        <f t="shared" si="374"/>
        <v>0</v>
      </c>
      <c r="BW275" s="43">
        <f t="shared" si="375"/>
        <v>-5</v>
      </c>
      <c r="BX275" s="43">
        <f t="shared" si="344"/>
        <v>125</v>
      </c>
      <c r="BY275" s="43">
        <f>IF(AND($BX275&gt;Inputs!B$13,$BX275&lt;=Inputs!C$13),Inputs!C$14,0)</f>
        <v>0</v>
      </c>
      <c r="BZ275" s="43">
        <f>IF(AND($BX275&gt;Inputs!C$13,$BX275&lt;=Inputs!D$13),Inputs!D$14,0)</f>
        <v>0</v>
      </c>
      <c r="CA275" s="43">
        <f>IF(AND($BX275&gt;Inputs!B$13,$BX275&lt;=Inputs!C$13),Inputs!B$13,0)</f>
        <v>0</v>
      </c>
      <c r="CB275" s="43">
        <f>IF(AND($BX275&gt;Inputs!C$13,$BX275&lt;=Inputs!D$13),Inputs!C$13,0)</f>
        <v>0</v>
      </c>
      <c r="CC275" s="43">
        <f t="shared" si="376"/>
        <v>0</v>
      </c>
      <c r="CD275" s="43">
        <f t="shared" si="377"/>
        <v>0</v>
      </c>
      <c r="CE275" s="43">
        <f t="shared" si="378"/>
        <v>0</v>
      </c>
      <c r="CF275" s="43" t="str">
        <f t="shared" si="337"/>
        <v>No</v>
      </c>
      <c r="CG275" s="43">
        <f t="shared" si="379"/>
        <v>0</v>
      </c>
      <c r="CH275" s="43">
        <f t="shared" si="380"/>
        <v>0</v>
      </c>
      <c r="CI275" s="43">
        <f t="shared" si="381"/>
        <v>0</v>
      </c>
      <c r="CJ275" s="43">
        <f t="shared" si="382"/>
        <v>0</v>
      </c>
      <c r="CK275" s="43">
        <f t="shared" si="383"/>
        <v>0</v>
      </c>
      <c r="CL275" s="44">
        <f t="shared" si="384"/>
        <v>-5</v>
      </c>
      <c r="CM275" s="9">
        <f>IF(AND($F275&gt;=Inputs!B$3,$F275&lt;Inputs!C$3),FORECAST($F275,Inputs!B$4:C$4,Inputs!B$3:C$3),9999)</f>
        <v>9999</v>
      </c>
      <c r="CN275" s="9">
        <f>IF(AND($F275&gt;=Inputs!C$3,$F275&lt;Inputs!D$3),FORECAST($F275,Inputs!C$4:D$4,Inputs!C$3:D$3),9999)</f>
        <v>9999</v>
      </c>
      <c r="CO275" s="9">
        <f>IF(AND($F275&gt;=Inputs!D$3,$F275&lt;Inputs!E$3),FORECAST($F275,Inputs!D$4:E$4,Inputs!D$3:E$3),9999)</f>
        <v>9999</v>
      </c>
      <c r="CP275" s="9">
        <f>IF(AND($F275&gt;=Inputs!E$3,$F275&lt;Inputs!F$3),FORECAST($F275,Inputs!E$4:F$4,Inputs!E$3:F$3),9999)</f>
        <v>9999</v>
      </c>
      <c r="CQ275" s="9">
        <f>IF(AND($F275&gt;=Inputs!F$3,$F275&lt;Inputs!G$3),FORECAST($F275,Inputs!F$4:G$4,Inputs!F$3:G$3),9999)</f>
        <v>9999</v>
      </c>
      <c r="CR275" s="9">
        <f>IF(AND($F275&gt;=Inputs!G$3,$F275&lt;Inputs!H$3),FORECAST($F275,Inputs!G$4:H$4,Inputs!G$3:H$3),9999)</f>
        <v>9999</v>
      </c>
      <c r="CS275" s="9">
        <f>IF(AND($F275&gt;=Inputs!H$3,$F275&lt;Inputs!I$3),FORECAST($F275,Inputs!H$4:I$4,Inputs!H$3:I$3),9999)</f>
        <v>9999</v>
      </c>
      <c r="CT275" s="9">
        <f>IF(AND($F275&gt;=Inputs!I$3,$F275&lt;Inputs!J$3),FORECAST($F275,Inputs!I$4:J$4,Inputs!I$3:J$3),9999)</f>
        <v>9999</v>
      </c>
      <c r="CU275" s="9">
        <f>IF(AND($F275&gt;=Inputs!J$3,$F275&lt;Inputs!K$3),FORECAST($F275,Inputs!J$4:K$4,Inputs!J$3:K$3),9999)</f>
        <v>9999</v>
      </c>
      <c r="CV275" s="9">
        <f>IF(AND($F275&gt;=Inputs!K$3,$F275&lt;Inputs!L$3),FORECAST($F275,Inputs!K$4:L$4,Inputs!K$3:L$3),9999)</f>
        <v>9999</v>
      </c>
      <c r="CW275" s="9">
        <f>IF(AND($G275&gt;=Inputs!B$3,$G275&lt;Inputs!C$3),FORECAST($G275,Inputs!B$4:C$4,Inputs!B$3:C$3),-9999)</f>
        <v>-9999</v>
      </c>
      <c r="CX275" s="9">
        <f>IF(AND($G275&gt;=Inputs!C$3,$G275&lt;Inputs!D$3),FORECAST($G275,Inputs!C$4:D$4,Inputs!C$3:D$3),-9999)</f>
        <v>-9999</v>
      </c>
      <c r="CY275" s="9">
        <f>IF(AND($G275&gt;=Inputs!D$3,$G275&lt;Inputs!E$3),FORECAST($G275,Inputs!D$4:E$4,Inputs!D$3:E$3),-9999)</f>
        <v>-9999</v>
      </c>
      <c r="CZ275" s="9">
        <f>IF(AND($G275&gt;=Inputs!E$3,$G275&lt;Inputs!F$3),FORECAST($G275,Inputs!E$4:F$4,Inputs!E$3:F$3),-9999)</f>
        <v>-9999</v>
      </c>
      <c r="DA275" s="9">
        <f>IF(AND($G275&gt;=Inputs!F$3,$G275&lt;Inputs!G$3),FORECAST($G275,Inputs!F$4:G$4,Inputs!F$3:G$3),-9999)</f>
        <v>-9999</v>
      </c>
      <c r="DB275" s="9">
        <f>IF(AND($G275&gt;=Inputs!G$3,$G275&lt;Inputs!H$3),FORECAST($G275,Inputs!G$4:H$4,Inputs!G$3:H$3),-9999)</f>
        <v>25.2</v>
      </c>
      <c r="DC275" s="9">
        <f>IF(AND($G275&gt;=Inputs!H$3,$G275&lt;Inputs!I$3),FORECAST($G275,Inputs!H$4:I$4,Inputs!H$3:I$3),-9999)</f>
        <v>-9999</v>
      </c>
      <c r="DD275" s="9">
        <f>IF(AND($G275&gt;=Inputs!I$3,$G275&lt;Inputs!J$3),FORECAST($G275,Inputs!I$4:J$4,Inputs!I$3:J$3),-9999)</f>
        <v>-9999</v>
      </c>
      <c r="DE275" s="9">
        <f>IF(AND($G275&gt;=Inputs!J$3,$G275&lt;Inputs!K$3),FORECAST($G275,Inputs!J$4:K$4,Inputs!J$3:K$3),-9999)</f>
        <v>-9999</v>
      </c>
      <c r="DF275" s="9">
        <f>IF(AND($G275&gt;=Inputs!K$3,$G275&lt;Inputs!L$3),FORECAST($G275,Inputs!K$4:L$4,Inputs!K$3:L$3),-9999)</f>
        <v>-9999</v>
      </c>
    </row>
    <row r="276" spans="1:110" x14ac:dyDescent="0.25">
      <c r="A276" s="2">
        <f t="shared" si="385"/>
        <v>45474.947916665784</v>
      </c>
      <c r="B276" s="3" t="str">
        <f>IF(ROUND(A276,6)&lt;ROUND(Inputs!$B$7,6),"Pre t0",IF(ROUND(A276,6)=ROUND(Inputs!$B$7,6),"t0",IF(AND(A276&gt;Inputs!$B$7,A276&lt;Inputs!$B$8),"TRLD","Post t0")))</f>
        <v>Post t0</v>
      </c>
      <c r="C276" s="17">
        <v>23.835787</v>
      </c>
      <c r="D276" s="19">
        <v>124.11274999999999</v>
      </c>
      <c r="E276" s="19"/>
      <c r="F276" s="19">
        <v>200</v>
      </c>
      <c r="G276" s="19">
        <v>130</v>
      </c>
      <c r="H276" s="7">
        <f t="shared" si="345"/>
        <v>124.11274999999999</v>
      </c>
      <c r="I276" s="7">
        <f>IF(B276="Pre t0",0,IF(B276="t0",MAX(MIN(TRLD!N276,E276),G276),IF(B276="TRLD",I275+J276,IF(B276="Post t0",MAX(I275+M276,G276)))))</f>
        <v>130</v>
      </c>
      <c r="J276" s="7">
        <f t="shared" si="338"/>
        <v>-5</v>
      </c>
      <c r="K276" s="7">
        <f t="shared" si="341"/>
        <v>-130</v>
      </c>
      <c r="L276" s="7">
        <f t="shared" si="339"/>
        <v>5</v>
      </c>
      <c r="M276" s="8">
        <f t="shared" si="340"/>
        <v>-5</v>
      </c>
      <c r="N276" s="31">
        <f t="shared" si="342"/>
        <v>0</v>
      </c>
      <c r="O276" s="31">
        <f>IF(AND($C276&gt;=Inputs!B$4,$C276&lt;Inputs!C$4),FORECAST($C276,Inputs!B$3:C$3,Inputs!B$4:C$4),0)</f>
        <v>0</v>
      </c>
      <c r="P276" s="31">
        <f>IF(AND($C276&gt;=Inputs!C$4,$C276&lt;Inputs!D$4),FORECAST($C276,Inputs!C$3:D$3,Inputs!C$4:D$4),0)</f>
        <v>0</v>
      </c>
      <c r="Q276" s="31">
        <f>IF(AND($C276&gt;=Inputs!D$4,$C276&lt;Inputs!E$4),FORECAST($C276,Inputs!D$3:E$3,Inputs!D$4:E$4),0)</f>
        <v>0</v>
      </c>
      <c r="R276" s="31">
        <f>IF(AND($C276&gt;=Inputs!E$4,$C276&lt;Inputs!F$4),FORECAST($C276,Inputs!E$3:F$3,Inputs!E$4:F$4),0)</f>
        <v>0</v>
      </c>
      <c r="S276" s="31">
        <f>IF(AND($C276&gt;=Inputs!F$4,$C276&lt;Inputs!G$4),FORECAST($C276,Inputs!F$3:G$3,Inputs!F$4:G$4),0)</f>
        <v>119.86834375000001</v>
      </c>
      <c r="T276" s="31">
        <f>IF(AND($C276&gt;=Inputs!G$4,$C276&lt;Inputs!H$4),FORECAST($C276,Inputs!G$3:H$3,Inputs!G$4:H$4),0)</f>
        <v>0</v>
      </c>
      <c r="U276" s="31">
        <f>IF(AND($C276&gt;=Inputs!H$4,$C276&lt;Inputs!I$4),FORECAST($C276,Inputs!H$3:I$3,Inputs!H$4:I$4),0)</f>
        <v>0</v>
      </c>
      <c r="V276" s="31">
        <f>IF(AND($C276&gt;=Inputs!I$4,$C276&lt;Inputs!J$4),FORECAST($C276,Inputs!I$3:J$3,Inputs!I$4:J$4),0)</f>
        <v>0</v>
      </c>
      <c r="W276" s="31">
        <f>IF(AND($C276&gt;=Inputs!J$4,$C276&lt;Inputs!K$4),FORECAST($C276,Inputs!J$3:K$3,Inputs!J$4:K$4),0)</f>
        <v>0</v>
      </c>
      <c r="X276" s="31">
        <f>IF(AND($C276&gt;=Inputs!K$4,Inputs!K$4&lt;&gt;""),F276,0)</f>
        <v>0</v>
      </c>
      <c r="Y276" s="36">
        <f>IF($I275&lt;Inputs!B$13,Inputs!B$14,0)</f>
        <v>1</v>
      </c>
      <c r="Z276" s="36">
        <f>IF(AND($I275&gt;=Inputs!B$13,$I275&lt;Inputs!C$13),Inputs!C$14,0)</f>
        <v>0</v>
      </c>
      <c r="AA276" s="36">
        <f>IF(AND($I275&gt;=Inputs!C$13,$I275&lt;Inputs!D$13),Inputs!D$14,0)</f>
        <v>0</v>
      </c>
      <c r="AB276" s="36">
        <f>IF(AND($I275&lt;Inputs!B$13),Inputs!B$13,0)</f>
        <v>185</v>
      </c>
      <c r="AC276" s="36">
        <f>IF(AND($I275&gt;=Inputs!B$13,$I275&lt;Inputs!C$13),Inputs!C$13,0)</f>
        <v>0</v>
      </c>
      <c r="AD276" s="36">
        <f>IF(AND($I275&gt;=Inputs!C$13,$I275&lt;Inputs!D$13),Inputs!D$13,0)</f>
        <v>0</v>
      </c>
      <c r="AE276" s="36">
        <f t="shared" si="346"/>
        <v>55</v>
      </c>
      <c r="AF276" s="36">
        <f t="shared" si="347"/>
        <v>0</v>
      </c>
      <c r="AG276" s="36">
        <f t="shared" si="348"/>
        <v>0</v>
      </c>
      <c r="AH276" s="36">
        <f t="shared" si="349"/>
        <v>55</v>
      </c>
      <c r="AI276" s="36" t="str">
        <f t="shared" si="334"/>
        <v>No</v>
      </c>
      <c r="AJ276" s="36">
        <f t="shared" si="350"/>
        <v>5</v>
      </c>
      <c r="AK276" s="36">
        <f t="shared" si="351"/>
        <v>0</v>
      </c>
      <c r="AL276" s="36">
        <f t="shared" si="352"/>
        <v>0</v>
      </c>
      <c r="AM276" s="36">
        <f t="shared" si="353"/>
        <v>5</v>
      </c>
      <c r="AN276" s="36">
        <f t="shared" si="354"/>
        <v>0</v>
      </c>
      <c r="AO276" s="36">
        <f t="shared" si="355"/>
        <v>0</v>
      </c>
      <c r="AP276" s="36">
        <f t="shared" si="356"/>
        <v>5</v>
      </c>
      <c r="AQ276" s="36">
        <f t="shared" si="343"/>
        <v>135</v>
      </c>
      <c r="AR276" s="36">
        <f>IF(AND($AQ276&gt;=Inputs!B$13,$AQ276&lt;Inputs!C$13),Inputs!C$14,0)</f>
        <v>0</v>
      </c>
      <c r="AS276" s="36">
        <f>IF(AND($AQ276&gt;=Inputs!C$13,$AQ276&lt;Inputs!D$13),Inputs!D$14,0)</f>
        <v>0</v>
      </c>
      <c r="AT276" s="36">
        <f>IF(AND($AQ276&gt;=Inputs!B$13,$AQ276&lt;Inputs!C$13),Inputs!C$13,0)</f>
        <v>0</v>
      </c>
      <c r="AU276" s="36">
        <f>IF(AND($AQ276&gt;=Inputs!C$13,$AQ276&lt;Inputs!D$13),Inputs!D$13,0)</f>
        <v>0</v>
      </c>
      <c r="AV276" s="36">
        <f t="shared" si="357"/>
        <v>0</v>
      </c>
      <c r="AW276" s="36">
        <f>IFERROR((AU276-#REF!)/AS276,0)</f>
        <v>0</v>
      </c>
      <c r="AX276" s="36">
        <f t="shared" si="358"/>
        <v>0</v>
      </c>
      <c r="AY276" s="36" t="str">
        <f t="shared" si="335"/>
        <v>No</v>
      </c>
      <c r="AZ276" s="36">
        <f t="shared" si="359"/>
        <v>0</v>
      </c>
      <c r="BA276" s="36">
        <f t="shared" si="360"/>
        <v>0</v>
      </c>
      <c r="BB276" s="36">
        <f t="shared" si="361"/>
        <v>0</v>
      </c>
      <c r="BC276" s="36">
        <f t="shared" si="362"/>
        <v>0</v>
      </c>
      <c r="BD276" s="36">
        <f t="shared" si="363"/>
        <v>0</v>
      </c>
      <c r="BE276" s="37">
        <f t="shared" si="364"/>
        <v>5</v>
      </c>
      <c r="BF276" s="43">
        <f>IF($I275&lt;=Inputs!B$13,Inputs!B$14,0)</f>
        <v>1</v>
      </c>
      <c r="BG276" s="43">
        <f>IF(AND($I275&gt;Inputs!B$13,$I275&lt;=Inputs!C$13),Inputs!C$14,0)</f>
        <v>0</v>
      </c>
      <c r="BH276" s="43">
        <f>IF(AND($I275&gt;Inputs!C$13,$I275&lt;=Inputs!D$13),Inputs!D$14,0)</f>
        <v>0</v>
      </c>
      <c r="BI276" s="43">
        <f>IF(AND($I275&lt;Inputs!B$13),0,0)</f>
        <v>0</v>
      </c>
      <c r="BJ276" s="43">
        <f>IF(AND($I275&gt;=Inputs!B$13,$I275&lt;Inputs!C$13),Inputs!B$13,0)</f>
        <v>0</v>
      </c>
      <c r="BK276" s="43">
        <f>IF(AND($I275&gt;=Inputs!C$13,$I275&lt;Inputs!D$13),Inputs!C$13,0)</f>
        <v>0</v>
      </c>
      <c r="BL276" s="43">
        <f t="shared" si="365"/>
        <v>130</v>
      </c>
      <c r="BM276" s="43">
        <f t="shared" si="366"/>
        <v>0</v>
      </c>
      <c r="BN276" s="43">
        <f t="shared" si="367"/>
        <v>0</v>
      </c>
      <c r="BO276" s="43">
        <f t="shared" si="368"/>
        <v>130</v>
      </c>
      <c r="BP276" s="43" t="str">
        <f t="shared" si="336"/>
        <v>No</v>
      </c>
      <c r="BQ276" s="43">
        <f t="shared" si="369"/>
        <v>5</v>
      </c>
      <c r="BR276" s="43">
        <f t="shared" si="370"/>
        <v>0</v>
      </c>
      <c r="BS276" s="43">
        <f t="shared" si="371"/>
        <v>0</v>
      </c>
      <c r="BT276" s="43">
        <f t="shared" si="372"/>
        <v>-5</v>
      </c>
      <c r="BU276" s="43">
        <f t="shared" si="373"/>
        <v>0</v>
      </c>
      <c r="BV276" s="43">
        <f t="shared" si="374"/>
        <v>0</v>
      </c>
      <c r="BW276" s="43">
        <f t="shared" si="375"/>
        <v>-5</v>
      </c>
      <c r="BX276" s="43">
        <f t="shared" si="344"/>
        <v>125</v>
      </c>
      <c r="BY276" s="43">
        <f>IF(AND($BX276&gt;Inputs!B$13,$BX276&lt;=Inputs!C$13),Inputs!C$14,0)</f>
        <v>0</v>
      </c>
      <c r="BZ276" s="43">
        <f>IF(AND($BX276&gt;Inputs!C$13,$BX276&lt;=Inputs!D$13),Inputs!D$14,0)</f>
        <v>0</v>
      </c>
      <c r="CA276" s="43">
        <f>IF(AND($BX276&gt;Inputs!B$13,$BX276&lt;=Inputs!C$13),Inputs!B$13,0)</f>
        <v>0</v>
      </c>
      <c r="CB276" s="43">
        <f>IF(AND($BX276&gt;Inputs!C$13,$BX276&lt;=Inputs!D$13),Inputs!C$13,0)</f>
        <v>0</v>
      </c>
      <c r="CC276" s="43">
        <f t="shared" si="376"/>
        <v>0</v>
      </c>
      <c r="CD276" s="43">
        <f t="shared" si="377"/>
        <v>0</v>
      </c>
      <c r="CE276" s="43">
        <f t="shared" si="378"/>
        <v>0</v>
      </c>
      <c r="CF276" s="43" t="str">
        <f t="shared" si="337"/>
        <v>No</v>
      </c>
      <c r="CG276" s="43">
        <f t="shared" si="379"/>
        <v>0</v>
      </c>
      <c r="CH276" s="43">
        <f t="shared" si="380"/>
        <v>0</v>
      </c>
      <c r="CI276" s="43">
        <f t="shared" si="381"/>
        <v>0</v>
      </c>
      <c r="CJ276" s="43">
        <f t="shared" si="382"/>
        <v>0</v>
      </c>
      <c r="CK276" s="43">
        <f t="shared" si="383"/>
        <v>0</v>
      </c>
      <c r="CL276" s="44">
        <f t="shared" si="384"/>
        <v>-5</v>
      </c>
      <c r="CM276" s="9">
        <f>IF(AND($F276&gt;=Inputs!B$3,$F276&lt;Inputs!C$3),FORECAST($F276,Inputs!B$4:C$4,Inputs!B$3:C$3),9999)</f>
        <v>9999</v>
      </c>
      <c r="CN276" s="9">
        <f>IF(AND($F276&gt;=Inputs!C$3,$F276&lt;Inputs!D$3),FORECAST($F276,Inputs!C$4:D$4,Inputs!C$3:D$3),9999)</f>
        <v>9999</v>
      </c>
      <c r="CO276" s="9">
        <f>IF(AND($F276&gt;=Inputs!D$3,$F276&lt;Inputs!E$3),FORECAST($F276,Inputs!D$4:E$4,Inputs!D$3:E$3),9999)</f>
        <v>9999</v>
      </c>
      <c r="CP276" s="9">
        <f>IF(AND($F276&gt;=Inputs!E$3,$F276&lt;Inputs!F$3),FORECAST($F276,Inputs!E$4:F$4,Inputs!E$3:F$3),9999)</f>
        <v>9999</v>
      </c>
      <c r="CQ276" s="9">
        <f>IF(AND($F276&gt;=Inputs!F$3,$F276&lt;Inputs!G$3),FORECAST($F276,Inputs!F$4:G$4,Inputs!F$3:G$3),9999)</f>
        <v>9999</v>
      </c>
      <c r="CR276" s="9">
        <f>IF(AND($F276&gt;=Inputs!G$3,$F276&lt;Inputs!H$3),FORECAST($F276,Inputs!G$4:H$4,Inputs!G$3:H$3),9999)</f>
        <v>9999</v>
      </c>
      <c r="CS276" s="9">
        <f>IF(AND($F276&gt;=Inputs!H$3,$F276&lt;Inputs!I$3),FORECAST($F276,Inputs!H$4:I$4,Inputs!H$3:I$3),9999)</f>
        <v>9999</v>
      </c>
      <c r="CT276" s="9">
        <f>IF(AND($F276&gt;=Inputs!I$3,$F276&lt;Inputs!J$3),FORECAST($F276,Inputs!I$4:J$4,Inputs!I$3:J$3),9999)</f>
        <v>9999</v>
      </c>
      <c r="CU276" s="9">
        <f>IF(AND($F276&gt;=Inputs!J$3,$F276&lt;Inputs!K$3),FORECAST($F276,Inputs!J$4:K$4,Inputs!J$3:K$3),9999)</f>
        <v>9999</v>
      </c>
      <c r="CV276" s="9">
        <f>IF(AND($F276&gt;=Inputs!K$3,$F276&lt;Inputs!L$3),FORECAST($F276,Inputs!K$4:L$4,Inputs!K$3:L$3),9999)</f>
        <v>9999</v>
      </c>
      <c r="CW276" s="9">
        <f>IF(AND($G276&gt;=Inputs!B$3,$G276&lt;Inputs!C$3),FORECAST($G276,Inputs!B$4:C$4,Inputs!B$3:C$3),-9999)</f>
        <v>-9999</v>
      </c>
      <c r="CX276" s="9">
        <f>IF(AND($G276&gt;=Inputs!C$3,$G276&lt;Inputs!D$3),FORECAST($G276,Inputs!C$4:D$4,Inputs!C$3:D$3),-9999)</f>
        <v>-9999</v>
      </c>
      <c r="CY276" s="9">
        <f>IF(AND($G276&gt;=Inputs!D$3,$G276&lt;Inputs!E$3),FORECAST($G276,Inputs!D$4:E$4,Inputs!D$3:E$3),-9999)</f>
        <v>-9999</v>
      </c>
      <c r="CZ276" s="9">
        <f>IF(AND($G276&gt;=Inputs!E$3,$G276&lt;Inputs!F$3),FORECAST($G276,Inputs!E$4:F$4,Inputs!E$3:F$3),-9999)</f>
        <v>-9999</v>
      </c>
      <c r="DA276" s="9">
        <f>IF(AND($G276&gt;=Inputs!F$3,$G276&lt;Inputs!G$3),FORECAST($G276,Inputs!F$4:G$4,Inputs!F$3:G$3),-9999)</f>
        <v>-9999</v>
      </c>
      <c r="DB276" s="9">
        <f>IF(AND($G276&gt;=Inputs!G$3,$G276&lt;Inputs!H$3),FORECAST($G276,Inputs!G$4:H$4,Inputs!G$3:H$3),-9999)</f>
        <v>25.2</v>
      </c>
      <c r="DC276" s="9">
        <f>IF(AND($G276&gt;=Inputs!H$3,$G276&lt;Inputs!I$3),FORECAST($G276,Inputs!H$4:I$4,Inputs!H$3:I$3),-9999)</f>
        <v>-9999</v>
      </c>
      <c r="DD276" s="9">
        <f>IF(AND($G276&gt;=Inputs!I$3,$G276&lt;Inputs!J$3),FORECAST($G276,Inputs!I$4:J$4,Inputs!I$3:J$3),-9999)</f>
        <v>-9999</v>
      </c>
      <c r="DE276" s="9">
        <f>IF(AND($G276&gt;=Inputs!J$3,$G276&lt;Inputs!K$3),FORECAST($G276,Inputs!J$4:K$4,Inputs!J$3:K$3),-9999)</f>
        <v>-9999</v>
      </c>
      <c r="DF276" s="9">
        <f>IF(AND($G276&gt;=Inputs!K$3,$G276&lt;Inputs!L$3),FORECAST($G276,Inputs!K$4:L$4,Inputs!K$3:L$3),-9999)</f>
        <v>-9999</v>
      </c>
    </row>
    <row r="277" spans="1:110" x14ac:dyDescent="0.25">
      <c r="A277" s="2">
        <f t="shared" si="385"/>
        <v>45474.951388888003</v>
      </c>
      <c r="B277" s="3" t="str">
        <f>IF(ROUND(A277,6)&lt;ROUND(Inputs!$B$7,6),"Pre t0",IF(ROUND(A277,6)=ROUND(Inputs!$B$7,6),"t0",IF(AND(A277&gt;Inputs!$B$7,A277&lt;Inputs!$B$8),"TRLD","Post t0")))</f>
        <v>Post t0</v>
      </c>
      <c r="C277" s="17">
        <v>23.943695999999999</v>
      </c>
      <c r="D277" s="19">
        <v>95.060549999999992</v>
      </c>
      <c r="E277" s="19"/>
      <c r="F277" s="19">
        <v>200</v>
      </c>
      <c r="G277" s="19">
        <v>130</v>
      </c>
      <c r="H277" s="7">
        <f t="shared" si="345"/>
        <v>95.060549999999992</v>
      </c>
      <c r="I277" s="7">
        <f>IF(B277="Pre t0",0,IF(B277="t0",MAX(MIN(TRLD!N277,E277),G277),IF(B277="TRLD",I276+J277,IF(B277="Post t0",MAX(I276+M277,G277)))))</f>
        <v>130</v>
      </c>
      <c r="J277" s="7">
        <f t="shared" si="338"/>
        <v>-5</v>
      </c>
      <c r="K277" s="7">
        <f t="shared" si="341"/>
        <v>-130</v>
      </c>
      <c r="L277" s="7">
        <f t="shared" si="339"/>
        <v>5</v>
      </c>
      <c r="M277" s="8">
        <f t="shared" si="340"/>
        <v>-5</v>
      </c>
      <c r="N277" s="31">
        <f t="shared" si="342"/>
        <v>0</v>
      </c>
      <c r="O277" s="31">
        <f>IF(AND($C277&gt;=Inputs!B$4,$C277&lt;Inputs!C$4),FORECAST($C277,Inputs!B$3:C$3,Inputs!B$4:C$4),0)</f>
        <v>0</v>
      </c>
      <c r="P277" s="31">
        <f>IF(AND($C277&gt;=Inputs!C$4,$C277&lt;Inputs!D$4),FORECAST($C277,Inputs!C$3:D$3,Inputs!C$4:D$4),0)</f>
        <v>0</v>
      </c>
      <c r="Q277" s="31">
        <f>IF(AND($C277&gt;=Inputs!D$4,$C277&lt;Inputs!E$4),FORECAST($C277,Inputs!D$3:E$3,Inputs!D$4:E$4),0)</f>
        <v>0</v>
      </c>
      <c r="R277" s="31">
        <f>IF(AND($C277&gt;=Inputs!E$4,$C277&lt;Inputs!F$4),FORECAST($C277,Inputs!E$3:F$3,Inputs!E$4:F$4),0)</f>
        <v>0</v>
      </c>
      <c r="S277" s="31">
        <f>IF(AND($C277&gt;=Inputs!F$4,$C277&lt;Inputs!G$4),FORECAST($C277,Inputs!F$3:G$3,Inputs!F$4:G$4),0)</f>
        <v>123.2405</v>
      </c>
      <c r="T277" s="31">
        <f>IF(AND($C277&gt;=Inputs!G$4,$C277&lt;Inputs!H$4),FORECAST($C277,Inputs!G$3:H$3,Inputs!G$4:H$4),0)</f>
        <v>0</v>
      </c>
      <c r="U277" s="31">
        <f>IF(AND($C277&gt;=Inputs!H$4,$C277&lt;Inputs!I$4),FORECAST($C277,Inputs!H$3:I$3,Inputs!H$4:I$4),0)</f>
        <v>0</v>
      </c>
      <c r="V277" s="31">
        <f>IF(AND($C277&gt;=Inputs!I$4,$C277&lt;Inputs!J$4),FORECAST($C277,Inputs!I$3:J$3,Inputs!I$4:J$4),0)</f>
        <v>0</v>
      </c>
      <c r="W277" s="31">
        <f>IF(AND($C277&gt;=Inputs!J$4,$C277&lt;Inputs!K$4),FORECAST($C277,Inputs!J$3:K$3,Inputs!J$4:K$4),0)</f>
        <v>0</v>
      </c>
      <c r="X277" s="31">
        <f>IF(AND($C277&gt;=Inputs!K$4,Inputs!K$4&lt;&gt;""),F277,0)</f>
        <v>0</v>
      </c>
      <c r="Y277" s="36">
        <f>IF($I276&lt;Inputs!B$13,Inputs!B$14,0)</f>
        <v>1</v>
      </c>
      <c r="Z277" s="36">
        <f>IF(AND($I276&gt;=Inputs!B$13,$I276&lt;Inputs!C$13),Inputs!C$14,0)</f>
        <v>0</v>
      </c>
      <c r="AA277" s="36">
        <f>IF(AND($I276&gt;=Inputs!C$13,$I276&lt;Inputs!D$13),Inputs!D$14,0)</f>
        <v>0</v>
      </c>
      <c r="AB277" s="36">
        <f>IF(AND($I276&lt;Inputs!B$13),Inputs!B$13,0)</f>
        <v>185</v>
      </c>
      <c r="AC277" s="36">
        <f>IF(AND($I276&gt;=Inputs!B$13,$I276&lt;Inputs!C$13),Inputs!C$13,0)</f>
        <v>0</v>
      </c>
      <c r="AD277" s="36">
        <f>IF(AND($I276&gt;=Inputs!C$13,$I276&lt;Inputs!D$13),Inputs!D$13,0)</f>
        <v>0</v>
      </c>
      <c r="AE277" s="36">
        <f t="shared" si="346"/>
        <v>55</v>
      </c>
      <c r="AF277" s="36">
        <f t="shared" si="347"/>
        <v>0</v>
      </c>
      <c r="AG277" s="36">
        <f t="shared" si="348"/>
        <v>0</v>
      </c>
      <c r="AH277" s="36">
        <f t="shared" si="349"/>
        <v>55</v>
      </c>
      <c r="AI277" s="36" t="str">
        <f t="shared" si="334"/>
        <v>No</v>
      </c>
      <c r="AJ277" s="36">
        <f t="shared" si="350"/>
        <v>5</v>
      </c>
      <c r="AK277" s="36">
        <f t="shared" si="351"/>
        <v>0</v>
      </c>
      <c r="AL277" s="36">
        <f t="shared" si="352"/>
        <v>0</v>
      </c>
      <c r="AM277" s="36">
        <f t="shared" si="353"/>
        <v>5</v>
      </c>
      <c r="AN277" s="36">
        <f t="shared" si="354"/>
        <v>0</v>
      </c>
      <c r="AO277" s="36">
        <f t="shared" si="355"/>
        <v>0</v>
      </c>
      <c r="AP277" s="36">
        <f t="shared" si="356"/>
        <v>5</v>
      </c>
      <c r="AQ277" s="36">
        <f t="shared" si="343"/>
        <v>135</v>
      </c>
      <c r="AR277" s="36">
        <f>IF(AND($AQ277&gt;=Inputs!B$13,$AQ277&lt;Inputs!C$13),Inputs!C$14,0)</f>
        <v>0</v>
      </c>
      <c r="AS277" s="36">
        <f>IF(AND($AQ277&gt;=Inputs!C$13,$AQ277&lt;Inputs!D$13),Inputs!D$14,0)</f>
        <v>0</v>
      </c>
      <c r="AT277" s="36">
        <f>IF(AND($AQ277&gt;=Inputs!B$13,$AQ277&lt;Inputs!C$13),Inputs!C$13,0)</f>
        <v>0</v>
      </c>
      <c r="AU277" s="36">
        <f>IF(AND($AQ277&gt;=Inputs!C$13,$AQ277&lt;Inputs!D$13),Inputs!D$13,0)</f>
        <v>0</v>
      </c>
      <c r="AV277" s="36">
        <f t="shared" si="357"/>
        <v>0</v>
      </c>
      <c r="AW277" s="36">
        <f>IFERROR((AU277-#REF!)/AS277,0)</f>
        <v>0</v>
      </c>
      <c r="AX277" s="36">
        <f t="shared" si="358"/>
        <v>0</v>
      </c>
      <c r="AY277" s="36" t="str">
        <f t="shared" si="335"/>
        <v>No</v>
      </c>
      <c r="AZ277" s="36">
        <f t="shared" si="359"/>
        <v>0</v>
      </c>
      <c r="BA277" s="36">
        <f t="shared" si="360"/>
        <v>0</v>
      </c>
      <c r="BB277" s="36">
        <f t="shared" si="361"/>
        <v>0</v>
      </c>
      <c r="BC277" s="36">
        <f t="shared" si="362"/>
        <v>0</v>
      </c>
      <c r="BD277" s="36">
        <f t="shared" si="363"/>
        <v>0</v>
      </c>
      <c r="BE277" s="37">
        <f t="shared" si="364"/>
        <v>5</v>
      </c>
      <c r="BF277" s="43">
        <f>IF($I276&lt;=Inputs!B$13,Inputs!B$14,0)</f>
        <v>1</v>
      </c>
      <c r="BG277" s="43">
        <f>IF(AND($I276&gt;Inputs!B$13,$I276&lt;=Inputs!C$13),Inputs!C$14,0)</f>
        <v>0</v>
      </c>
      <c r="BH277" s="43">
        <f>IF(AND($I276&gt;Inputs!C$13,$I276&lt;=Inputs!D$13),Inputs!D$14,0)</f>
        <v>0</v>
      </c>
      <c r="BI277" s="43">
        <f>IF(AND($I276&lt;Inputs!B$13),0,0)</f>
        <v>0</v>
      </c>
      <c r="BJ277" s="43">
        <f>IF(AND($I276&gt;=Inputs!B$13,$I276&lt;Inputs!C$13),Inputs!B$13,0)</f>
        <v>0</v>
      </c>
      <c r="BK277" s="43">
        <f>IF(AND($I276&gt;=Inputs!C$13,$I276&lt;Inputs!D$13),Inputs!C$13,0)</f>
        <v>0</v>
      </c>
      <c r="BL277" s="43">
        <f t="shared" si="365"/>
        <v>130</v>
      </c>
      <c r="BM277" s="43">
        <f t="shared" si="366"/>
        <v>0</v>
      </c>
      <c r="BN277" s="43">
        <f t="shared" si="367"/>
        <v>0</v>
      </c>
      <c r="BO277" s="43">
        <f t="shared" si="368"/>
        <v>130</v>
      </c>
      <c r="BP277" s="43" t="str">
        <f t="shared" si="336"/>
        <v>No</v>
      </c>
      <c r="BQ277" s="43">
        <f t="shared" si="369"/>
        <v>5</v>
      </c>
      <c r="BR277" s="43">
        <f t="shared" si="370"/>
        <v>0</v>
      </c>
      <c r="BS277" s="43">
        <f t="shared" si="371"/>
        <v>0</v>
      </c>
      <c r="BT277" s="43">
        <f t="shared" si="372"/>
        <v>-5</v>
      </c>
      <c r="BU277" s="43">
        <f t="shared" si="373"/>
        <v>0</v>
      </c>
      <c r="BV277" s="43">
        <f t="shared" si="374"/>
        <v>0</v>
      </c>
      <c r="BW277" s="43">
        <f t="shared" si="375"/>
        <v>-5</v>
      </c>
      <c r="BX277" s="43">
        <f t="shared" si="344"/>
        <v>125</v>
      </c>
      <c r="BY277" s="43">
        <f>IF(AND($BX277&gt;Inputs!B$13,$BX277&lt;=Inputs!C$13),Inputs!C$14,0)</f>
        <v>0</v>
      </c>
      <c r="BZ277" s="43">
        <f>IF(AND($BX277&gt;Inputs!C$13,$BX277&lt;=Inputs!D$13),Inputs!D$14,0)</f>
        <v>0</v>
      </c>
      <c r="CA277" s="43">
        <f>IF(AND($BX277&gt;Inputs!B$13,$BX277&lt;=Inputs!C$13),Inputs!B$13,0)</f>
        <v>0</v>
      </c>
      <c r="CB277" s="43">
        <f>IF(AND($BX277&gt;Inputs!C$13,$BX277&lt;=Inputs!D$13),Inputs!C$13,0)</f>
        <v>0</v>
      </c>
      <c r="CC277" s="43">
        <f t="shared" si="376"/>
        <v>0</v>
      </c>
      <c r="CD277" s="43">
        <f t="shared" si="377"/>
        <v>0</v>
      </c>
      <c r="CE277" s="43">
        <f t="shared" si="378"/>
        <v>0</v>
      </c>
      <c r="CF277" s="43" t="str">
        <f t="shared" si="337"/>
        <v>No</v>
      </c>
      <c r="CG277" s="43">
        <f t="shared" si="379"/>
        <v>0</v>
      </c>
      <c r="CH277" s="43">
        <f t="shared" si="380"/>
        <v>0</v>
      </c>
      <c r="CI277" s="43">
        <f t="shared" si="381"/>
        <v>0</v>
      </c>
      <c r="CJ277" s="43">
        <f t="shared" si="382"/>
        <v>0</v>
      </c>
      <c r="CK277" s="43">
        <f t="shared" si="383"/>
        <v>0</v>
      </c>
      <c r="CL277" s="44">
        <f t="shared" si="384"/>
        <v>-5</v>
      </c>
      <c r="CM277" s="9">
        <f>IF(AND($F277&gt;=Inputs!B$3,$F277&lt;Inputs!C$3),FORECAST($F277,Inputs!B$4:C$4,Inputs!B$3:C$3),9999)</f>
        <v>9999</v>
      </c>
      <c r="CN277" s="9">
        <f>IF(AND($F277&gt;=Inputs!C$3,$F277&lt;Inputs!D$3),FORECAST($F277,Inputs!C$4:D$4,Inputs!C$3:D$3),9999)</f>
        <v>9999</v>
      </c>
      <c r="CO277" s="9">
        <f>IF(AND($F277&gt;=Inputs!D$3,$F277&lt;Inputs!E$3),FORECAST($F277,Inputs!D$4:E$4,Inputs!D$3:E$3),9999)</f>
        <v>9999</v>
      </c>
      <c r="CP277" s="9">
        <f>IF(AND($F277&gt;=Inputs!E$3,$F277&lt;Inputs!F$3),FORECAST($F277,Inputs!E$4:F$4,Inputs!E$3:F$3),9999)</f>
        <v>9999</v>
      </c>
      <c r="CQ277" s="9">
        <f>IF(AND($F277&gt;=Inputs!F$3,$F277&lt;Inputs!G$3),FORECAST($F277,Inputs!F$4:G$4,Inputs!F$3:G$3),9999)</f>
        <v>9999</v>
      </c>
      <c r="CR277" s="9">
        <f>IF(AND($F277&gt;=Inputs!G$3,$F277&lt;Inputs!H$3),FORECAST($F277,Inputs!G$4:H$4,Inputs!G$3:H$3),9999)</f>
        <v>9999</v>
      </c>
      <c r="CS277" s="9">
        <f>IF(AND($F277&gt;=Inputs!H$3,$F277&lt;Inputs!I$3),FORECAST($F277,Inputs!H$4:I$4,Inputs!H$3:I$3),9999)</f>
        <v>9999</v>
      </c>
      <c r="CT277" s="9">
        <f>IF(AND($F277&gt;=Inputs!I$3,$F277&lt;Inputs!J$3),FORECAST($F277,Inputs!I$4:J$4,Inputs!I$3:J$3),9999)</f>
        <v>9999</v>
      </c>
      <c r="CU277" s="9">
        <f>IF(AND($F277&gt;=Inputs!J$3,$F277&lt;Inputs!K$3),FORECAST($F277,Inputs!J$4:K$4,Inputs!J$3:K$3),9999)</f>
        <v>9999</v>
      </c>
      <c r="CV277" s="9">
        <f>IF(AND($F277&gt;=Inputs!K$3,$F277&lt;Inputs!L$3),FORECAST($F277,Inputs!K$4:L$4,Inputs!K$3:L$3),9999)</f>
        <v>9999</v>
      </c>
      <c r="CW277" s="9">
        <f>IF(AND($G277&gt;=Inputs!B$3,$G277&lt;Inputs!C$3),FORECAST($G277,Inputs!B$4:C$4,Inputs!B$3:C$3),-9999)</f>
        <v>-9999</v>
      </c>
      <c r="CX277" s="9">
        <f>IF(AND($G277&gt;=Inputs!C$3,$G277&lt;Inputs!D$3),FORECAST($G277,Inputs!C$4:D$4,Inputs!C$3:D$3),-9999)</f>
        <v>-9999</v>
      </c>
      <c r="CY277" s="9">
        <f>IF(AND($G277&gt;=Inputs!D$3,$G277&lt;Inputs!E$3),FORECAST($G277,Inputs!D$4:E$4,Inputs!D$3:E$3),-9999)</f>
        <v>-9999</v>
      </c>
      <c r="CZ277" s="9">
        <f>IF(AND($G277&gt;=Inputs!E$3,$G277&lt;Inputs!F$3),FORECAST($G277,Inputs!E$4:F$4,Inputs!E$3:F$3),-9999)</f>
        <v>-9999</v>
      </c>
      <c r="DA277" s="9">
        <f>IF(AND($G277&gt;=Inputs!F$3,$G277&lt;Inputs!G$3),FORECAST($G277,Inputs!F$4:G$4,Inputs!F$3:G$3),-9999)</f>
        <v>-9999</v>
      </c>
      <c r="DB277" s="9">
        <f>IF(AND($G277&gt;=Inputs!G$3,$G277&lt;Inputs!H$3),FORECAST($G277,Inputs!G$4:H$4,Inputs!G$3:H$3),-9999)</f>
        <v>25.2</v>
      </c>
      <c r="DC277" s="9">
        <f>IF(AND($G277&gt;=Inputs!H$3,$G277&lt;Inputs!I$3),FORECAST($G277,Inputs!H$4:I$4,Inputs!H$3:I$3),-9999)</f>
        <v>-9999</v>
      </c>
      <c r="DD277" s="9">
        <f>IF(AND($G277&gt;=Inputs!I$3,$G277&lt;Inputs!J$3),FORECAST($G277,Inputs!I$4:J$4,Inputs!I$3:J$3),-9999)</f>
        <v>-9999</v>
      </c>
      <c r="DE277" s="9">
        <f>IF(AND($G277&gt;=Inputs!J$3,$G277&lt;Inputs!K$3),FORECAST($G277,Inputs!J$4:K$4,Inputs!J$3:K$3),-9999)</f>
        <v>-9999</v>
      </c>
      <c r="DF277" s="9">
        <f>IF(AND($G277&gt;=Inputs!K$3,$G277&lt;Inputs!L$3),FORECAST($G277,Inputs!K$4:L$4,Inputs!K$3:L$3),-9999)</f>
        <v>-9999</v>
      </c>
    </row>
    <row r="278" spans="1:110" x14ac:dyDescent="0.25">
      <c r="A278" s="2">
        <f t="shared" si="385"/>
        <v>45474.954861110222</v>
      </c>
      <c r="B278" s="3" t="str">
        <f>IF(ROUND(A278,6)&lt;ROUND(Inputs!$B$7,6),"Pre t0",IF(ROUND(A278,6)=ROUND(Inputs!$B$7,6),"t0",IF(AND(A278&gt;Inputs!$B$7,A278&lt;Inputs!$B$8),"TRLD","Post t0")))</f>
        <v>Post t0</v>
      </c>
      <c r="C278" s="17">
        <v>23.638211999999999</v>
      </c>
      <c r="D278" s="19">
        <v>61.208849999999998</v>
      </c>
      <c r="E278" s="19"/>
      <c r="F278" s="19">
        <v>200</v>
      </c>
      <c r="G278" s="19">
        <v>130</v>
      </c>
      <c r="H278" s="7">
        <f t="shared" si="345"/>
        <v>61.208849999999998</v>
      </c>
      <c r="I278" s="7">
        <f>IF(B278="Pre t0",0,IF(B278="t0",MAX(MIN(TRLD!N278,E278),G278),IF(B278="TRLD",I277+J278,IF(B278="Post t0",MAX(I277+M278,G278)))))</f>
        <v>130</v>
      </c>
      <c r="J278" s="7">
        <f t="shared" si="338"/>
        <v>-5</v>
      </c>
      <c r="K278" s="7">
        <f t="shared" si="341"/>
        <v>-130</v>
      </c>
      <c r="L278" s="7">
        <f t="shared" si="339"/>
        <v>5</v>
      </c>
      <c r="M278" s="8">
        <f t="shared" si="340"/>
        <v>-5</v>
      </c>
      <c r="N278" s="31">
        <f t="shared" si="342"/>
        <v>0</v>
      </c>
      <c r="O278" s="31">
        <f>IF(AND($C278&gt;=Inputs!B$4,$C278&lt;Inputs!C$4),FORECAST($C278,Inputs!B$3:C$3,Inputs!B$4:C$4),0)</f>
        <v>0</v>
      </c>
      <c r="P278" s="31">
        <f>IF(AND($C278&gt;=Inputs!C$4,$C278&lt;Inputs!D$4),FORECAST($C278,Inputs!C$3:D$3,Inputs!C$4:D$4),0)</f>
        <v>0</v>
      </c>
      <c r="Q278" s="31">
        <f>IF(AND($C278&gt;=Inputs!D$4,$C278&lt;Inputs!E$4),FORECAST($C278,Inputs!D$3:E$3,Inputs!D$4:E$4),0)</f>
        <v>0</v>
      </c>
      <c r="R278" s="31">
        <f>IF(AND($C278&gt;=Inputs!E$4,$C278&lt;Inputs!F$4),FORECAST($C278,Inputs!E$3:F$3,Inputs!E$4:F$4),0)</f>
        <v>0</v>
      </c>
      <c r="S278" s="31">
        <f>IF(AND($C278&gt;=Inputs!F$4,$C278&lt;Inputs!G$4),FORECAST($C278,Inputs!F$3:G$3,Inputs!F$4:G$4),0)</f>
        <v>113.69412499999999</v>
      </c>
      <c r="T278" s="31">
        <f>IF(AND($C278&gt;=Inputs!G$4,$C278&lt;Inputs!H$4),FORECAST($C278,Inputs!G$3:H$3,Inputs!G$4:H$4),0)</f>
        <v>0</v>
      </c>
      <c r="U278" s="31">
        <f>IF(AND($C278&gt;=Inputs!H$4,$C278&lt;Inputs!I$4),FORECAST($C278,Inputs!H$3:I$3,Inputs!H$4:I$4),0)</f>
        <v>0</v>
      </c>
      <c r="V278" s="31">
        <f>IF(AND($C278&gt;=Inputs!I$4,$C278&lt;Inputs!J$4),FORECAST($C278,Inputs!I$3:J$3,Inputs!I$4:J$4),0)</f>
        <v>0</v>
      </c>
      <c r="W278" s="31">
        <f>IF(AND($C278&gt;=Inputs!J$4,$C278&lt;Inputs!K$4),FORECAST($C278,Inputs!J$3:K$3,Inputs!J$4:K$4),0)</f>
        <v>0</v>
      </c>
      <c r="X278" s="31">
        <f>IF(AND($C278&gt;=Inputs!K$4,Inputs!K$4&lt;&gt;""),F278,0)</f>
        <v>0</v>
      </c>
      <c r="Y278" s="36">
        <f>IF($I277&lt;Inputs!B$13,Inputs!B$14,0)</f>
        <v>1</v>
      </c>
      <c r="Z278" s="36">
        <f>IF(AND($I277&gt;=Inputs!B$13,$I277&lt;Inputs!C$13),Inputs!C$14,0)</f>
        <v>0</v>
      </c>
      <c r="AA278" s="36">
        <f>IF(AND($I277&gt;=Inputs!C$13,$I277&lt;Inputs!D$13),Inputs!D$14,0)</f>
        <v>0</v>
      </c>
      <c r="AB278" s="36">
        <f>IF(AND($I277&lt;Inputs!B$13),Inputs!B$13,0)</f>
        <v>185</v>
      </c>
      <c r="AC278" s="36">
        <f>IF(AND($I277&gt;=Inputs!B$13,$I277&lt;Inputs!C$13),Inputs!C$13,0)</f>
        <v>0</v>
      </c>
      <c r="AD278" s="36">
        <f>IF(AND($I277&gt;=Inputs!C$13,$I277&lt;Inputs!D$13),Inputs!D$13,0)</f>
        <v>0</v>
      </c>
      <c r="AE278" s="36">
        <f t="shared" si="346"/>
        <v>55</v>
      </c>
      <c r="AF278" s="36">
        <f t="shared" si="347"/>
        <v>0</v>
      </c>
      <c r="AG278" s="36">
        <f t="shared" si="348"/>
        <v>0</v>
      </c>
      <c r="AH278" s="36">
        <f t="shared" si="349"/>
        <v>55</v>
      </c>
      <c r="AI278" s="36" t="str">
        <f t="shared" si="334"/>
        <v>No</v>
      </c>
      <c r="AJ278" s="36">
        <f t="shared" si="350"/>
        <v>5</v>
      </c>
      <c r="AK278" s="36">
        <f t="shared" si="351"/>
        <v>0</v>
      </c>
      <c r="AL278" s="36">
        <f t="shared" si="352"/>
        <v>0</v>
      </c>
      <c r="AM278" s="36">
        <f t="shared" si="353"/>
        <v>5</v>
      </c>
      <c r="AN278" s="36">
        <f t="shared" si="354"/>
        <v>0</v>
      </c>
      <c r="AO278" s="36">
        <f t="shared" si="355"/>
        <v>0</v>
      </c>
      <c r="AP278" s="36">
        <f t="shared" si="356"/>
        <v>5</v>
      </c>
      <c r="AQ278" s="36">
        <f t="shared" si="343"/>
        <v>135</v>
      </c>
      <c r="AR278" s="36">
        <f>IF(AND($AQ278&gt;=Inputs!B$13,$AQ278&lt;Inputs!C$13),Inputs!C$14,0)</f>
        <v>0</v>
      </c>
      <c r="AS278" s="36">
        <f>IF(AND($AQ278&gt;=Inputs!C$13,$AQ278&lt;Inputs!D$13),Inputs!D$14,0)</f>
        <v>0</v>
      </c>
      <c r="AT278" s="36">
        <f>IF(AND($AQ278&gt;=Inputs!B$13,$AQ278&lt;Inputs!C$13),Inputs!C$13,0)</f>
        <v>0</v>
      </c>
      <c r="AU278" s="36">
        <f>IF(AND($AQ278&gt;=Inputs!C$13,$AQ278&lt;Inputs!D$13),Inputs!D$13,0)</f>
        <v>0</v>
      </c>
      <c r="AV278" s="36">
        <f t="shared" si="357"/>
        <v>0</v>
      </c>
      <c r="AW278" s="36">
        <f>IFERROR((AU278-#REF!)/AS278,0)</f>
        <v>0</v>
      </c>
      <c r="AX278" s="36">
        <f t="shared" si="358"/>
        <v>0</v>
      </c>
      <c r="AY278" s="36" t="str">
        <f t="shared" si="335"/>
        <v>No</v>
      </c>
      <c r="AZ278" s="36">
        <f t="shared" si="359"/>
        <v>0</v>
      </c>
      <c r="BA278" s="36">
        <f t="shared" si="360"/>
        <v>0</v>
      </c>
      <c r="BB278" s="36">
        <f t="shared" si="361"/>
        <v>0</v>
      </c>
      <c r="BC278" s="36">
        <f t="shared" si="362"/>
        <v>0</v>
      </c>
      <c r="BD278" s="36">
        <f t="shared" si="363"/>
        <v>0</v>
      </c>
      <c r="BE278" s="37">
        <f t="shared" si="364"/>
        <v>5</v>
      </c>
      <c r="BF278" s="43">
        <f>IF($I277&lt;=Inputs!B$13,Inputs!B$14,0)</f>
        <v>1</v>
      </c>
      <c r="BG278" s="43">
        <f>IF(AND($I277&gt;Inputs!B$13,$I277&lt;=Inputs!C$13),Inputs!C$14,0)</f>
        <v>0</v>
      </c>
      <c r="BH278" s="43">
        <f>IF(AND($I277&gt;Inputs!C$13,$I277&lt;=Inputs!D$13),Inputs!D$14,0)</f>
        <v>0</v>
      </c>
      <c r="BI278" s="43">
        <f>IF(AND($I277&lt;Inputs!B$13),0,0)</f>
        <v>0</v>
      </c>
      <c r="BJ278" s="43">
        <f>IF(AND($I277&gt;=Inputs!B$13,$I277&lt;Inputs!C$13),Inputs!B$13,0)</f>
        <v>0</v>
      </c>
      <c r="BK278" s="43">
        <f>IF(AND($I277&gt;=Inputs!C$13,$I277&lt;Inputs!D$13),Inputs!C$13,0)</f>
        <v>0</v>
      </c>
      <c r="BL278" s="43">
        <f t="shared" si="365"/>
        <v>130</v>
      </c>
      <c r="BM278" s="43">
        <f t="shared" si="366"/>
        <v>0</v>
      </c>
      <c r="BN278" s="43">
        <f t="shared" si="367"/>
        <v>0</v>
      </c>
      <c r="BO278" s="43">
        <f t="shared" si="368"/>
        <v>130</v>
      </c>
      <c r="BP278" s="43" t="str">
        <f t="shared" si="336"/>
        <v>No</v>
      </c>
      <c r="BQ278" s="43">
        <f t="shared" si="369"/>
        <v>5</v>
      </c>
      <c r="BR278" s="43">
        <f t="shared" si="370"/>
        <v>0</v>
      </c>
      <c r="BS278" s="43">
        <f t="shared" si="371"/>
        <v>0</v>
      </c>
      <c r="BT278" s="43">
        <f t="shared" si="372"/>
        <v>-5</v>
      </c>
      <c r="BU278" s="43">
        <f t="shared" si="373"/>
        <v>0</v>
      </c>
      <c r="BV278" s="43">
        <f t="shared" si="374"/>
        <v>0</v>
      </c>
      <c r="BW278" s="43">
        <f t="shared" si="375"/>
        <v>-5</v>
      </c>
      <c r="BX278" s="43">
        <f t="shared" si="344"/>
        <v>125</v>
      </c>
      <c r="BY278" s="43">
        <f>IF(AND($BX278&gt;Inputs!B$13,$BX278&lt;=Inputs!C$13),Inputs!C$14,0)</f>
        <v>0</v>
      </c>
      <c r="BZ278" s="43">
        <f>IF(AND($BX278&gt;Inputs!C$13,$BX278&lt;=Inputs!D$13),Inputs!D$14,0)</f>
        <v>0</v>
      </c>
      <c r="CA278" s="43">
        <f>IF(AND($BX278&gt;Inputs!B$13,$BX278&lt;=Inputs!C$13),Inputs!B$13,0)</f>
        <v>0</v>
      </c>
      <c r="CB278" s="43">
        <f>IF(AND($BX278&gt;Inputs!C$13,$BX278&lt;=Inputs!D$13),Inputs!C$13,0)</f>
        <v>0</v>
      </c>
      <c r="CC278" s="43">
        <f t="shared" si="376"/>
        <v>0</v>
      </c>
      <c r="CD278" s="43">
        <f t="shared" si="377"/>
        <v>0</v>
      </c>
      <c r="CE278" s="43">
        <f t="shared" si="378"/>
        <v>0</v>
      </c>
      <c r="CF278" s="43" t="str">
        <f t="shared" si="337"/>
        <v>No</v>
      </c>
      <c r="CG278" s="43">
        <f t="shared" si="379"/>
        <v>0</v>
      </c>
      <c r="CH278" s="43">
        <f t="shared" si="380"/>
        <v>0</v>
      </c>
      <c r="CI278" s="43">
        <f t="shared" si="381"/>
        <v>0</v>
      </c>
      <c r="CJ278" s="43">
        <f t="shared" si="382"/>
        <v>0</v>
      </c>
      <c r="CK278" s="43">
        <f t="shared" si="383"/>
        <v>0</v>
      </c>
      <c r="CL278" s="44">
        <f t="shared" si="384"/>
        <v>-5</v>
      </c>
      <c r="CM278" s="9">
        <f>IF(AND($F278&gt;=Inputs!B$3,$F278&lt;Inputs!C$3),FORECAST($F278,Inputs!B$4:C$4,Inputs!B$3:C$3),9999)</f>
        <v>9999</v>
      </c>
      <c r="CN278" s="9">
        <f>IF(AND($F278&gt;=Inputs!C$3,$F278&lt;Inputs!D$3),FORECAST($F278,Inputs!C$4:D$4,Inputs!C$3:D$3),9999)</f>
        <v>9999</v>
      </c>
      <c r="CO278" s="9">
        <f>IF(AND($F278&gt;=Inputs!D$3,$F278&lt;Inputs!E$3),FORECAST($F278,Inputs!D$4:E$4,Inputs!D$3:E$3),9999)</f>
        <v>9999</v>
      </c>
      <c r="CP278" s="9">
        <f>IF(AND($F278&gt;=Inputs!E$3,$F278&lt;Inputs!F$3),FORECAST($F278,Inputs!E$4:F$4,Inputs!E$3:F$3),9999)</f>
        <v>9999</v>
      </c>
      <c r="CQ278" s="9">
        <f>IF(AND($F278&gt;=Inputs!F$3,$F278&lt;Inputs!G$3),FORECAST($F278,Inputs!F$4:G$4,Inputs!F$3:G$3),9999)</f>
        <v>9999</v>
      </c>
      <c r="CR278" s="9">
        <f>IF(AND($F278&gt;=Inputs!G$3,$F278&lt;Inputs!H$3),FORECAST($F278,Inputs!G$4:H$4,Inputs!G$3:H$3),9999)</f>
        <v>9999</v>
      </c>
      <c r="CS278" s="9">
        <f>IF(AND($F278&gt;=Inputs!H$3,$F278&lt;Inputs!I$3),FORECAST($F278,Inputs!H$4:I$4,Inputs!H$3:I$3),9999)</f>
        <v>9999</v>
      </c>
      <c r="CT278" s="9">
        <f>IF(AND($F278&gt;=Inputs!I$3,$F278&lt;Inputs!J$3),FORECAST($F278,Inputs!I$4:J$4,Inputs!I$3:J$3),9999)</f>
        <v>9999</v>
      </c>
      <c r="CU278" s="9">
        <f>IF(AND($F278&gt;=Inputs!J$3,$F278&lt;Inputs!K$3),FORECAST($F278,Inputs!J$4:K$4,Inputs!J$3:K$3),9999)</f>
        <v>9999</v>
      </c>
      <c r="CV278" s="9">
        <f>IF(AND($F278&gt;=Inputs!K$3,$F278&lt;Inputs!L$3),FORECAST($F278,Inputs!K$4:L$4,Inputs!K$3:L$3),9999)</f>
        <v>9999</v>
      </c>
      <c r="CW278" s="9">
        <f>IF(AND($G278&gt;=Inputs!B$3,$G278&lt;Inputs!C$3),FORECAST($G278,Inputs!B$4:C$4,Inputs!B$3:C$3),-9999)</f>
        <v>-9999</v>
      </c>
      <c r="CX278" s="9">
        <f>IF(AND($G278&gt;=Inputs!C$3,$G278&lt;Inputs!D$3),FORECAST($G278,Inputs!C$4:D$4,Inputs!C$3:D$3),-9999)</f>
        <v>-9999</v>
      </c>
      <c r="CY278" s="9">
        <f>IF(AND($G278&gt;=Inputs!D$3,$G278&lt;Inputs!E$3),FORECAST($G278,Inputs!D$4:E$4,Inputs!D$3:E$3),-9999)</f>
        <v>-9999</v>
      </c>
      <c r="CZ278" s="9">
        <f>IF(AND($G278&gt;=Inputs!E$3,$G278&lt;Inputs!F$3),FORECAST($G278,Inputs!E$4:F$4,Inputs!E$3:F$3),-9999)</f>
        <v>-9999</v>
      </c>
      <c r="DA278" s="9">
        <f>IF(AND($G278&gt;=Inputs!F$3,$G278&lt;Inputs!G$3),FORECAST($G278,Inputs!F$4:G$4,Inputs!F$3:G$3),-9999)</f>
        <v>-9999</v>
      </c>
      <c r="DB278" s="9">
        <f>IF(AND($G278&gt;=Inputs!G$3,$G278&lt;Inputs!H$3),FORECAST($G278,Inputs!G$4:H$4,Inputs!G$3:H$3),-9999)</f>
        <v>25.2</v>
      </c>
      <c r="DC278" s="9">
        <f>IF(AND($G278&gt;=Inputs!H$3,$G278&lt;Inputs!I$3),FORECAST($G278,Inputs!H$4:I$4,Inputs!H$3:I$3),-9999)</f>
        <v>-9999</v>
      </c>
      <c r="DD278" s="9">
        <f>IF(AND($G278&gt;=Inputs!I$3,$G278&lt;Inputs!J$3),FORECAST($G278,Inputs!I$4:J$4,Inputs!I$3:J$3),-9999)</f>
        <v>-9999</v>
      </c>
      <c r="DE278" s="9">
        <f>IF(AND($G278&gt;=Inputs!J$3,$G278&lt;Inputs!K$3),FORECAST($G278,Inputs!J$4:K$4,Inputs!J$3:K$3),-9999)</f>
        <v>-9999</v>
      </c>
      <c r="DF278" s="9">
        <f>IF(AND($G278&gt;=Inputs!K$3,$G278&lt;Inputs!L$3),FORECAST($G278,Inputs!K$4:L$4,Inputs!K$3:L$3),-9999)</f>
        <v>-9999</v>
      </c>
    </row>
    <row r="279" spans="1:110" x14ac:dyDescent="0.25">
      <c r="A279" s="2">
        <f t="shared" si="385"/>
        <v>45474.958333332441</v>
      </c>
      <c r="B279" s="3" t="str">
        <f>IF(ROUND(A279,6)&lt;ROUND(Inputs!$B$7,6),"Pre t0",IF(ROUND(A279,6)=ROUND(Inputs!$B$7,6),"t0",IF(AND(A279&gt;Inputs!$B$7,A279&lt;Inputs!$B$8),"TRLD","Post t0")))</f>
        <v>Post t0</v>
      </c>
      <c r="C279" s="17">
        <v>22.246825000000001</v>
      </c>
      <c r="D279" s="19">
        <v>21.82105</v>
      </c>
      <c r="E279" s="19"/>
      <c r="F279" s="19">
        <v>200</v>
      </c>
      <c r="G279" s="19">
        <v>130</v>
      </c>
      <c r="H279" s="7">
        <f t="shared" si="345"/>
        <v>21.82105</v>
      </c>
      <c r="I279" s="7">
        <f>IF(B279="Pre t0",0,IF(B279="t0",MAX(MIN(TRLD!N279,E279),G279),IF(B279="TRLD",I278+J279,IF(B279="Post t0",MAX(I278+M279,G279)))))</f>
        <v>130</v>
      </c>
      <c r="J279" s="7">
        <f t="shared" si="338"/>
        <v>-5</v>
      </c>
      <c r="K279" s="7">
        <f t="shared" si="341"/>
        <v>-130</v>
      </c>
      <c r="L279" s="7">
        <f t="shared" si="339"/>
        <v>5</v>
      </c>
      <c r="M279" s="8">
        <f t="shared" si="340"/>
        <v>-5</v>
      </c>
      <c r="N279" s="31">
        <f t="shared" si="342"/>
        <v>0</v>
      </c>
      <c r="O279" s="31">
        <f>IF(AND($C279&gt;=Inputs!B$4,$C279&lt;Inputs!C$4),FORECAST($C279,Inputs!B$3:C$3,Inputs!B$4:C$4),0)</f>
        <v>0</v>
      </c>
      <c r="P279" s="31">
        <f>IF(AND($C279&gt;=Inputs!C$4,$C279&lt;Inputs!D$4),FORECAST($C279,Inputs!C$3:D$3,Inputs!C$4:D$4),0)</f>
        <v>0</v>
      </c>
      <c r="Q279" s="31">
        <f>IF(AND($C279&gt;=Inputs!D$4,$C279&lt;Inputs!E$4),FORECAST($C279,Inputs!D$3:E$3,Inputs!D$4:E$4),0)</f>
        <v>70.213281250000136</v>
      </c>
      <c r="R279" s="31">
        <f>IF(AND($C279&gt;=Inputs!E$4,$C279&lt;Inputs!F$4),FORECAST($C279,Inputs!E$3:F$3,Inputs!E$4:F$4),0)</f>
        <v>0</v>
      </c>
      <c r="S279" s="31">
        <f>IF(AND($C279&gt;=Inputs!F$4,$C279&lt;Inputs!G$4),FORECAST($C279,Inputs!F$3:G$3,Inputs!F$4:G$4),0)</f>
        <v>0</v>
      </c>
      <c r="T279" s="31">
        <f>IF(AND($C279&gt;=Inputs!G$4,$C279&lt;Inputs!H$4),FORECAST($C279,Inputs!G$3:H$3,Inputs!G$4:H$4),0)</f>
        <v>0</v>
      </c>
      <c r="U279" s="31">
        <f>IF(AND($C279&gt;=Inputs!H$4,$C279&lt;Inputs!I$4),FORECAST($C279,Inputs!H$3:I$3,Inputs!H$4:I$4),0)</f>
        <v>0</v>
      </c>
      <c r="V279" s="31">
        <f>IF(AND($C279&gt;=Inputs!I$4,$C279&lt;Inputs!J$4),FORECAST($C279,Inputs!I$3:J$3,Inputs!I$4:J$4),0)</f>
        <v>0</v>
      </c>
      <c r="W279" s="31">
        <f>IF(AND($C279&gt;=Inputs!J$4,$C279&lt;Inputs!K$4),FORECAST($C279,Inputs!J$3:K$3,Inputs!J$4:K$4),0)</f>
        <v>0</v>
      </c>
      <c r="X279" s="31">
        <f>IF(AND($C279&gt;=Inputs!K$4,Inputs!K$4&lt;&gt;""),F279,0)</f>
        <v>0</v>
      </c>
      <c r="Y279" s="36">
        <f>IF($I278&lt;Inputs!B$13,Inputs!B$14,0)</f>
        <v>1</v>
      </c>
      <c r="Z279" s="36">
        <f>IF(AND($I278&gt;=Inputs!B$13,$I278&lt;Inputs!C$13),Inputs!C$14,0)</f>
        <v>0</v>
      </c>
      <c r="AA279" s="36">
        <f>IF(AND($I278&gt;=Inputs!C$13,$I278&lt;Inputs!D$13),Inputs!D$14,0)</f>
        <v>0</v>
      </c>
      <c r="AB279" s="36">
        <f>IF(AND($I278&lt;Inputs!B$13),Inputs!B$13,0)</f>
        <v>185</v>
      </c>
      <c r="AC279" s="36">
        <f>IF(AND($I278&gt;=Inputs!B$13,$I278&lt;Inputs!C$13),Inputs!C$13,0)</f>
        <v>0</v>
      </c>
      <c r="AD279" s="36">
        <f>IF(AND($I278&gt;=Inputs!C$13,$I278&lt;Inputs!D$13),Inputs!D$13,0)</f>
        <v>0</v>
      </c>
      <c r="AE279" s="36">
        <f t="shared" si="346"/>
        <v>55</v>
      </c>
      <c r="AF279" s="36">
        <f t="shared" si="347"/>
        <v>0</v>
      </c>
      <c r="AG279" s="36">
        <f t="shared" si="348"/>
        <v>0</v>
      </c>
      <c r="AH279" s="36">
        <f t="shared" si="349"/>
        <v>55</v>
      </c>
      <c r="AI279" s="36" t="str">
        <f t="shared" si="334"/>
        <v>No</v>
      </c>
      <c r="AJ279" s="36">
        <f t="shared" si="350"/>
        <v>5</v>
      </c>
      <c r="AK279" s="36">
        <f t="shared" si="351"/>
        <v>0</v>
      </c>
      <c r="AL279" s="36">
        <f t="shared" si="352"/>
        <v>0</v>
      </c>
      <c r="AM279" s="36">
        <f t="shared" si="353"/>
        <v>5</v>
      </c>
      <c r="AN279" s="36">
        <f t="shared" si="354"/>
        <v>0</v>
      </c>
      <c r="AO279" s="36">
        <f t="shared" si="355"/>
        <v>0</v>
      </c>
      <c r="AP279" s="36">
        <f t="shared" si="356"/>
        <v>5</v>
      </c>
      <c r="AQ279" s="36">
        <f t="shared" si="343"/>
        <v>135</v>
      </c>
      <c r="AR279" s="36">
        <f>IF(AND($AQ279&gt;=Inputs!B$13,$AQ279&lt;Inputs!C$13),Inputs!C$14,0)</f>
        <v>0</v>
      </c>
      <c r="AS279" s="36">
        <f>IF(AND($AQ279&gt;=Inputs!C$13,$AQ279&lt;Inputs!D$13),Inputs!D$14,0)</f>
        <v>0</v>
      </c>
      <c r="AT279" s="36">
        <f>IF(AND($AQ279&gt;=Inputs!B$13,$AQ279&lt;Inputs!C$13),Inputs!C$13,0)</f>
        <v>0</v>
      </c>
      <c r="AU279" s="36">
        <f>IF(AND($AQ279&gt;=Inputs!C$13,$AQ279&lt;Inputs!D$13),Inputs!D$13,0)</f>
        <v>0</v>
      </c>
      <c r="AV279" s="36">
        <f t="shared" si="357"/>
        <v>0</v>
      </c>
      <c r="AW279" s="36">
        <f>IFERROR((AU279-#REF!)/AS279,0)</f>
        <v>0</v>
      </c>
      <c r="AX279" s="36">
        <f t="shared" si="358"/>
        <v>0</v>
      </c>
      <c r="AY279" s="36" t="str">
        <f t="shared" si="335"/>
        <v>No</v>
      </c>
      <c r="AZ279" s="36">
        <f t="shared" si="359"/>
        <v>0</v>
      </c>
      <c r="BA279" s="36">
        <f t="shared" si="360"/>
        <v>0</v>
      </c>
      <c r="BB279" s="36">
        <f t="shared" si="361"/>
        <v>0</v>
      </c>
      <c r="BC279" s="36">
        <f t="shared" si="362"/>
        <v>0</v>
      </c>
      <c r="BD279" s="36">
        <f t="shared" si="363"/>
        <v>0</v>
      </c>
      <c r="BE279" s="37">
        <f t="shared" si="364"/>
        <v>5</v>
      </c>
      <c r="BF279" s="43">
        <f>IF($I278&lt;=Inputs!B$13,Inputs!B$14,0)</f>
        <v>1</v>
      </c>
      <c r="BG279" s="43">
        <f>IF(AND($I278&gt;Inputs!B$13,$I278&lt;=Inputs!C$13),Inputs!C$14,0)</f>
        <v>0</v>
      </c>
      <c r="BH279" s="43">
        <f>IF(AND($I278&gt;Inputs!C$13,$I278&lt;=Inputs!D$13),Inputs!D$14,0)</f>
        <v>0</v>
      </c>
      <c r="BI279" s="43">
        <f>IF(AND($I278&lt;Inputs!B$13),0,0)</f>
        <v>0</v>
      </c>
      <c r="BJ279" s="43">
        <f>IF(AND($I278&gt;=Inputs!B$13,$I278&lt;Inputs!C$13),Inputs!B$13,0)</f>
        <v>0</v>
      </c>
      <c r="BK279" s="43">
        <f>IF(AND($I278&gt;=Inputs!C$13,$I278&lt;Inputs!D$13),Inputs!C$13,0)</f>
        <v>0</v>
      </c>
      <c r="BL279" s="43">
        <f t="shared" si="365"/>
        <v>130</v>
      </c>
      <c r="BM279" s="43">
        <f t="shared" si="366"/>
        <v>0</v>
      </c>
      <c r="BN279" s="43">
        <f t="shared" si="367"/>
        <v>0</v>
      </c>
      <c r="BO279" s="43">
        <f t="shared" si="368"/>
        <v>130</v>
      </c>
      <c r="BP279" s="43" t="str">
        <f t="shared" si="336"/>
        <v>No</v>
      </c>
      <c r="BQ279" s="43">
        <f t="shared" si="369"/>
        <v>5</v>
      </c>
      <c r="BR279" s="43">
        <f t="shared" si="370"/>
        <v>0</v>
      </c>
      <c r="BS279" s="43">
        <f t="shared" si="371"/>
        <v>0</v>
      </c>
      <c r="BT279" s="43">
        <f t="shared" si="372"/>
        <v>-5</v>
      </c>
      <c r="BU279" s="43">
        <f t="shared" si="373"/>
        <v>0</v>
      </c>
      <c r="BV279" s="43">
        <f t="shared" si="374"/>
        <v>0</v>
      </c>
      <c r="BW279" s="43">
        <f t="shared" si="375"/>
        <v>-5</v>
      </c>
      <c r="BX279" s="43">
        <f t="shared" si="344"/>
        <v>125</v>
      </c>
      <c r="BY279" s="43">
        <f>IF(AND($BX279&gt;Inputs!B$13,$BX279&lt;=Inputs!C$13),Inputs!C$14,0)</f>
        <v>0</v>
      </c>
      <c r="BZ279" s="43">
        <f>IF(AND($BX279&gt;Inputs!C$13,$BX279&lt;=Inputs!D$13),Inputs!D$14,0)</f>
        <v>0</v>
      </c>
      <c r="CA279" s="43">
        <f>IF(AND($BX279&gt;Inputs!B$13,$BX279&lt;=Inputs!C$13),Inputs!B$13,0)</f>
        <v>0</v>
      </c>
      <c r="CB279" s="43">
        <f>IF(AND($BX279&gt;Inputs!C$13,$BX279&lt;=Inputs!D$13),Inputs!C$13,0)</f>
        <v>0</v>
      </c>
      <c r="CC279" s="43">
        <f t="shared" si="376"/>
        <v>0</v>
      </c>
      <c r="CD279" s="43">
        <f t="shared" si="377"/>
        <v>0</v>
      </c>
      <c r="CE279" s="43">
        <f t="shared" si="378"/>
        <v>0</v>
      </c>
      <c r="CF279" s="43" t="str">
        <f t="shared" si="337"/>
        <v>No</v>
      </c>
      <c r="CG279" s="43">
        <f t="shared" si="379"/>
        <v>0</v>
      </c>
      <c r="CH279" s="43">
        <f t="shared" si="380"/>
        <v>0</v>
      </c>
      <c r="CI279" s="43">
        <f t="shared" si="381"/>
        <v>0</v>
      </c>
      <c r="CJ279" s="43">
        <f t="shared" si="382"/>
        <v>0</v>
      </c>
      <c r="CK279" s="43">
        <f t="shared" si="383"/>
        <v>0</v>
      </c>
      <c r="CL279" s="44">
        <f t="shared" si="384"/>
        <v>-5</v>
      </c>
      <c r="CM279" s="9">
        <f>IF(AND($F279&gt;=Inputs!B$3,$F279&lt;Inputs!C$3),FORECAST($F279,Inputs!B$4:C$4,Inputs!B$3:C$3),9999)</f>
        <v>9999</v>
      </c>
      <c r="CN279" s="9">
        <f>IF(AND($F279&gt;=Inputs!C$3,$F279&lt;Inputs!D$3),FORECAST($F279,Inputs!C$4:D$4,Inputs!C$3:D$3),9999)</f>
        <v>9999</v>
      </c>
      <c r="CO279" s="9">
        <f>IF(AND($F279&gt;=Inputs!D$3,$F279&lt;Inputs!E$3),FORECAST($F279,Inputs!D$4:E$4,Inputs!D$3:E$3),9999)</f>
        <v>9999</v>
      </c>
      <c r="CP279" s="9">
        <f>IF(AND($F279&gt;=Inputs!E$3,$F279&lt;Inputs!F$3),FORECAST($F279,Inputs!E$4:F$4,Inputs!E$3:F$3),9999)</f>
        <v>9999</v>
      </c>
      <c r="CQ279" s="9">
        <f>IF(AND($F279&gt;=Inputs!F$3,$F279&lt;Inputs!G$3),FORECAST($F279,Inputs!F$4:G$4,Inputs!F$3:G$3),9999)</f>
        <v>9999</v>
      </c>
      <c r="CR279" s="9">
        <f>IF(AND($F279&gt;=Inputs!G$3,$F279&lt;Inputs!H$3),FORECAST($F279,Inputs!G$4:H$4,Inputs!G$3:H$3),9999)</f>
        <v>9999</v>
      </c>
      <c r="CS279" s="9">
        <f>IF(AND($F279&gt;=Inputs!H$3,$F279&lt;Inputs!I$3),FORECAST($F279,Inputs!H$4:I$4,Inputs!H$3:I$3),9999)</f>
        <v>9999</v>
      </c>
      <c r="CT279" s="9">
        <f>IF(AND($F279&gt;=Inputs!I$3,$F279&lt;Inputs!J$3),FORECAST($F279,Inputs!I$4:J$4,Inputs!I$3:J$3),9999)</f>
        <v>9999</v>
      </c>
      <c r="CU279" s="9">
        <f>IF(AND($F279&gt;=Inputs!J$3,$F279&lt;Inputs!K$3),FORECAST($F279,Inputs!J$4:K$4,Inputs!J$3:K$3),9999)</f>
        <v>9999</v>
      </c>
      <c r="CV279" s="9">
        <f>IF(AND($F279&gt;=Inputs!K$3,$F279&lt;Inputs!L$3),FORECAST($F279,Inputs!K$4:L$4,Inputs!K$3:L$3),9999)</f>
        <v>9999</v>
      </c>
      <c r="CW279" s="9">
        <f>IF(AND($G279&gt;=Inputs!B$3,$G279&lt;Inputs!C$3),FORECAST($G279,Inputs!B$4:C$4,Inputs!B$3:C$3),-9999)</f>
        <v>-9999</v>
      </c>
      <c r="CX279" s="9">
        <f>IF(AND($G279&gt;=Inputs!C$3,$G279&lt;Inputs!D$3),FORECAST($G279,Inputs!C$4:D$4,Inputs!C$3:D$3),-9999)</f>
        <v>-9999</v>
      </c>
      <c r="CY279" s="9">
        <f>IF(AND($G279&gt;=Inputs!D$3,$G279&lt;Inputs!E$3),FORECAST($G279,Inputs!D$4:E$4,Inputs!D$3:E$3),-9999)</f>
        <v>-9999</v>
      </c>
      <c r="CZ279" s="9">
        <f>IF(AND($G279&gt;=Inputs!E$3,$G279&lt;Inputs!F$3),FORECAST($G279,Inputs!E$4:F$4,Inputs!E$3:F$3),-9999)</f>
        <v>-9999</v>
      </c>
      <c r="DA279" s="9">
        <f>IF(AND($G279&gt;=Inputs!F$3,$G279&lt;Inputs!G$3),FORECAST($G279,Inputs!F$4:G$4,Inputs!F$3:G$3),-9999)</f>
        <v>-9999</v>
      </c>
      <c r="DB279" s="9">
        <f>IF(AND($G279&gt;=Inputs!G$3,$G279&lt;Inputs!H$3),FORECAST($G279,Inputs!G$4:H$4,Inputs!G$3:H$3),-9999)</f>
        <v>25.2</v>
      </c>
      <c r="DC279" s="9">
        <f>IF(AND($G279&gt;=Inputs!H$3,$G279&lt;Inputs!I$3),FORECAST($G279,Inputs!H$4:I$4,Inputs!H$3:I$3),-9999)</f>
        <v>-9999</v>
      </c>
      <c r="DD279" s="9">
        <f>IF(AND($G279&gt;=Inputs!I$3,$G279&lt;Inputs!J$3),FORECAST($G279,Inputs!I$4:J$4,Inputs!I$3:J$3),-9999)</f>
        <v>-9999</v>
      </c>
      <c r="DE279" s="9">
        <f>IF(AND($G279&gt;=Inputs!J$3,$G279&lt;Inputs!K$3),FORECAST($G279,Inputs!J$4:K$4,Inputs!J$3:K$3),-9999)</f>
        <v>-9999</v>
      </c>
      <c r="DF279" s="9">
        <f>IF(AND($G279&gt;=Inputs!K$3,$G279&lt;Inputs!L$3),FORECAST($G279,Inputs!K$4:L$4,Inputs!K$3:L$3),-9999)</f>
        <v>-9999</v>
      </c>
    </row>
    <row r="280" spans="1:110" x14ac:dyDescent="0.25">
      <c r="A280" s="2">
        <f t="shared" si="385"/>
        <v>45474.96180555466</v>
      </c>
      <c r="B280" s="3" t="str">
        <f>IF(ROUND(A280,6)&lt;ROUND(Inputs!$B$7,6),"Pre t0",IF(ROUND(A280,6)=ROUND(Inputs!$B$7,6),"t0",IF(AND(A280&gt;Inputs!$B$7,A280&lt;Inputs!$B$8),"TRLD","Post t0")))</f>
        <v>Post t0</v>
      </c>
      <c r="C280" s="17">
        <v>22.181809000000001</v>
      </c>
      <c r="D280" s="19">
        <v>0.31029999999999996</v>
      </c>
      <c r="E280" s="19"/>
      <c r="F280" s="19">
        <v>200</v>
      </c>
      <c r="G280" s="19">
        <v>130</v>
      </c>
      <c r="H280" s="7">
        <f t="shared" si="345"/>
        <v>0.31029999999999996</v>
      </c>
      <c r="I280" s="7">
        <f>IF(B280="Pre t0",0,IF(B280="t0",MAX(MIN(TRLD!N280,E280),G280),IF(B280="TRLD",I279+J280,IF(B280="Post t0",MAX(I279+M280,G280)))))</f>
        <v>130</v>
      </c>
      <c r="J280" s="7">
        <f t="shared" si="338"/>
        <v>-5</v>
      </c>
      <c r="K280" s="7">
        <f t="shared" si="341"/>
        <v>-130</v>
      </c>
      <c r="L280" s="7">
        <f t="shared" si="339"/>
        <v>5</v>
      </c>
      <c r="M280" s="8">
        <f t="shared" si="340"/>
        <v>-5</v>
      </c>
      <c r="N280" s="31">
        <f t="shared" si="342"/>
        <v>0</v>
      </c>
      <c r="O280" s="31">
        <f>IF(AND($C280&gt;=Inputs!B$4,$C280&lt;Inputs!C$4),FORECAST($C280,Inputs!B$3:C$3,Inputs!B$4:C$4),0)</f>
        <v>0</v>
      </c>
      <c r="P280" s="31">
        <f>IF(AND($C280&gt;=Inputs!C$4,$C280&lt;Inputs!D$4),FORECAST($C280,Inputs!C$3:D$3,Inputs!C$4:D$4),0)</f>
        <v>0</v>
      </c>
      <c r="Q280" s="31">
        <f>IF(AND($C280&gt;=Inputs!D$4,$C280&lt;Inputs!E$4),FORECAST($C280,Inputs!D$3:E$3,Inputs!D$4:E$4),0)</f>
        <v>68.181531250000148</v>
      </c>
      <c r="R280" s="31">
        <f>IF(AND($C280&gt;=Inputs!E$4,$C280&lt;Inputs!F$4),FORECAST($C280,Inputs!E$3:F$3,Inputs!E$4:F$4),0)</f>
        <v>0</v>
      </c>
      <c r="S280" s="31">
        <f>IF(AND($C280&gt;=Inputs!F$4,$C280&lt;Inputs!G$4),FORECAST($C280,Inputs!F$3:G$3,Inputs!F$4:G$4),0)</f>
        <v>0</v>
      </c>
      <c r="T280" s="31">
        <f>IF(AND($C280&gt;=Inputs!G$4,$C280&lt;Inputs!H$4),FORECAST($C280,Inputs!G$3:H$3,Inputs!G$4:H$4),0)</f>
        <v>0</v>
      </c>
      <c r="U280" s="31">
        <f>IF(AND($C280&gt;=Inputs!H$4,$C280&lt;Inputs!I$4),FORECAST($C280,Inputs!H$3:I$3,Inputs!H$4:I$4),0)</f>
        <v>0</v>
      </c>
      <c r="V280" s="31">
        <f>IF(AND($C280&gt;=Inputs!I$4,$C280&lt;Inputs!J$4),FORECAST($C280,Inputs!I$3:J$3,Inputs!I$4:J$4),0)</f>
        <v>0</v>
      </c>
      <c r="W280" s="31">
        <f>IF(AND($C280&gt;=Inputs!J$4,$C280&lt;Inputs!K$4),FORECAST($C280,Inputs!J$3:K$3,Inputs!J$4:K$4),0)</f>
        <v>0</v>
      </c>
      <c r="X280" s="31">
        <f>IF(AND($C280&gt;=Inputs!K$4,Inputs!K$4&lt;&gt;""),F280,0)</f>
        <v>0</v>
      </c>
      <c r="Y280" s="36">
        <f>IF($I279&lt;Inputs!B$13,Inputs!B$14,0)</f>
        <v>1</v>
      </c>
      <c r="Z280" s="36">
        <f>IF(AND($I279&gt;=Inputs!B$13,$I279&lt;Inputs!C$13),Inputs!C$14,0)</f>
        <v>0</v>
      </c>
      <c r="AA280" s="36">
        <f>IF(AND($I279&gt;=Inputs!C$13,$I279&lt;Inputs!D$13),Inputs!D$14,0)</f>
        <v>0</v>
      </c>
      <c r="AB280" s="36">
        <f>IF(AND($I279&lt;Inputs!B$13),Inputs!B$13,0)</f>
        <v>185</v>
      </c>
      <c r="AC280" s="36">
        <f>IF(AND($I279&gt;=Inputs!B$13,$I279&lt;Inputs!C$13),Inputs!C$13,0)</f>
        <v>0</v>
      </c>
      <c r="AD280" s="36">
        <f>IF(AND($I279&gt;=Inputs!C$13,$I279&lt;Inputs!D$13),Inputs!D$13,0)</f>
        <v>0</v>
      </c>
      <c r="AE280" s="36">
        <f t="shared" si="346"/>
        <v>55</v>
      </c>
      <c r="AF280" s="36">
        <f t="shared" si="347"/>
        <v>0</v>
      </c>
      <c r="AG280" s="36">
        <f t="shared" si="348"/>
        <v>0</v>
      </c>
      <c r="AH280" s="36">
        <f t="shared" si="349"/>
        <v>55</v>
      </c>
      <c r="AI280" s="36" t="str">
        <f t="shared" si="334"/>
        <v>No</v>
      </c>
      <c r="AJ280" s="36">
        <f t="shared" si="350"/>
        <v>5</v>
      </c>
      <c r="AK280" s="36">
        <f t="shared" si="351"/>
        <v>0</v>
      </c>
      <c r="AL280" s="36">
        <f t="shared" si="352"/>
        <v>0</v>
      </c>
      <c r="AM280" s="36">
        <f t="shared" si="353"/>
        <v>5</v>
      </c>
      <c r="AN280" s="36">
        <f t="shared" si="354"/>
        <v>0</v>
      </c>
      <c r="AO280" s="36">
        <f t="shared" si="355"/>
        <v>0</v>
      </c>
      <c r="AP280" s="36">
        <f t="shared" si="356"/>
        <v>5</v>
      </c>
      <c r="AQ280" s="36">
        <f t="shared" si="343"/>
        <v>135</v>
      </c>
      <c r="AR280" s="36">
        <f>IF(AND($AQ280&gt;=Inputs!B$13,$AQ280&lt;Inputs!C$13),Inputs!C$14,0)</f>
        <v>0</v>
      </c>
      <c r="AS280" s="36">
        <f>IF(AND($AQ280&gt;=Inputs!C$13,$AQ280&lt;Inputs!D$13),Inputs!D$14,0)</f>
        <v>0</v>
      </c>
      <c r="AT280" s="36">
        <f>IF(AND($AQ280&gt;=Inputs!B$13,$AQ280&lt;Inputs!C$13),Inputs!C$13,0)</f>
        <v>0</v>
      </c>
      <c r="AU280" s="36">
        <f>IF(AND($AQ280&gt;=Inputs!C$13,$AQ280&lt;Inputs!D$13),Inputs!D$13,0)</f>
        <v>0</v>
      </c>
      <c r="AV280" s="36">
        <f t="shared" si="357"/>
        <v>0</v>
      </c>
      <c r="AW280" s="36">
        <f>IFERROR((AU280-#REF!)/AS280,0)</f>
        <v>0</v>
      </c>
      <c r="AX280" s="36">
        <f t="shared" si="358"/>
        <v>0</v>
      </c>
      <c r="AY280" s="36" t="str">
        <f t="shared" si="335"/>
        <v>No</v>
      </c>
      <c r="AZ280" s="36">
        <f t="shared" si="359"/>
        <v>0</v>
      </c>
      <c r="BA280" s="36">
        <f t="shared" si="360"/>
        <v>0</v>
      </c>
      <c r="BB280" s="36">
        <f t="shared" si="361"/>
        <v>0</v>
      </c>
      <c r="BC280" s="36">
        <f t="shared" si="362"/>
        <v>0</v>
      </c>
      <c r="BD280" s="36">
        <f t="shared" si="363"/>
        <v>0</v>
      </c>
      <c r="BE280" s="37">
        <f t="shared" si="364"/>
        <v>5</v>
      </c>
      <c r="BF280" s="43">
        <f>IF($I279&lt;=Inputs!B$13,Inputs!B$14,0)</f>
        <v>1</v>
      </c>
      <c r="BG280" s="43">
        <f>IF(AND($I279&gt;Inputs!B$13,$I279&lt;=Inputs!C$13),Inputs!C$14,0)</f>
        <v>0</v>
      </c>
      <c r="BH280" s="43">
        <f>IF(AND($I279&gt;Inputs!C$13,$I279&lt;=Inputs!D$13),Inputs!D$14,0)</f>
        <v>0</v>
      </c>
      <c r="BI280" s="43">
        <f>IF(AND($I279&lt;Inputs!B$13),0,0)</f>
        <v>0</v>
      </c>
      <c r="BJ280" s="43">
        <f>IF(AND($I279&gt;=Inputs!B$13,$I279&lt;Inputs!C$13),Inputs!B$13,0)</f>
        <v>0</v>
      </c>
      <c r="BK280" s="43">
        <f>IF(AND($I279&gt;=Inputs!C$13,$I279&lt;Inputs!D$13),Inputs!C$13,0)</f>
        <v>0</v>
      </c>
      <c r="BL280" s="43">
        <f t="shared" si="365"/>
        <v>130</v>
      </c>
      <c r="BM280" s="43">
        <f t="shared" si="366"/>
        <v>0</v>
      </c>
      <c r="BN280" s="43">
        <f t="shared" si="367"/>
        <v>0</v>
      </c>
      <c r="BO280" s="43">
        <f t="shared" si="368"/>
        <v>130</v>
      </c>
      <c r="BP280" s="43" t="str">
        <f t="shared" si="336"/>
        <v>No</v>
      </c>
      <c r="BQ280" s="43">
        <f t="shared" si="369"/>
        <v>5</v>
      </c>
      <c r="BR280" s="43">
        <f t="shared" si="370"/>
        <v>0</v>
      </c>
      <c r="BS280" s="43">
        <f t="shared" si="371"/>
        <v>0</v>
      </c>
      <c r="BT280" s="43">
        <f t="shared" si="372"/>
        <v>-5</v>
      </c>
      <c r="BU280" s="43">
        <f t="shared" si="373"/>
        <v>0</v>
      </c>
      <c r="BV280" s="43">
        <f t="shared" si="374"/>
        <v>0</v>
      </c>
      <c r="BW280" s="43">
        <f t="shared" si="375"/>
        <v>-5</v>
      </c>
      <c r="BX280" s="43">
        <f t="shared" si="344"/>
        <v>125</v>
      </c>
      <c r="BY280" s="43">
        <f>IF(AND($BX280&gt;Inputs!B$13,$BX280&lt;=Inputs!C$13),Inputs!C$14,0)</f>
        <v>0</v>
      </c>
      <c r="BZ280" s="43">
        <f>IF(AND($BX280&gt;Inputs!C$13,$BX280&lt;=Inputs!D$13),Inputs!D$14,0)</f>
        <v>0</v>
      </c>
      <c r="CA280" s="43">
        <f>IF(AND($BX280&gt;Inputs!B$13,$BX280&lt;=Inputs!C$13),Inputs!B$13,0)</f>
        <v>0</v>
      </c>
      <c r="CB280" s="43">
        <f>IF(AND($BX280&gt;Inputs!C$13,$BX280&lt;=Inputs!D$13),Inputs!C$13,0)</f>
        <v>0</v>
      </c>
      <c r="CC280" s="43">
        <f t="shared" si="376"/>
        <v>0</v>
      </c>
      <c r="CD280" s="43">
        <f t="shared" si="377"/>
        <v>0</v>
      </c>
      <c r="CE280" s="43">
        <f t="shared" si="378"/>
        <v>0</v>
      </c>
      <c r="CF280" s="43" t="str">
        <f t="shared" si="337"/>
        <v>No</v>
      </c>
      <c r="CG280" s="43">
        <f t="shared" si="379"/>
        <v>0</v>
      </c>
      <c r="CH280" s="43">
        <f t="shared" si="380"/>
        <v>0</v>
      </c>
      <c r="CI280" s="43">
        <f t="shared" si="381"/>
        <v>0</v>
      </c>
      <c r="CJ280" s="43">
        <f t="shared" si="382"/>
        <v>0</v>
      </c>
      <c r="CK280" s="43">
        <f t="shared" si="383"/>
        <v>0</v>
      </c>
      <c r="CL280" s="44">
        <f t="shared" si="384"/>
        <v>-5</v>
      </c>
      <c r="CM280" s="9">
        <f>IF(AND($F280&gt;=Inputs!B$3,$F280&lt;Inputs!C$3),FORECAST($F280,Inputs!B$4:C$4,Inputs!B$3:C$3),9999)</f>
        <v>9999</v>
      </c>
      <c r="CN280" s="9">
        <f>IF(AND($F280&gt;=Inputs!C$3,$F280&lt;Inputs!D$3),FORECAST($F280,Inputs!C$4:D$4,Inputs!C$3:D$3),9999)</f>
        <v>9999</v>
      </c>
      <c r="CO280" s="9">
        <f>IF(AND($F280&gt;=Inputs!D$3,$F280&lt;Inputs!E$3),FORECAST($F280,Inputs!D$4:E$4,Inputs!D$3:E$3),9999)</f>
        <v>9999</v>
      </c>
      <c r="CP280" s="9">
        <f>IF(AND($F280&gt;=Inputs!E$3,$F280&lt;Inputs!F$3),FORECAST($F280,Inputs!E$4:F$4,Inputs!E$3:F$3),9999)</f>
        <v>9999</v>
      </c>
      <c r="CQ280" s="9">
        <f>IF(AND($F280&gt;=Inputs!F$3,$F280&lt;Inputs!G$3),FORECAST($F280,Inputs!F$4:G$4,Inputs!F$3:G$3),9999)</f>
        <v>9999</v>
      </c>
      <c r="CR280" s="9">
        <f>IF(AND($F280&gt;=Inputs!G$3,$F280&lt;Inputs!H$3),FORECAST($F280,Inputs!G$4:H$4,Inputs!G$3:H$3),9999)</f>
        <v>9999</v>
      </c>
      <c r="CS280" s="9">
        <f>IF(AND($F280&gt;=Inputs!H$3,$F280&lt;Inputs!I$3),FORECAST($F280,Inputs!H$4:I$4,Inputs!H$3:I$3),9999)</f>
        <v>9999</v>
      </c>
      <c r="CT280" s="9">
        <f>IF(AND($F280&gt;=Inputs!I$3,$F280&lt;Inputs!J$3),FORECAST($F280,Inputs!I$4:J$4,Inputs!I$3:J$3),9999)</f>
        <v>9999</v>
      </c>
      <c r="CU280" s="9">
        <f>IF(AND($F280&gt;=Inputs!J$3,$F280&lt;Inputs!K$3),FORECAST($F280,Inputs!J$4:K$4,Inputs!J$3:K$3),9999)</f>
        <v>9999</v>
      </c>
      <c r="CV280" s="9">
        <f>IF(AND($F280&gt;=Inputs!K$3,$F280&lt;Inputs!L$3),FORECAST($F280,Inputs!K$4:L$4,Inputs!K$3:L$3),9999)</f>
        <v>9999</v>
      </c>
      <c r="CW280" s="9">
        <f>IF(AND($G280&gt;=Inputs!B$3,$G280&lt;Inputs!C$3),FORECAST($G280,Inputs!B$4:C$4,Inputs!B$3:C$3),-9999)</f>
        <v>-9999</v>
      </c>
      <c r="CX280" s="9">
        <f>IF(AND($G280&gt;=Inputs!C$3,$G280&lt;Inputs!D$3),FORECAST($G280,Inputs!C$4:D$4,Inputs!C$3:D$3),-9999)</f>
        <v>-9999</v>
      </c>
      <c r="CY280" s="9">
        <f>IF(AND($G280&gt;=Inputs!D$3,$G280&lt;Inputs!E$3),FORECAST($G280,Inputs!D$4:E$4,Inputs!D$3:E$3),-9999)</f>
        <v>-9999</v>
      </c>
      <c r="CZ280" s="9">
        <f>IF(AND($G280&gt;=Inputs!E$3,$G280&lt;Inputs!F$3),FORECAST($G280,Inputs!E$4:F$4,Inputs!E$3:F$3),-9999)</f>
        <v>-9999</v>
      </c>
      <c r="DA280" s="9">
        <f>IF(AND($G280&gt;=Inputs!F$3,$G280&lt;Inputs!G$3),FORECAST($G280,Inputs!F$4:G$4,Inputs!F$3:G$3),-9999)</f>
        <v>-9999</v>
      </c>
      <c r="DB280" s="9">
        <f>IF(AND($G280&gt;=Inputs!G$3,$G280&lt;Inputs!H$3),FORECAST($G280,Inputs!G$4:H$4,Inputs!G$3:H$3),-9999)</f>
        <v>25.2</v>
      </c>
      <c r="DC280" s="9">
        <f>IF(AND($G280&gt;=Inputs!H$3,$G280&lt;Inputs!I$3),FORECAST($G280,Inputs!H$4:I$4,Inputs!H$3:I$3),-9999)</f>
        <v>-9999</v>
      </c>
      <c r="DD280" s="9">
        <f>IF(AND($G280&gt;=Inputs!I$3,$G280&lt;Inputs!J$3),FORECAST($G280,Inputs!I$4:J$4,Inputs!I$3:J$3),-9999)</f>
        <v>-9999</v>
      </c>
      <c r="DE280" s="9">
        <f>IF(AND($G280&gt;=Inputs!J$3,$G280&lt;Inputs!K$3),FORECAST($G280,Inputs!J$4:K$4,Inputs!J$3:K$3),-9999)</f>
        <v>-9999</v>
      </c>
      <c r="DF280" s="9">
        <f>IF(AND($G280&gt;=Inputs!K$3,$G280&lt;Inputs!L$3),FORECAST($G280,Inputs!K$4:L$4,Inputs!K$3:L$3),-9999)</f>
        <v>-9999</v>
      </c>
    </row>
    <row r="281" spans="1:110" x14ac:dyDescent="0.25">
      <c r="A281" s="2">
        <f t="shared" si="385"/>
        <v>45474.965277776879</v>
      </c>
      <c r="B281" s="3" t="str">
        <f>IF(ROUND(A281,6)&lt;ROUND(Inputs!$B$7,6),"Pre t0",IF(ROUND(A281,6)=ROUND(Inputs!$B$7,6),"t0",IF(AND(A281&gt;Inputs!$B$7,A281&lt;Inputs!$B$8),"TRLD","Post t0")))</f>
        <v>Post t0</v>
      </c>
      <c r="C281" s="17">
        <v>23.459578</v>
      </c>
      <c r="D281" s="19">
        <v>0</v>
      </c>
      <c r="E281" s="19"/>
      <c r="F281" s="19">
        <v>200</v>
      </c>
      <c r="G281" s="19">
        <v>130</v>
      </c>
      <c r="H281" s="7">
        <f t="shared" si="345"/>
        <v>0</v>
      </c>
      <c r="I281" s="7">
        <f>IF(B281="Pre t0",0,IF(B281="t0",MAX(MIN(TRLD!N281,E281),G281),IF(B281="TRLD",I280+J281,IF(B281="Post t0",MAX(I280+M281,G281)))))</f>
        <v>130</v>
      </c>
      <c r="J281" s="7">
        <f t="shared" si="338"/>
        <v>-5</v>
      </c>
      <c r="K281" s="7">
        <f t="shared" si="341"/>
        <v>-130</v>
      </c>
      <c r="L281" s="7">
        <f t="shared" si="339"/>
        <v>5</v>
      </c>
      <c r="M281" s="8">
        <f t="shared" si="340"/>
        <v>-5</v>
      </c>
      <c r="N281" s="31">
        <f t="shared" si="342"/>
        <v>0</v>
      </c>
      <c r="O281" s="31">
        <f>IF(AND($C281&gt;=Inputs!B$4,$C281&lt;Inputs!C$4),FORECAST($C281,Inputs!B$3:C$3,Inputs!B$4:C$4),0)</f>
        <v>0</v>
      </c>
      <c r="P281" s="31">
        <f>IF(AND($C281&gt;=Inputs!C$4,$C281&lt;Inputs!D$4),FORECAST($C281,Inputs!C$3:D$3,Inputs!C$4:D$4),0)</f>
        <v>0</v>
      </c>
      <c r="Q281" s="31">
        <f>IF(AND($C281&gt;=Inputs!D$4,$C281&lt;Inputs!E$4),FORECAST($C281,Inputs!D$3:E$3,Inputs!D$4:E$4),0)</f>
        <v>0</v>
      </c>
      <c r="R281" s="31">
        <f>IF(AND($C281&gt;=Inputs!E$4,$C281&lt;Inputs!F$4),FORECAST($C281,Inputs!E$3:F$3,Inputs!E$4:F$4),0)</f>
        <v>0</v>
      </c>
      <c r="S281" s="31">
        <f>IF(AND($C281&gt;=Inputs!F$4,$C281&lt;Inputs!G$4),FORECAST($C281,Inputs!F$3:G$3,Inputs!F$4:G$4),0)</f>
        <v>108.11181250000004</v>
      </c>
      <c r="T281" s="31">
        <f>IF(AND($C281&gt;=Inputs!G$4,$C281&lt;Inputs!H$4),FORECAST($C281,Inputs!G$3:H$3,Inputs!G$4:H$4),0)</f>
        <v>0</v>
      </c>
      <c r="U281" s="31">
        <f>IF(AND($C281&gt;=Inputs!H$4,$C281&lt;Inputs!I$4),FORECAST($C281,Inputs!H$3:I$3,Inputs!H$4:I$4),0)</f>
        <v>0</v>
      </c>
      <c r="V281" s="31">
        <f>IF(AND($C281&gt;=Inputs!I$4,$C281&lt;Inputs!J$4),FORECAST($C281,Inputs!I$3:J$3,Inputs!I$4:J$4),0)</f>
        <v>0</v>
      </c>
      <c r="W281" s="31">
        <f>IF(AND($C281&gt;=Inputs!J$4,$C281&lt;Inputs!K$4),FORECAST($C281,Inputs!J$3:K$3,Inputs!J$4:K$4),0)</f>
        <v>0</v>
      </c>
      <c r="X281" s="31">
        <f>IF(AND($C281&gt;=Inputs!K$4,Inputs!K$4&lt;&gt;""),F281,0)</f>
        <v>0</v>
      </c>
      <c r="Y281" s="36">
        <f>IF($I280&lt;Inputs!B$13,Inputs!B$14,0)</f>
        <v>1</v>
      </c>
      <c r="Z281" s="36">
        <f>IF(AND($I280&gt;=Inputs!B$13,$I280&lt;Inputs!C$13),Inputs!C$14,0)</f>
        <v>0</v>
      </c>
      <c r="AA281" s="36">
        <f>IF(AND($I280&gt;=Inputs!C$13,$I280&lt;Inputs!D$13),Inputs!D$14,0)</f>
        <v>0</v>
      </c>
      <c r="AB281" s="36">
        <f>IF(AND($I280&lt;Inputs!B$13),Inputs!B$13,0)</f>
        <v>185</v>
      </c>
      <c r="AC281" s="36">
        <f>IF(AND($I280&gt;=Inputs!B$13,$I280&lt;Inputs!C$13),Inputs!C$13,0)</f>
        <v>0</v>
      </c>
      <c r="AD281" s="36">
        <f>IF(AND($I280&gt;=Inputs!C$13,$I280&lt;Inputs!D$13),Inputs!D$13,0)</f>
        <v>0</v>
      </c>
      <c r="AE281" s="36">
        <f t="shared" si="346"/>
        <v>55</v>
      </c>
      <c r="AF281" s="36">
        <f t="shared" si="347"/>
        <v>0</v>
      </c>
      <c r="AG281" s="36">
        <f t="shared" si="348"/>
        <v>0</v>
      </c>
      <c r="AH281" s="36">
        <f t="shared" si="349"/>
        <v>55</v>
      </c>
      <c r="AI281" s="36" t="str">
        <f t="shared" si="334"/>
        <v>No</v>
      </c>
      <c r="AJ281" s="36">
        <f t="shared" si="350"/>
        <v>5</v>
      </c>
      <c r="AK281" s="36">
        <f t="shared" si="351"/>
        <v>0</v>
      </c>
      <c r="AL281" s="36">
        <f t="shared" si="352"/>
        <v>0</v>
      </c>
      <c r="AM281" s="36">
        <f t="shared" si="353"/>
        <v>5</v>
      </c>
      <c r="AN281" s="36">
        <f t="shared" si="354"/>
        <v>0</v>
      </c>
      <c r="AO281" s="36">
        <f t="shared" si="355"/>
        <v>0</v>
      </c>
      <c r="AP281" s="36">
        <f t="shared" si="356"/>
        <v>5</v>
      </c>
      <c r="AQ281" s="36">
        <f t="shared" si="343"/>
        <v>135</v>
      </c>
      <c r="AR281" s="36">
        <f>IF(AND($AQ281&gt;=Inputs!B$13,$AQ281&lt;Inputs!C$13),Inputs!C$14,0)</f>
        <v>0</v>
      </c>
      <c r="AS281" s="36">
        <f>IF(AND($AQ281&gt;=Inputs!C$13,$AQ281&lt;Inputs!D$13),Inputs!D$14,0)</f>
        <v>0</v>
      </c>
      <c r="AT281" s="36">
        <f>IF(AND($AQ281&gt;=Inputs!B$13,$AQ281&lt;Inputs!C$13),Inputs!C$13,0)</f>
        <v>0</v>
      </c>
      <c r="AU281" s="36">
        <f>IF(AND($AQ281&gt;=Inputs!C$13,$AQ281&lt;Inputs!D$13),Inputs!D$13,0)</f>
        <v>0</v>
      </c>
      <c r="AV281" s="36">
        <f t="shared" si="357"/>
        <v>0</v>
      </c>
      <c r="AW281" s="36">
        <f>IFERROR((AU281-#REF!)/AS281,0)</f>
        <v>0</v>
      </c>
      <c r="AX281" s="36">
        <f t="shared" si="358"/>
        <v>0</v>
      </c>
      <c r="AY281" s="36" t="str">
        <f t="shared" si="335"/>
        <v>No</v>
      </c>
      <c r="AZ281" s="36">
        <f t="shared" si="359"/>
        <v>0</v>
      </c>
      <c r="BA281" s="36">
        <f t="shared" si="360"/>
        <v>0</v>
      </c>
      <c r="BB281" s="36">
        <f t="shared" si="361"/>
        <v>0</v>
      </c>
      <c r="BC281" s="36">
        <f t="shared" si="362"/>
        <v>0</v>
      </c>
      <c r="BD281" s="36">
        <f t="shared" si="363"/>
        <v>0</v>
      </c>
      <c r="BE281" s="37">
        <f t="shared" si="364"/>
        <v>5</v>
      </c>
      <c r="BF281" s="43">
        <f>IF($I280&lt;=Inputs!B$13,Inputs!B$14,0)</f>
        <v>1</v>
      </c>
      <c r="BG281" s="43">
        <f>IF(AND($I280&gt;Inputs!B$13,$I280&lt;=Inputs!C$13),Inputs!C$14,0)</f>
        <v>0</v>
      </c>
      <c r="BH281" s="43">
        <f>IF(AND($I280&gt;Inputs!C$13,$I280&lt;=Inputs!D$13),Inputs!D$14,0)</f>
        <v>0</v>
      </c>
      <c r="BI281" s="43">
        <f>IF(AND($I280&lt;Inputs!B$13),0,0)</f>
        <v>0</v>
      </c>
      <c r="BJ281" s="43">
        <f>IF(AND($I280&gt;=Inputs!B$13,$I280&lt;Inputs!C$13),Inputs!B$13,0)</f>
        <v>0</v>
      </c>
      <c r="BK281" s="43">
        <f>IF(AND($I280&gt;=Inputs!C$13,$I280&lt;Inputs!D$13),Inputs!C$13,0)</f>
        <v>0</v>
      </c>
      <c r="BL281" s="43">
        <f t="shared" si="365"/>
        <v>130</v>
      </c>
      <c r="BM281" s="43">
        <f t="shared" si="366"/>
        <v>0</v>
      </c>
      <c r="BN281" s="43">
        <f t="shared" si="367"/>
        <v>0</v>
      </c>
      <c r="BO281" s="43">
        <f t="shared" si="368"/>
        <v>130</v>
      </c>
      <c r="BP281" s="43" t="str">
        <f t="shared" si="336"/>
        <v>No</v>
      </c>
      <c r="BQ281" s="43">
        <f t="shared" si="369"/>
        <v>5</v>
      </c>
      <c r="BR281" s="43">
        <f t="shared" si="370"/>
        <v>0</v>
      </c>
      <c r="BS281" s="43">
        <f t="shared" si="371"/>
        <v>0</v>
      </c>
      <c r="BT281" s="43">
        <f t="shared" si="372"/>
        <v>-5</v>
      </c>
      <c r="BU281" s="43">
        <f t="shared" si="373"/>
        <v>0</v>
      </c>
      <c r="BV281" s="43">
        <f t="shared" si="374"/>
        <v>0</v>
      </c>
      <c r="BW281" s="43">
        <f t="shared" si="375"/>
        <v>-5</v>
      </c>
      <c r="BX281" s="43">
        <f t="shared" si="344"/>
        <v>125</v>
      </c>
      <c r="BY281" s="43">
        <f>IF(AND($BX281&gt;Inputs!B$13,$BX281&lt;=Inputs!C$13),Inputs!C$14,0)</f>
        <v>0</v>
      </c>
      <c r="BZ281" s="43">
        <f>IF(AND($BX281&gt;Inputs!C$13,$BX281&lt;=Inputs!D$13),Inputs!D$14,0)</f>
        <v>0</v>
      </c>
      <c r="CA281" s="43">
        <f>IF(AND($BX281&gt;Inputs!B$13,$BX281&lt;=Inputs!C$13),Inputs!B$13,0)</f>
        <v>0</v>
      </c>
      <c r="CB281" s="43">
        <f>IF(AND($BX281&gt;Inputs!C$13,$BX281&lt;=Inputs!D$13),Inputs!C$13,0)</f>
        <v>0</v>
      </c>
      <c r="CC281" s="43">
        <f t="shared" si="376"/>
        <v>0</v>
      </c>
      <c r="CD281" s="43">
        <f t="shared" si="377"/>
        <v>0</v>
      </c>
      <c r="CE281" s="43">
        <f t="shared" si="378"/>
        <v>0</v>
      </c>
      <c r="CF281" s="43" t="str">
        <f t="shared" si="337"/>
        <v>No</v>
      </c>
      <c r="CG281" s="43">
        <f t="shared" si="379"/>
        <v>0</v>
      </c>
      <c r="CH281" s="43">
        <f t="shared" si="380"/>
        <v>0</v>
      </c>
      <c r="CI281" s="43">
        <f t="shared" si="381"/>
        <v>0</v>
      </c>
      <c r="CJ281" s="43">
        <f t="shared" si="382"/>
        <v>0</v>
      </c>
      <c r="CK281" s="43">
        <f t="shared" si="383"/>
        <v>0</v>
      </c>
      <c r="CL281" s="44">
        <f t="shared" si="384"/>
        <v>-5</v>
      </c>
      <c r="CM281" s="9">
        <f>IF(AND($F281&gt;=Inputs!B$3,$F281&lt;Inputs!C$3),FORECAST($F281,Inputs!B$4:C$4,Inputs!B$3:C$3),9999)</f>
        <v>9999</v>
      </c>
      <c r="CN281" s="9">
        <f>IF(AND($F281&gt;=Inputs!C$3,$F281&lt;Inputs!D$3),FORECAST($F281,Inputs!C$4:D$4,Inputs!C$3:D$3),9999)</f>
        <v>9999</v>
      </c>
      <c r="CO281" s="9">
        <f>IF(AND($F281&gt;=Inputs!D$3,$F281&lt;Inputs!E$3),FORECAST($F281,Inputs!D$4:E$4,Inputs!D$3:E$3),9999)</f>
        <v>9999</v>
      </c>
      <c r="CP281" s="9">
        <f>IF(AND($F281&gt;=Inputs!E$3,$F281&lt;Inputs!F$3),FORECAST($F281,Inputs!E$4:F$4,Inputs!E$3:F$3),9999)</f>
        <v>9999</v>
      </c>
      <c r="CQ281" s="9">
        <f>IF(AND($F281&gt;=Inputs!F$3,$F281&lt;Inputs!G$3),FORECAST($F281,Inputs!F$4:G$4,Inputs!F$3:G$3),9999)</f>
        <v>9999</v>
      </c>
      <c r="CR281" s="9">
        <f>IF(AND($F281&gt;=Inputs!G$3,$F281&lt;Inputs!H$3),FORECAST($F281,Inputs!G$4:H$4,Inputs!G$3:H$3),9999)</f>
        <v>9999</v>
      </c>
      <c r="CS281" s="9">
        <f>IF(AND($F281&gt;=Inputs!H$3,$F281&lt;Inputs!I$3),FORECAST($F281,Inputs!H$4:I$4,Inputs!H$3:I$3),9999)</f>
        <v>9999</v>
      </c>
      <c r="CT281" s="9">
        <f>IF(AND($F281&gt;=Inputs!I$3,$F281&lt;Inputs!J$3),FORECAST($F281,Inputs!I$4:J$4,Inputs!I$3:J$3),9999)</f>
        <v>9999</v>
      </c>
      <c r="CU281" s="9">
        <f>IF(AND($F281&gt;=Inputs!J$3,$F281&lt;Inputs!K$3),FORECAST($F281,Inputs!J$4:K$4,Inputs!J$3:K$3),9999)</f>
        <v>9999</v>
      </c>
      <c r="CV281" s="9">
        <f>IF(AND($F281&gt;=Inputs!K$3,$F281&lt;Inputs!L$3),FORECAST($F281,Inputs!K$4:L$4,Inputs!K$3:L$3),9999)</f>
        <v>9999</v>
      </c>
      <c r="CW281" s="9">
        <f>IF(AND($G281&gt;=Inputs!B$3,$G281&lt;Inputs!C$3),FORECAST($G281,Inputs!B$4:C$4,Inputs!B$3:C$3),-9999)</f>
        <v>-9999</v>
      </c>
      <c r="CX281" s="9">
        <f>IF(AND($G281&gt;=Inputs!C$3,$G281&lt;Inputs!D$3),FORECAST($G281,Inputs!C$4:D$4,Inputs!C$3:D$3),-9999)</f>
        <v>-9999</v>
      </c>
      <c r="CY281" s="9">
        <f>IF(AND($G281&gt;=Inputs!D$3,$G281&lt;Inputs!E$3),FORECAST($G281,Inputs!D$4:E$4,Inputs!D$3:E$3),-9999)</f>
        <v>-9999</v>
      </c>
      <c r="CZ281" s="9">
        <f>IF(AND($G281&gt;=Inputs!E$3,$G281&lt;Inputs!F$3),FORECAST($G281,Inputs!E$4:F$4,Inputs!E$3:F$3),-9999)</f>
        <v>-9999</v>
      </c>
      <c r="DA281" s="9">
        <f>IF(AND($G281&gt;=Inputs!F$3,$G281&lt;Inputs!G$3),FORECAST($G281,Inputs!F$4:G$4,Inputs!F$3:G$3),-9999)</f>
        <v>-9999</v>
      </c>
      <c r="DB281" s="9">
        <f>IF(AND($G281&gt;=Inputs!G$3,$G281&lt;Inputs!H$3),FORECAST($G281,Inputs!G$4:H$4,Inputs!G$3:H$3),-9999)</f>
        <v>25.2</v>
      </c>
      <c r="DC281" s="9">
        <f>IF(AND($G281&gt;=Inputs!H$3,$G281&lt;Inputs!I$3),FORECAST($G281,Inputs!H$4:I$4,Inputs!H$3:I$3),-9999)</f>
        <v>-9999</v>
      </c>
      <c r="DD281" s="9">
        <f>IF(AND($G281&gt;=Inputs!I$3,$G281&lt;Inputs!J$3),FORECAST($G281,Inputs!I$4:J$4,Inputs!I$3:J$3),-9999)</f>
        <v>-9999</v>
      </c>
      <c r="DE281" s="9">
        <f>IF(AND($G281&gt;=Inputs!J$3,$G281&lt;Inputs!K$3),FORECAST($G281,Inputs!J$4:K$4,Inputs!J$3:K$3),-9999)</f>
        <v>-9999</v>
      </c>
      <c r="DF281" s="9">
        <f>IF(AND($G281&gt;=Inputs!K$3,$G281&lt;Inputs!L$3),FORECAST($G281,Inputs!K$4:L$4,Inputs!K$3:L$3),-9999)</f>
        <v>-9999</v>
      </c>
    </row>
    <row r="282" spans="1:110" x14ac:dyDescent="0.25">
      <c r="A282" s="2">
        <f t="shared" si="385"/>
        <v>45474.968749999098</v>
      </c>
      <c r="B282" s="3" t="str">
        <f>IF(ROUND(A282,6)&lt;ROUND(Inputs!$B$7,6),"Pre t0",IF(ROUND(A282,6)=ROUND(Inputs!$B$7,6),"t0",IF(AND(A282&gt;Inputs!$B$7,A282&lt;Inputs!$B$8),"TRLD","Post t0")))</f>
        <v>Post t0</v>
      </c>
      <c r="C282" s="17">
        <v>24.171468999999998</v>
      </c>
      <c r="D282" s="19">
        <v>0</v>
      </c>
      <c r="E282" s="19"/>
      <c r="F282" s="19">
        <v>200</v>
      </c>
      <c r="G282" s="19">
        <v>130</v>
      </c>
      <c r="H282" s="7">
        <f t="shared" si="345"/>
        <v>0</v>
      </c>
      <c r="I282" s="7">
        <f>IF(B282="Pre t0",0,IF(B282="t0",MAX(MIN(TRLD!N282,E282),G282),IF(B282="TRLD",I281+J282,IF(B282="Post t0",MAX(I281+M282,G282)))))</f>
        <v>130</v>
      </c>
      <c r="J282" s="7">
        <f t="shared" si="338"/>
        <v>-5</v>
      </c>
      <c r="K282" s="7">
        <f t="shared" si="341"/>
        <v>-130</v>
      </c>
      <c r="L282" s="7">
        <f t="shared" si="339"/>
        <v>5</v>
      </c>
      <c r="M282" s="8">
        <f t="shared" si="340"/>
        <v>-5</v>
      </c>
      <c r="N282" s="31">
        <f t="shared" si="342"/>
        <v>0</v>
      </c>
      <c r="O282" s="31">
        <f>IF(AND($C282&gt;=Inputs!B$4,$C282&lt;Inputs!C$4),FORECAST($C282,Inputs!B$3:C$3,Inputs!B$4:C$4),0)</f>
        <v>0</v>
      </c>
      <c r="P282" s="31">
        <f>IF(AND($C282&gt;=Inputs!C$4,$C282&lt;Inputs!D$4),FORECAST($C282,Inputs!C$3:D$3,Inputs!C$4:D$4),0)</f>
        <v>0</v>
      </c>
      <c r="Q282" s="31">
        <f>IF(AND($C282&gt;=Inputs!D$4,$C282&lt;Inputs!E$4),FORECAST($C282,Inputs!D$3:E$3,Inputs!D$4:E$4),0)</f>
        <v>0</v>
      </c>
      <c r="R282" s="31">
        <f>IF(AND($C282&gt;=Inputs!E$4,$C282&lt;Inputs!F$4),FORECAST($C282,Inputs!E$3:F$3,Inputs!E$4:F$4),0)</f>
        <v>0</v>
      </c>
      <c r="S282" s="31">
        <f>IF(AND($C282&gt;=Inputs!F$4,$C282&lt;Inputs!G$4),FORECAST($C282,Inputs!F$3:G$3,Inputs!F$4:G$4),0)</f>
        <v>0</v>
      </c>
      <c r="T282" s="31">
        <f>IF(AND($C282&gt;=Inputs!G$4,$C282&lt;Inputs!H$4),FORECAST($C282,Inputs!G$3:H$3,Inputs!G$4:H$4),0)</f>
        <v>125.71445416666666</v>
      </c>
      <c r="U282" s="31">
        <f>IF(AND($C282&gt;=Inputs!H$4,$C282&lt;Inputs!I$4),FORECAST($C282,Inputs!H$3:I$3,Inputs!H$4:I$4),0)</f>
        <v>0</v>
      </c>
      <c r="V282" s="31">
        <f>IF(AND($C282&gt;=Inputs!I$4,$C282&lt;Inputs!J$4),FORECAST($C282,Inputs!I$3:J$3,Inputs!I$4:J$4),0)</f>
        <v>0</v>
      </c>
      <c r="W282" s="31">
        <f>IF(AND($C282&gt;=Inputs!J$4,$C282&lt;Inputs!K$4),FORECAST($C282,Inputs!J$3:K$3,Inputs!J$4:K$4),0)</f>
        <v>0</v>
      </c>
      <c r="X282" s="31">
        <f>IF(AND($C282&gt;=Inputs!K$4,Inputs!K$4&lt;&gt;""),F282,0)</f>
        <v>0</v>
      </c>
      <c r="Y282" s="36">
        <f>IF($I281&lt;Inputs!B$13,Inputs!B$14,0)</f>
        <v>1</v>
      </c>
      <c r="Z282" s="36">
        <f>IF(AND($I281&gt;=Inputs!B$13,$I281&lt;Inputs!C$13),Inputs!C$14,0)</f>
        <v>0</v>
      </c>
      <c r="AA282" s="36">
        <f>IF(AND($I281&gt;=Inputs!C$13,$I281&lt;Inputs!D$13),Inputs!D$14,0)</f>
        <v>0</v>
      </c>
      <c r="AB282" s="36">
        <f>IF(AND($I281&lt;Inputs!B$13),Inputs!B$13,0)</f>
        <v>185</v>
      </c>
      <c r="AC282" s="36">
        <f>IF(AND($I281&gt;=Inputs!B$13,$I281&lt;Inputs!C$13),Inputs!C$13,0)</f>
        <v>0</v>
      </c>
      <c r="AD282" s="36">
        <f>IF(AND($I281&gt;=Inputs!C$13,$I281&lt;Inputs!D$13),Inputs!D$13,0)</f>
        <v>0</v>
      </c>
      <c r="AE282" s="36">
        <f t="shared" si="346"/>
        <v>55</v>
      </c>
      <c r="AF282" s="36">
        <f t="shared" si="347"/>
        <v>0</v>
      </c>
      <c r="AG282" s="36">
        <f t="shared" si="348"/>
        <v>0</v>
      </c>
      <c r="AH282" s="36">
        <f t="shared" si="349"/>
        <v>55</v>
      </c>
      <c r="AI282" s="36" t="str">
        <f t="shared" si="334"/>
        <v>No</v>
      </c>
      <c r="AJ282" s="36">
        <f t="shared" si="350"/>
        <v>5</v>
      </c>
      <c r="AK282" s="36">
        <f t="shared" si="351"/>
        <v>0</v>
      </c>
      <c r="AL282" s="36">
        <f t="shared" si="352"/>
        <v>0</v>
      </c>
      <c r="AM282" s="36">
        <f t="shared" si="353"/>
        <v>5</v>
      </c>
      <c r="AN282" s="36">
        <f t="shared" si="354"/>
        <v>0</v>
      </c>
      <c r="AO282" s="36">
        <f t="shared" si="355"/>
        <v>0</v>
      </c>
      <c r="AP282" s="36">
        <f t="shared" si="356"/>
        <v>5</v>
      </c>
      <c r="AQ282" s="36">
        <f t="shared" si="343"/>
        <v>135</v>
      </c>
      <c r="AR282" s="36">
        <f>IF(AND($AQ282&gt;=Inputs!B$13,$AQ282&lt;Inputs!C$13),Inputs!C$14,0)</f>
        <v>0</v>
      </c>
      <c r="AS282" s="36">
        <f>IF(AND($AQ282&gt;=Inputs!C$13,$AQ282&lt;Inputs!D$13),Inputs!D$14,0)</f>
        <v>0</v>
      </c>
      <c r="AT282" s="36">
        <f>IF(AND($AQ282&gt;=Inputs!B$13,$AQ282&lt;Inputs!C$13),Inputs!C$13,0)</f>
        <v>0</v>
      </c>
      <c r="AU282" s="36">
        <f>IF(AND($AQ282&gt;=Inputs!C$13,$AQ282&lt;Inputs!D$13),Inputs!D$13,0)</f>
        <v>0</v>
      </c>
      <c r="AV282" s="36">
        <f t="shared" si="357"/>
        <v>0</v>
      </c>
      <c r="AW282" s="36">
        <f>IFERROR((AU282-#REF!)/AS282,0)</f>
        <v>0</v>
      </c>
      <c r="AX282" s="36">
        <f t="shared" si="358"/>
        <v>0</v>
      </c>
      <c r="AY282" s="36" t="str">
        <f t="shared" si="335"/>
        <v>No</v>
      </c>
      <c r="AZ282" s="36">
        <f t="shared" si="359"/>
        <v>0</v>
      </c>
      <c r="BA282" s="36">
        <f t="shared" si="360"/>
        <v>0</v>
      </c>
      <c r="BB282" s="36">
        <f t="shared" si="361"/>
        <v>0</v>
      </c>
      <c r="BC282" s="36">
        <f t="shared" si="362"/>
        <v>0</v>
      </c>
      <c r="BD282" s="36">
        <f t="shared" si="363"/>
        <v>0</v>
      </c>
      <c r="BE282" s="37">
        <f t="shared" si="364"/>
        <v>5</v>
      </c>
      <c r="BF282" s="43">
        <f>IF($I281&lt;=Inputs!B$13,Inputs!B$14,0)</f>
        <v>1</v>
      </c>
      <c r="BG282" s="43">
        <f>IF(AND($I281&gt;Inputs!B$13,$I281&lt;=Inputs!C$13),Inputs!C$14,0)</f>
        <v>0</v>
      </c>
      <c r="BH282" s="43">
        <f>IF(AND($I281&gt;Inputs!C$13,$I281&lt;=Inputs!D$13),Inputs!D$14,0)</f>
        <v>0</v>
      </c>
      <c r="BI282" s="43">
        <f>IF(AND($I281&lt;Inputs!B$13),0,0)</f>
        <v>0</v>
      </c>
      <c r="BJ282" s="43">
        <f>IF(AND($I281&gt;=Inputs!B$13,$I281&lt;Inputs!C$13),Inputs!B$13,0)</f>
        <v>0</v>
      </c>
      <c r="BK282" s="43">
        <f>IF(AND($I281&gt;=Inputs!C$13,$I281&lt;Inputs!D$13),Inputs!C$13,0)</f>
        <v>0</v>
      </c>
      <c r="BL282" s="43">
        <f t="shared" si="365"/>
        <v>130</v>
      </c>
      <c r="BM282" s="43">
        <f t="shared" si="366"/>
        <v>0</v>
      </c>
      <c r="BN282" s="43">
        <f t="shared" si="367"/>
        <v>0</v>
      </c>
      <c r="BO282" s="43">
        <f t="shared" si="368"/>
        <v>130</v>
      </c>
      <c r="BP282" s="43" t="str">
        <f t="shared" si="336"/>
        <v>No</v>
      </c>
      <c r="BQ282" s="43">
        <f t="shared" si="369"/>
        <v>5</v>
      </c>
      <c r="BR282" s="43">
        <f t="shared" si="370"/>
        <v>0</v>
      </c>
      <c r="BS282" s="43">
        <f t="shared" si="371"/>
        <v>0</v>
      </c>
      <c r="BT282" s="43">
        <f t="shared" si="372"/>
        <v>-5</v>
      </c>
      <c r="BU282" s="43">
        <f t="shared" si="373"/>
        <v>0</v>
      </c>
      <c r="BV282" s="43">
        <f t="shared" si="374"/>
        <v>0</v>
      </c>
      <c r="BW282" s="43">
        <f t="shared" si="375"/>
        <v>-5</v>
      </c>
      <c r="BX282" s="43">
        <f t="shared" si="344"/>
        <v>125</v>
      </c>
      <c r="BY282" s="43">
        <f>IF(AND($BX282&gt;Inputs!B$13,$BX282&lt;=Inputs!C$13),Inputs!C$14,0)</f>
        <v>0</v>
      </c>
      <c r="BZ282" s="43">
        <f>IF(AND($BX282&gt;Inputs!C$13,$BX282&lt;=Inputs!D$13),Inputs!D$14,0)</f>
        <v>0</v>
      </c>
      <c r="CA282" s="43">
        <f>IF(AND($BX282&gt;Inputs!B$13,$BX282&lt;=Inputs!C$13),Inputs!B$13,0)</f>
        <v>0</v>
      </c>
      <c r="CB282" s="43">
        <f>IF(AND($BX282&gt;Inputs!C$13,$BX282&lt;=Inputs!D$13),Inputs!C$13,0)</f>
        <v>0</v>
      </c>
      <c r="CC282" s="43">
        <f t="shared" si="376"/>
        <v>0</v>
      </c>
      <c r="CD282" s="43">
        <f t="shared" si="377"/>
        <v>0</v>
      </c>
      <c r="CE282" s="43">
        <f t="shared" si="378"/>
        <v>0</v>
      </c>
      <c r="CF282" s="43" t="str">
        <f t="shared" si="337"/>
        <v>No</v>
      </c>
      <c r="CG282" s="43">
        <f t="shared" si="379"/>
        <v>0</v>
      </c>
      <c r="CH282" s="43">
        <f t="shared" si="380"/>
        <v>0</v>
      </c>
      <c r="CI282" s="43">
        <f t="shared" si="381"/>
        <v>0</v>
      </c>
      <c r="CJ282" s="43">
        <f t="shared" si="382"/>
        <v>0</v>
      </c>
      <c r="CK282" s="43">
        <f t="shared" si="383"/>
        <v>0</v>
      </c>
      <c r="CL282" s="44">
        <f t="shared" si="384"/>
        <v>-5</v>
      </c>
      <c r="CM282" s="9">
        <f>IF(AND($F282&gt;=Inputs!B$3,$F282&lt;Inputs!C$3),FORECAST($F282,Inputs!B$4:C$4,Inputs!B$3:C$3),9999)</f>
        <v>9999</v>
      </c>
      <c r="CN282" s="9">
        <f>IF(AND($F282&gt;=Inputs!C$3,$F282&lt;Inputs!D$3),FORECAST($F282,Inputs!C$4:D$4,Inputs!C$3:D$3),9999)</f>
        <v>9999</v>
      </c>
      <c r="CO282" s="9">
        <f>IF(AND($F282&gt;=Inputs!D$3,$F282&lt;Inputs!E$3),FORECAST($F282,Inputs!D$4:E$4,Inputs!D$3:E$3),9999)</f>
        <v>9999</v>
      </c>
      <c r="CP282" s="9">
        <f>IF(AND($F282&gt;=Inputs!E$3,$F282&lt;Inputs!F$3),FORECAST($F282,Inputs!E$4:F$4,Inputs!E$3:F$3),9999)</f>
        <v>9999</v>
      </c>
      <c r="CQ282" s="9">
        <f>IF(AND($F282&gt;=Inputs!F$3,$F282&lt;Inputs!G$3),FORECAST($F282,Inputs!F$4:G$4,Inputs!F$3:G$3),9999)</f>
        <v>9999</v>
      </c>
      <c r="CR282" s="9">
        <f>IF(AND($F282&gt;=Inputs!G$3,$F282&lt;Inputs!H$3),FORECAST($F282,Inputs!G$4:H$4,Inputs!G$3:H$3),9999)</f>
        <v>9999</v>
      </c>
      <c r="CS282" s="9">
        <f>IF(AND($F282&gt;=Inputs!H$3,$F282&lt;Inputs!I$3),FORECAST($F282,Inputs!H$4:I$4,Inputs!H$3:I$3),9999)</f>
        <v>9999</v>
      </c>
      <c r="CT282" s="9">
        <f>IF(AND($F282&gt;=Inputs!I$3,$F282&lt;Inputs!J$3),FORECAST($F282,Inputs!I$4:J$4,Inputs!I$3:J$3),9999)</f>
        <v>9999</v>
      </c>
      <c r="CU282" s="9">
        <f>IF(AND($F282&gt;=Inputs!J$3,$F282&lt;Inputs!K$3),FORECAST($F282,Inputs!J$4:K$4,Inputs!J$3:K$3),9999)</f>
        <v>9999</v>
      </c>
      <c r="CV282" s="9">
        <f>IF(AND($F282&gt;=Inputs!K$3,$F282&lt;Inputs!L$3),FORECAST($F282,Inputs!K$4:L$4,Inputs!K$3:L$3),9999)</f>
        <v>9999</v>
      </c>
      <c r="CW282" s="9">
        <f>IF(AND($G282&gt;=Inputs!B$3,$G282&lt;Inputs!C$3),FORECAST($G282,Inputs!B$4:C$4,Inputs!B$3:C$3),-9999)</f>
        <v>-9999</v>
      </c>
      <c r="CX282" s="9">
        <f>IF(AND($G282&gt;=Inputs!C$3,$G282&lt;Inputs!D$3),FORECAST($G282,Inputs!C$4:D$4,Inputs!C$3:D$3),-9999)</f>
        <v>-9999</v>
      </c>
      <c r="CY282" s="9">
        <f>IF(AND($G282&gt;=Inputs!D$3,$G282&lt;Inputs!E$3),FORECAST($G282,Inputs!D$4:E$4,Inputs!D$3:E$3),-9999)</f>
        <v>-9999</v>
      </c>
      <c r="CZ282" s="9">
        <f>IF(AND($G282&gt;=Inputs!E$3,$G282&lt;Inputs!F$3),FORECAST($G282,Inputs!E$4:F$4,Inputs!E$3:F$3),-9999)</f>
        <v>-9999</v>
      </c>
      <c r="DA282" s="9">
        <f>IF(AND($G282&gt;=Inputs!F$3,$G282&lt;Inputs!G$3),FORECAST($G282,Inputs!F$4:G$4,Inputs!F$3:G$3),-9999)</f>
        <v>-9999</v>
      </c>
      <c r="DB282" s="9">
        <f>IF(AND($G282&gt;=Inputs!G$3,$G282&lt;Inputs!H$3),FORECAST($G282,Inputs!G$4:H$4,Inputs!G$3:H$3),-9999)</f>
        <v>25.2</v>
      </c>
      <c r="DC282" s="9">
        <f>IF(AND($G282&gt;=Inputs!H$3,$G282&lt;Inputs!I$3),FORECAST($G282,Inputs!H$4:I$4,Inputs!H$3:I$3),-9999)</f>
        <v>-9999</v>
      </c>
      <c r="DD282" s="9">
        <f>IF(AND($G282&gt;=Inputs!I$3,$G282&lt;Inputs!J$3),FORECAST($G282,Inputs!I$4:J$4,Inputs!I$3:J$3),-9999)</f>
        <v>-9999</v>
      </c>
      <c r="DE282" s="9">
        <f>IF(AND($G282&gt;=Inputs!J$3,$G282&lt;Inputs!K$3),FORECAST($G282,Inputs!J$4:K$4,Inputs!J$3:K$3),-9999)</f>
        <v>-9999</v>
      </c>
      <c r="DF282" s="9">
        <f>IF(AND($G282&gt;=Inputs!K$3,$G282&lt;Inputs!L$3),FORECAST($G282,Inputs!K$4:L$4,Inputs!K$3:L$3),-9999)</f>
        <v>-9999</v>
      </c>
    </row>
    <row r="283" spans="1:110" x14ac:dyDescent="0.25">
      <c r="A283" s="2">
        <f t="shared" si="385"/>
        <v>45474.972222221317</v>
      </c>
      <c r="B283" s="3" t="str">
        <f>IF(ROUND(A283,6)&lt;ROUND(Inputs!$B$7,6),"Pre t0",IF(ROUND(A283,6)=ROUND(Inputs!$B$7,6),"t0",IF(AND(A283&gt;Inputs!$B$7,A283&lt;Inputs!$B$8),"TRLD","Post t0")))</f>
        <v>Post t0</v>
      </c>
      <c r="C283" s="17">
        <v>28.829460999999998</v>
      </c>
      <c r="D283" s="19">
        <v>0</v>
      </c>
      <c r="E283" s="19"/>
      <c r="F283" s="19">
        <v>200</v>
      </c>
      <c r="G283" s="19">
        <v>130</v>
      </c>
      <c r="H283" s="7">
        <f t="shared" si="345"/>
        <v>0</v>
      </c>
      <c r="I283" s="7">
        <f>IF(B283="Pre t0",0,IF(B283="t0",MAX(MIN(TRLD!N283,E283),G283),IF(B283="TRLD",I282+J283,IF(B283="Post t0",MAX(I282+M283,G283)))))</f>
        <v>130</v>
      </c>
      <c r="J283" s="7">
        <f t="shared" si="338"/>
        <v>-5</v>
      </c>
      <c r="K283" s="7">
        <f t="shared" si="341"/>
        <v>-130</v>
      </c>
      <c r="L283" s="7">
        <f t="shared" si="339"/>
        <v>5</v>
      </c>
      <c r="M283" s="8">
        <f t="shared" si="340"/>
        <v>-5</v>
      </c>
      <c r="N283" s="31">
        <f t="shared" si="342"/>
        <v>0</v>
      </c>
      <c r="O283" s="31">
        <f>IF(AND($C283&gt;=Inputs!B$4,$C283&lt;Inputs!C$4),FORECAST($C283,Inputs!B$3:C$3,Inputs!B$4:C$4),0)</f>
        <v>0</v>
      </c>
      <c r="P283" s="31">
        <f>IF(AND($C283&gt;=Inputs!C$4,$C283&lt;Inputs!D$4),FORECAST($C283,Inputs!C$3:D$3,Inputs!C$4:D$4),0)</f>
        <v>0</v>
      </c>
      <c r="Q283" s="31">
        <f>IF(AND($C283&gt;=Inputs!D$4,$C283&lt;Inputs!E$4),FORECAST($C283,Inputs!D$3:E$3,Inputs!D$4:E$4),0)</f>
        <v>0</v>
      </c>
      <c r="R283" s="31">
        <f>IF(AND($C283&gt;=Inputs!E$4,$C283&lt;Inputs!F$4),FORECAST($C283,Inputs!E$3:F$3,Inputs!E$4:F$4),0)</f>
        <v>0</v>
      </c>
      <c r="S283" s="31">
        <f>IF(AND($C283&gt;=Inputs!F$4,$C283&lt;Inputs!G$4),FORECAST($C283,Inputs!F$3:G$3,Inputs!F$4:G$4),0)</f>
        <v>0</v>
      </c>
      <c r="T283" s="31">
        <f>IF(AND($C283&gt;=Inputs!G$4,$C283&lt;Inputs!H$4),FORECAST($C283,Inputs!G$3:H$3,Inputs!G$4:H$4),0)</f>
        <v>145.12275416666665</v>
      </c>
      <c r="U283" s="31">
        <f>IF(AND($C283&gt;=Inputs!H$4,$C283&lt;Inputs!I$4),FORECAST($C283,Inputs!H$3:I$3,Inputs!H$4:I$4),0)</f>
        <v>0</v>
      </c>
      <c r="V283" s="31">
        <f>IF(AND($C283&gt;=Inputs!I$4,$C283&lt;Inputs!J$4),FORECAST($C283,Inputs!I$3:J$3,Inputs!I$4:J$4),0)</f>
        <v>0</v>
      </c>
      <c r="W283" s="31">
        <f>IF(AND($C283&gt;=Inputs!J$4,$C283&lt;Inputs!K$4),FORECAST($C283,Inputs!J$3:K$3,Inputs!J$4:K$4),0)</f>
        <v>0</v>
      </c>
      <c r="X283" s="31">
        <f>IF(AND($C283&gt;=Inputs!K$4,Inputs!K$4&lt;&gt;""),F283,0)</f>
        <v>0</v>
      </c>
      <c r="Y283" s="36">
        <f>IF($I282&lt;Inputs!B$13,Inputs!B$14,0)</f>
        <v>1</v>
      </c>
      <c r="Z283" s="36">
        <f>IF(AND($I282&gt;=Inputs!B$13,$I282&lt;Inputs!C$13),Inputs!C$14,0)</f>
        <v>0</v>
      </c>
      <c r="AA283" s="36">
        <f>IF(AND($I282&gt;=Inputs!C$13,$I282&lt;Inputs!D$13),Inputs!D$14,0)</f>
        <v>0</v>
      </c>
      <c r="AB283" s="36">
        <f>IF(AND($I282&lt;Inputs!B$13),Inputs!B$13,0)</f>
        <v>185</v>
      </c>
      <c r="AC283" s="36">
        <f>IF(AND($I282&gt;=Inputs!B$13,$I282&lt;Inputs!C$13),Inputs!C$13,0)</f>
        <v>0</v>
      </c>
      <c r="AD283" s="36">
        <f>IF(AND($I282&gt;=Inputs!C$13,$I282&lt;Inputs!D$13),Inputs!D$13,0)</f>
        <v>0</v>
      </c>
      <c r="AE283" s="36">
        <f t="shared" si="346"/>
        <v>55</v>
      </c>
      <c r="AF283" s="36">
        <f t="shared" si="347"/>
        <v>0</v>
      </c>
      <c r="AG283" s="36">
        <f t="shared" si="348"/>
        <v>0</v>
      </c>
      <c r="AH283" s="36">
        <f t="shared" si="349"/>
        <v>55</v>
      </c>
      <c r="AI283" s="36" t="str">
        <f t="shared" si="334"/>
        <v>No</v>
      </c>
      <c r="AJ283" s="36">
        <f t="shared" si="350"/>
        <v>5</v>
      </c>
      <c r="AK283" s="36">
        <f t="shared" si="351"/>
        <v>0</v>
      </c>
      <c r="AL283" s="36">
        <f t="shared" si="352"/>
        <v>0</v>
      </c>
      <c r="AM283" s="36">
        <f t="shared" si="353"/>
        <v>5</v>
      </c>
      <c r="AN283" s="36">
        <f t="shared" si="354"/>
        <v>0</v>
      </c>
      <c r="AO283" s="36">
        <f t="shared" si="355"/>
        <v>0</v>
      </c>
      <c r="AP283" s="36">
        <f t="shared" si="356"/>
        <v>5</v>
      </c>
      <c r="AQ283" s="36">
        <f t="shared" si="343"/>
        <v>135</v>
      </c>
      <c r="AR283" s="36">
        <f>IF(AND($AQ283&gt;=Inputs!B$13,$AQ283&lt;Inputs!C$13),Inputs!C$14,0)</f>
        <v>0</v>
      </c>
      <c r="AS283" s="36">
        <f>IF(AND($AQ283&gt;=Inputs!C$13,$AQ283&lt;Inputs!D$13),Inputs!D$14,0)</f>
        <v>0</v>
      </c>
      <c r="AT283" s="36">
        <f>IF(AND($AQ283&gt;=Inputs!B$13,$AQ283&lt;Inputs!C$13),Inputs!C$13,0)</f>
        <v>0</v>
      </c>
      <c r="AU283" s="36">
        <f>IF(AND($AQ283&gt;=Inputs!C$13,$AQ283&lt;Inputs!D$13),Inputs!D$13,0)</f>
        <v>0</v>
      </c>
      <c r="AV283" s="36">
        <f t="shared" si="357"/>
        <v>0</v>
      </c>
      <c r="AW283" s="36">
        <f>IFERROR((AU283-#REF!)/AS283,0)</f>
        <v>0</v>
      </c>
      <c r="AX283" s="36">
        <f t="shared" si="358"/>
        <v>0</v>
      </c>
      <c r="AY283" s="36" t="str">
        <f t="shared" si="335"/>
        <v>No</v>
      </c>
      <c r="AZ283" s="36">
        <f t="shared" si="359"/>
        <v>0</v>
      </c>
      <c r="BA283" s="36">
        <f t="shared" si="360"/>
        <v>0</v>
      </c>
      <c r="BB283" s="36">
        <f t="shared" si="361"/>
        <v>0</v>
      </c>
      <c r="BC283" s="36">
        <f t="shared" si="362"/>
        <v>0</v>
      </c>
      <c r="BD283" s="36">
        <f t="shared" si="363"/>
        <v>0</v>
      </c>
      <c r="BE283" s="37">
        <f t="shared" si="364"/>
        <v>5</v>
      </c>
      <c r="BF283" s="43">
        <f>IF($I282&lt;=Inputs!B$13,Inputs!B$14,0)</f>
        <v>1</v>
      </c>
      <c r="BG283" s="43">
        <f>IF(AND($I282&gt;Inputs!B$13,$I282&lt;=Inputs!C$13),Inputs!C$14,0)</f>
        <v>0</v>
      </c>
      <c r="BH283" s="43">
        <f>IF(AND($I282&gt;Inputs!C$13,$I282&lt;=Inputs!D$13),Inputs!D$14,0)</f>
        <v>0</v>
      </c>
      <c r="BI283" s="43">
        <f>IF(AND($I282&lt;Inputs!B$13),0,0)</f>
        <v>0</v>
      </c>
      <c r="BJ283" s="43">
        <f>IF(AND($I282&gt;=Inputs!B$13,$I282&lt;Inputs!C$13),Inputs!B$13,0)</f>
        <v>0</v>
      </c>
      <c r="BK283" s="43">
        <f>IF(AND($I282&gt;=Inputs!C$13,$I282&lt;Inputs!D$13),Inputs!C$13,0)</f>
        <v>0</v>
      </c>
      <c r="BL283" s="43">
        <f t="shared" si="365"/>
        <v>130</v>
      </c>
      <c r="BM283" s="43">
        <f t="shared" si="366"/>
        <v>0</v>
      </c>
      <c r="BN283" s="43">
        <f t="shared" si="367"/>
        <v>0</v>
      </c>
      <c r="BO283" s="43">
        <f t="shared" si="368"/>
        <v>130</v>
      </c>
      <c r="BP283" s="43" t="str">
        <f t="shared" si="336"/>
        <v>No</v>
      </c>
      <c r="BQ283" s="43">
        <f t="shared" si="369"/>
        <v>5</v>
      </c>
      <c r="BR283" s="43">
        <f t="shared" si="370"/>
        <v>0</v>
      </c>
      <c r="BS283" s="43">
        <f t="shared" si="371"/>
        <v>0</v>
      </c>
      <c r="BT283" s="43">
        <f t="shared" si="372"/>
        <v>-5</v>
      </c>
      <c r="BU283" s="43">
        <f t="shared" si="373"/>
        <v>0</v>
      </c>
      <c r="BV283" s="43">
        <f t="shared" si="374"/>
        <v>0</v>
      </c>
      <c r="BW283" s="43">
        <f t="shared" si="375"/>
        <v>-5</v>
      </c>
      <c r="BX283" s="43">
        <f t="shared" si="344"/>
        <v>125</v>
      </c>
      <c r="BY283" s="43">
        <f>IF(AND($BX283&gt;Inputs!B$13,$BX283&lt;=Inputs!C$13),Inputs!C$14,0)</f>
        <v>0</v>
      </c>
      <c r="BZ283" s="43">
        <f>IF(AND($BX283&gt;Inputs!C$13,$BX283&lt;=Inputs!D$13),Inputs!D$14,0)</f>
        <v>0</v>
      </c>
      <c r="CA283" s="43">
        <f>IF(AND($BX283&gt;Inputs!B$13,$BX283&lt;=Inputs!C$13),Inputs!B$13,0)</f>
        <v>0</v>
      </c>
      <c r="CB283" s="43">
        <f>IF(AND($BX283&gt;Inputs!C$13,$BX283&lt;=Inputs!D$13),Inputs!C$13,0)</f>
        <v>0</v>
      </c>
      <c r="CC283" s="43">
        <f t="shared" si="376"/>
        <v>0</v>
      </c>
      <c r="CD283" s="43">
        <f t="shared" si="377"/>
        <v>0</v>
      </c>
      <c r="CE283" s="43">
        <f t="shared" si="378"/>
        <v>0</v>
      </c>
      <c r="CF283" s="43" t="str">
        <f t="shared" si="337"/>
        <v>No</v>
      </c>
      <c r="CG283" s="43">
        <f t="shared" si="379"/>
        <v>0</v>
      </c>
      <c r="CH283" s="43">
        <f t="shared" si="380"/>
        <v>0</v>
      </c>
      <c r="CI283" s="43">
        <f t="shared" si="381"/>
        <v>0</v>
      </c>
      <c r="CJ283" s="43">
        <f t="shared" si="382"/>
        <v>0</v>
      </c>
      <c r="CK283" s="43">
        <f t="shared" si="383"/>
        <v>0</v>
      </c>
      <c r="CL283" s="44">
        <f t="shared" si="384"/>
        <v>-5</v>
      </c>
      <c r="CM283" s="9">
        <f>IF(AND($F283&gt;=Inputs!B$3,$F283&lt;Inputs!C$3),FORECAST($F283,Inputs!B$4:C$4,Inputs!B$3:C$3),9999)</f>
        <v>9999</v>
      </c>
      <c r="CN283" s="9">
        <f>IF(AND($F283&gt;=Inputs!C$3,$F283&lt;Inputs!D$3),FORECAST($F283,Inputs!C$4:D$4,Inputs!C$3:D$3),9999)</f>
        <v>9999</v>
      </c>
      <c r="CO283" s="9">
        <f>IF(AND($F283&gt;=Inputs!D$3,$F283&lt;Inputs!E$3),FORECAST($F283,Inputs!D$4:E$4,Inputs!D$3:E$3),9999)</f>
        <v>9999</v>
      </c>
      <c r="CP283" s="9">
        <f>IF(AND($F283&gt;=Inputs!E$3,$F283&lt;Inputs!F$3),FORECAST($F283,Inputs!E$4:F$4,Inputs!E$3:F$3),9999)</f>
        <v>9999</v>
      </c>
      <c r="CQ283" s="9">
        <f>IF(AND($F283&gt;=Inputs!F$3,$F283&lt;Inputs!G$3),FORECAST($F283,Inputs!F$4:G$4,Inputs!F$3:G$3),9999)</f>
        <v>9999</v>
      </c>
      <c r="CR283" s="9">
        <f>IF(AND($F283&gt;=Inputs!G$3,$F283&lt;Inputs!H$3),FORECAST($F283,Inputs!G$4:H$4,Inputs!G$3:H$3),9999)</f>
        <v>9999</v>
      </c>
      <c r="CS283" s="9">
        <f>IF(AND($F283&gt;=Inputs!H$3,$F283&lt;Inputs!I$3),FORECAST($F283,Inputs!H$4:I$4,Inputs!H$3:I$3),9999)</f>
        <v>9999</v>
      </c>
      <c r="CT283" s="9">
        <f>IF(AND($F283&gt;=Inputs!I$3,$F283&lt;Inputs!J$3),FORECAST($F283,Inputs!I$4:J$4,Inputs!I$3:J$3),9999)</f>
        <v>9999</v>
      </c>
      <c r="CU283" s="9">
        <f>IF(AND($F283&gt;=Inputs!J$3,$F283&lt;Inputs!K$3),FORECAST($F283,Inputs!J$4:K$4,Inputs!J$3:K$3),9999)</f>
        <v>9999</v>
      </c>
      <c r="CV283" s="9">
        <f>IF(AND($F283&gt;=Inputs!K$3,$F283&lt;Inputs!L$3),FORECAST($F283,Inputs!K$4:L$4,Inputs!K$3:L$3),9999)</f>
        <v>9999</v>
      </c>
      <c r="CW283" s="9">
        <f>IF(AND($G283&gt;=Inputs!B$3,$G283&lt;Inputs!C$3),FORECAST($G283,Inputs!B$4:C$4,Inputs!B$3:C$3),-9999)</f>
        <v>-9999</v>
      </c>
      <c r="CX283" s="9">
        <f>IF(AND($G283&gt;=Inputs!C$3,$G283&lt;Inputs!D$3),FORECAST($G283,Inputs!C$4:D$4,Inputs!C$3:D$3),-9999)</f>
        <v>-9999</v>
      </c>
      <c r="CY283" s="9">
        <f>IF(AND($G283&gt;=Inputs!D$3,$G283&lt;Inputs!E$3),FORECAST($G283,Inputs!D$4:E$4,Inputs!D$3:E$3),-9999)</f>
        <v>-9999</v>
      </c>
      <c r="CZ283" s="9">
        <f>IF(AND($G283&gt;=Inputs!E$3,$G283&lt;Inputs!F$3),FORECAST($G283,Inputs!E$4:F$4,Inputs!E$3:F$3),-9999)</f>
        <v>-9999</v>
      </c>
      <c r="DA283" s="9">
        <f>IF(AND($G283&gt;=Inputs!F$3,$G283&lt;Inputs!G$3),FORECAST($G283,Inputs!F$4:G$4,Inputs!F$3:G$3),-9999)</f>
        <v>-9999</v>
      </c>
      <c r="DB283" s="9">
        <f>IF(AND($G283&gt;=Inputs!G$3,$G283&lt;Inputs!H$3),FORECAST($G283,Inputs!G$4:H$4,Inputs!G$3:H$3),-9999)</f>
        <v>25.2</v>
      </c>
      <c r="DC283" s="9">
        <f>IF(AND($G283&gt;=Inputs!H$3,$G283&lt;Inputs!I$3),FORECAST($G283,Inputs!H$4:I$4,Inputs!H$3:I$3),-9999)</f>
        <v>-9999</v>
      </c>
      <c r="DD283" s="9">
        <f>IF(AND($G283&gt;=Inputs!I$3,$G283&lt;Inputs!J$3),FORECAST($G283,Inputs!I$4:J$4,Inputs!I$3:J$3),-9999)</f>
        <v>-9999</v>
      </c>
      <c r="DE283" s="9">
        <f>IF(AND($G283&gt;=Inputs!J$3,$G283&lt;Inputs!K$3),FORECAST($G283,Inputs!J$4:K$4,Inputs!J$3:K$3),-9999)</f>
        <v>-9999</v>
      </c>
      <c r="DF283" s="9">
        <f>IF(AND($G283&gt;=Inputs!K$3,$G283&lt;Inputs!L$3),FORECAST($G283,Inputs!K$4:L$4,Inputs!K$3:L$3),-9999)</f>
        <v>-9999</v>
      </c>
    </row>
    <row r="284" spans="1:110" x14ac:dyDescent="0.25">
      <c r="A284" s="2">
        <f t="shared" si="385"/>
        <v>45474.975694443536</v>
      </c>
      <c r="B284" s="3" t="str">
        <f>IF(ROUND(A284,6)&lt;ROUND(Inputs!$B$7,6),"Pre t0",IF(ROUND(A284,6)=ROUND(Inputs!$B$7,6),"t0",IF(AND(A284&gt;Inputs!$B$7,A284&lt;Inputs!$B$8),"TRLD","Post t0")))</f>
        <v>Post t0</v>
      </c>
      <c r="C284" s="17">
        <v>30.432528999999999</v>
      </c>
      <c r="D284" s="19">
        <v>0</v>
      </c>
      <c r="E284" s="19"/>
      <c r="F284" s="19">
        <v>200</v>
      </c>
      <c r="G284" s="19">
        <v>130</v>
      </c>
      <c r="H284" s="7">
        <f t="shared" si="345"/>
        <v>0</v>
      </c>
      <c r="I284" s="7">
        <f>IF(B284="Pre t0",0,IF(B284="t0",MAX(MIN(TRLD!N284,E284),G284),IF(B284="TRLD",I283+J284,IF(B284="Post t0",MAX(I283+M284,G284)))))</f>
        <v>130</v>
      </c>
      <c r="J284" s="7">
        <f t="shared" si="338"/>
        <v>-5</v>
      </c>
      <c r="K284" s="7">
        <f t="shared" si="341"/>
        <v>-130</v>
      </c>
      <c r="L284" s="7">
        <f t="shared" si="339"/>
        <v>5</v>
      </c>
      <c r="M284" s="8">
        <f t="shared" si="340"/>
        <v>-5</v>
      </c>
      <c r="N284" s="31">
        <f t="shared" si="342"/>
        <v>0</v>
      </c>
      <c r="O284" s="31">
        <f>IF(AND($C284&gt;=Inputs!B$4,$C284&lt;Inputs!C$4),FORECAST($C284,Inputs!B$3:C$3,Inputs!B$4:C$4),0)</f>
        <v>0</v>
      </c>
      <c r="P284" s="31">
        <f>IF(AND($C284&gt;=Inputs!C$4,$C284&lt;Inputs!D$4),FORECAST($C284,Inputs!C$3:D$3,Inputs!C$4:D$4),0)</f>
        <v>0</v>
      </c>
      <c r="Q284" s="31">
        <f>IF(AND($C284&gt;=Inputs!D$4,$C284&lt;Inputs!E$4),FORECAST($C284,Inputs!D$3:E$3,Inputs!D$4:E$4),0)</f>
        <v>0</v>
      </c>
      <c r="R284" s="31">
        <f>IF(AND($C284&gt;=Inputs!E$4,$C284&lt;Inputs!F$4),FORECAST($C284,Inputs!E$3:F$3,Inputs!E$4:F$4),0)</f>
        <v>0</v>
      </c>
      <c r="S284" s="31">
        <f>IF(AND($C284&gt;=Inputs!F$4,$C284&lt;Inputs!G$4),FORECAST($C284,Inputs!F$3:G$3,Inputs!F$4:G$4),0)</f>
        <v>0</v>
      </c>
      <c r="T284" s="31">
        <f>IF(AND($C284&gt;=Inputs!G$4,$C284&lt;Inputs!H$4),FORECAST($C284,Inputs!G$3:H$3,Inputs!G$4:H$4),0)</f>
        <v>0</v>
      </c>
      <c r="U284" s="31">
        <f>IF(AND($C284&gt;=Inputs!H$4,$C284&lt;Inputs!I$4),FORECAST($C284,Inputs!H$3:I$3,Inputs!H$4:I$4),0)</f>
        <v>0</v>
      </c>
      <c r="V284" s="31">
        <f>IF(AND($C284&gt;=Inputs!I$4,$C284&lt;Inputs!J$4),FORECAST($C284,Inputs!I$3:J$3,Inputs!I$4:J$4),0)</f>
        <v>185.00720881666669</v>
      </c>
      <c r="W284" s="31">
        <f>IF(AND($C284&gt;=Inputs!J$4,$C284&lt;Inputs!K$4),FORECAST($C284,Inputs!J$3:K$3,Inputs!J$4:K$4),0)</f>
        <v>0</v>
      </c>
      <c r="X284" s="31">
        <f>IF(AND($C284&gt;=Inputs!K$4,Inputs!K$4&lt;&gt;""),F284,0)</f>
        <v>0</v>
      </c>
      <c r="Y284" s="36">
        <f>IF($I283&lt;Inputs!B$13,Inputs!B$14,0)</f>
        <v>1</v>
      </c>
      <c r="Z284" s="36">
        <f>IF(AND($I283&gt;=Inputs!B$13,$I283&lt;Inputs!C$13),Inputs!C$14,0)</f>
        <v>0</v>
      </c>
      <c r="AA284" s="36">
        <f>IF(AND($I283&gt;=Inputs!C$13,$I283&lt;Inputs!D$13),Inputs!D$14,0)</f>
        <v>0</v>
      </c>
      <c r="AB284" s="36">
        <f>IF(AND($I283&lt;Inputs!B$13),Inputs!B$13,0)</f>
        <v>185</v>
      </c>
      <c r="AC284" s="36">
        <f>IF(AND($I283&gt;=Inputs!B$13,$I283&lt;Inputs!C$13),Inputs!C$13,0)</f>
        <v>0</v>
      </c>
      <c r="AD284" s="36">
        <f>IF(AND($I283&gt;=Inputs!C$13,$I283&lt;Inputs!D$13),Inputs!D$13,0)</f>
        <v>0</v>
      </c>
      <c r="AE284" s="36">
        <f t="shared" si="346"/>
        <v>55</v>
      </c>
      <c r="AF284" s="36">
        <f t="shared" si="347"/>
        <v>0</v>
      </c>
      <c r="AG284" s="36">
        <f t="shared" si="348"/>
        <v>0</v>
      </c>
      <c r="AH284" s="36">
        <f t="shared" si="349"/>
        <v>55</v>
      </c>
      <c r="AI284" s="36" t="str">
        <f t="shared" si="334"/>
        <v>No</v>
      </c>
      <c r="AJ284" s="36">
        <f t="shared" si="350"/>
        <v>5</v>
      </c>
      <c r="AK284" s="36">
        <f t="shared" si="351"/>
        <v>0</v>
      </c>
      <c r="AL284" s="36">
        <f t="shared" si="352"/>
        <v>0</v>
      </c>
      <c r="AM284" s="36">
        <f t="shared" si="353"/>
        <v>5</v>
      </c>
      <c r="AN284" s="36">
        <f t="shared" si="354"/>
        <v>0</v>
      </c>
      <c r="AO284" s="36">
        <f t="shared" si="355"/>
        <v>0</v>
      </c>
      <c r="AP284" s="36">
        <f t="shared" si="356"/>
        <v>5</v>
      </c>
      <c r="AQ284" s="36">
        <f t="shared" si="343"/>
        <v>135</v>
      </c>
      <c r="AR284" s="36">
        <f>IF(AND($AQ284&gt;=Inputs!B$13,$AQ284&lt;Inputs!C$13),Inputs!C$14,0)</f>
        <v>0</v>
      </c>
      <c r="AS284" s="36">
        <f>IF(AND($AQ284&gt;=Inputs!C$13,$AQ284&lt;Inputs!D$13),Inputs!D$14,0)</f>
        <v>0</v>
      </c>
      <c r="AT284" s="36">
        <f>IF(AND($AQ284&gt;=Inputs!B$13,$AQ284&lt;Inputs!C$13),Inputs!C$13,0)</f>
        <v>0</v>
      </c>
      <c r="AU284" s="36">
        <f>IF(AND($AQ284&gt;=Inputs!C$13,$AQ284&lt;Inputs!D$13),Inputs!D$13,0)</f>
        <v>0</v>
      </c>
      <c r="AV284" s="36">
        <f t="shared" si="357"/>
        <v>0</v>
      </c>
      <c r="AW284" s="36">
        <f>IFERROR((AU284-#REF!)/AS284,0)</f>
        <v>0</v>
      </c>
      <c r="AX284" s="36">
        <f t="shared" si="358"/>
        <v>0</v>
      </c>
      <c r="AY284" s="36" t="str">
        <f t="shared" si="335"/>
        <v>No</v>
      </c>
      <c r="AZ284" s="36">
        <f t="shared" si="359"/>
        <v>0</v>
      </c>
      <c r="BA284" s="36">
        <f t="shared" si="360"/>
        <v>0</v>
      </c>
      <c r="BB284" s="36">
        <f t="shared" si="361"/>
        <v>0</v>
      </c>
      <c r="BC284" s="36">
        <f t="shared" si="362"/>
        <v>0</v>
      </c>
      <c r="BD284" s="36">
        <f t="shared" si="363"/>
        <v>0</v>
      </c>
      <c r="BE284" s="37">
        <f t="shared" si="364"/>
        <v>5</v>
      </c>
      <c r="BF284" s="43">
        <f>IF($I283&lt;=Inputs!B$13,Inputs!B$14,0)</f>
        <v>1</v>
      </c>
      <c r="BG284" s="43">
        <f>IF(AND($I283&gt;Inputs!B$13,$I283&lt;=Inputs!C$13),Inputs!C$14,0)</f>
        <v>0</v>
      </c>
      <c r="BH284" s="43">
        <f>IF(AND($I283&gt;Inputs!C$13,$I283&lt;=Inputs!D$13),Inputs!D$14,0)</f>
        <v>0</v>
      </c>
      <c r="BI284" s="43">
        <f>IF(AND($I283&lt;Inputs!B$13),0,0)</f>
        <v>0</v>
      </c>
      <c r="BJ284" s="43">
        <f>IF(AND($I283&gt;=Inputs!B$13,$I283&lt;Inputs!C$13),Inputs!B$13,0)</f>
        <v>0</v>
      </c>
      <c r="BK284" s="43">
        <f>IF(AND($I283&gt;=Inputs!C$13,$I283&lt;Inputs!D$13),Inputs!C$13,0)</f>
        <v>0</v>
      </c>
      <c r="BL284" s="43">
        <f t="shared" si="365"/>
        <v>130</v>
      </c>
      <c r="BM284" s="43">
        <f t="shared" si="366"/>
        <v>0</v>
      </c>
      <c r="BN284" s="43">
        <f t="shared" si="367"/>
        <v>0</v>
      </c>
      <c r="BO284" s="43">
        <f t="shared" si="368"/>
        <v>130</v>
      </c>
      <c r="BP284" s="43" t="str">
        <f t="shared" si="336"/>
        <v>No</v>
      </c>
      <c r="BQ284" s="43">
        <f t="shared" si="369"/>
        <v>5</v>
      </c>
      <c r="BR284" s="43">
        <f t="shared" si="370"/>
        <v>0</v>
      </c>
      <c r="BS284" s="43">
        <f t="shared" si="371"/>
        <v>0</v>
      </c>
      <c r="BT284" s="43">
        <f t="shared" si="372"/>
        <v>-5</v>
      </c>
      <c r="BU284" s="43">
        <f t="shared" si="373"/>
        <v>0</v>
      </c>
      <c r="BV284" s="43">
        <f t="shared" si="374"/>
        <v>0</v>
      </c>
      <c r="BW284" s="43">
        <f t="shared" si="375"/>
        <v>-5</v>
      </c>
      <c r="BX284" s="43">
        <f t="shared" si="344"/>
        <v>125</v>
      </c>
      <c r="BY284" s="43">
        <f>IF(AND($BX284&gt;Inputs!B$13,$BX284&lt;=Inputs!C$13),Inputs!C$14,0)</f>
        <v>0</v>
      </c>
      <c r="BZ284" s="43">
        <f>IF(AND($BX284&gt;Inputs!C$13,$BX284&lt;=Inputs!D$13),Inputs!D$14,0)</f>
        <v>0</v>
      </c>
      <c r="CA284" s="43">
        <f>IF(AND($BX284&gt;Inputs!B$13,$BX284&lt;=Inputs!C$13),Inputs!B$13,0)</f>
        <v>0</v>
      </c>
      <c r="CB284" s="43">
        <f>IF(AND($BX284&gt;Inputs!C$13,$BX284&lt;=Inputs!D$13),Inputs!C$13,0)</f>
        <v>0</v>
      </c>
      <c r="CC284" s="43">
        <f t="shared" si="376"/>
        <v>0</v>
      </c>
      <c r="CD284" s="43">
        <f t="shared" si="377"/>
        <v>0</v>
      </c>
      <c r="CE284" s="43">
        <f t="shared" si="378"/>
        <v>0</v>
      </c>
      <c r="CF284" s="43" t="str">
        <f t="shared" si="337"/>
        <v>No</v>
      </c>
      <c r="CG284" s="43">
        <f t="shared" si="379"/>
        <v>0</v>
      </c>
      <c r="CH284" s="43">
        <f t="shared" si="380"/>
        <v>0</v>
      </c>
      <c r="CI284" s="43">
        <f t="shared" si="381"/>
        <v>0</v>
      </c>
      <c r="CJ284" s="43">
        <f t="shared" si="382"/>
        <v>0</v>
      </c>
      <c r="CK284" s="43">
        <f t="shared" si="383"/>
        <v>0</v>
      </c>
      <c r="CL284" s="44">
        <f t="shared" si="384"/>
        <v>-5</v>
      </c>
      <c r="CM284" s="9">
        <f>IF(AND($F284&gt;=Inputs!B$3,$F284&lt;Inputs!C$3),FORECAST($F284,Inputs!B$4:C$4,Inputs!B$3:C$3),9999)</f>
        <v>9999</v>
      </c>
      <c r="CN284" s="9">
        <f>IF(AND($F284&gt;=Inputs!C$3,$F284&lt;Inputs!D$3),FORECAST($F284,Inputs!C$4:D$4,Inputs!C$3:D$3),9999)</f>
        <v>9999</v>
      </c>
      <c r="CO284" s="9">
        <f>IF(AND($F284&gt;=Inputs!D$3,$F284&lt;Inputs!E$3),FORECAST($F284,Inputs!D$4:E$4,Inputs!D$3:E$3),9999)</f>
        <v>9999</v>
      </c>
      <c r="CP284" s="9">
        <f>IF(AND($F284&gt;=Inputs!E$3,$F284&lt;Inputs!F$3),FORECAST($F284,Inputs!E$4:F$4,Inputs!E$3:F$3),9999)</f>
        <v>9999</v>
      </c>
      <c r="CQ284" s="9">
        <f>IF(AND($F284&gt;=Inputs!F$3,$F284&lt;Inputs!G$3),FORECAST($F284,Inputs!F$4:G$4,Inputs!F$3:G$3),9999)</f>
        <v>9999</v>
      </c>
      <c r="CR284" s="9">
        <f>IF(AND($F284&gt;=Inputs!G$3,$F284&lt;Inputs!H$3),FORECAST($F284,Inputs!G$4:H$4,Inputs!G$3:H$3),9999)</f>
        <v>9999</v>
      </c>
      <c r="CS284" s="9">
        <f>IF(AND($F284&gt;=Inputs!H$3,$F284&lt;Inputs!I$3),FORECAST($F284,Inputs!H$4:I$4,Inputs!H$3:I$3),9999)</f>
        <v>9999</v>
      </c>
      <c r="CT284" s="9">
        <f>IF(AND($F284&gt;=Inputs!I$3,$F284&lt;Inputs!J$3),FORECAST($F284,Inputs!I$4:J$4,Inputs!I$3:J$3),9999)</f>
        <v>9999</v>
      </c>
      <c r="CU284" s="9">
        <f>IF(AND($F284&gt;=Inputs!J$3,$F284&lt;Inputs!K$3),FORECAST($F284,Inputs!J$4:K$4,Inputs!J$3:K$3),9999)</f>
        <v>9999</v>
      </c>
      <c r="CV284" s="9">
        <f>IF(AND($F284&gt;=Inputs!K$3,$F284&lt;Inputs!L$3),FORECAST($F284,Inputs!K$4:L$4,Inputs!K$3:L$3),9999)</f>
        <v>9999</v>
      </c>
      <c r="CW284" s="9">
        <f>IF(AND($G284&gt;=Inputs!B$3,$G284&lt;Inputs!C$3),FORECAST($G284,Inputs!B$4:C$4,Inputs!B$3:C$3),-9999)</f>
        <v>-9999</v>
      </c>
      <c r="CX284" s="9">
        <f>IF(AND($G284&gt;=Inputs!C$3,$G284&lt;Inputs!D$3),FORECAST($G284,Inputs!C$4:D$4,Inputs!C$3:D$3),-9999)</f>
        <v>-9999</v>
      </c>
      <c r="CY284" s="9">
        <f>IF(AND($G284&gt;=Inputs!D$3,$G284&lt;Inputs!E$3),FORECAST($G284,Inputs!D$4:E$4,Inputs!D$3:E$3),-9999)</f>
        <v>-9999</v>
      </c>
      <c r="CZ284" s="9">
        <f>IF(AND($G284&gt;=Inputs!E$3,$G284&lt;Inputs!F$3),FORECAST($G284,Inputs!E$4:F$4,Inputs!E$3:F$3),-9999)</f>
        <v>-9999</v>
      </c>
      <c r="DA284" s="9">
        <f>IF(AND($G284&gt;=Inputs!F$3,$G284&lt;Inputs!G$3),FORECAST($G284,Inputs!F$4:G$4,Inputs!F$3:G$3),-9999)</f>
        <v>-9999</v>
      </c>
      <c r="DB284" s="9">
        <f>IF(AND($G284&gt;=Inputs!G$3,$G284&lt;Inputs!H$3),FORECAST($G284,Inputs!G$4:H$4,Inputs!G$3:H$3),-9999)</f>
        <v>25.2</v>
      </c>
      <c r="DC284" s="9">
        <f>IF(AND($G284&gt;=Inputs!H$3,$G284&lt;Inputs!I$3),FORECAST($G284,Inputs!H$4:I$4,Inputs!H$3:I$3),-9999)</f>
        <v>-9999</v>
      </c>
      <c r="DD284" s="9">
        <f>IF(AND($G284&gt;=Inputs!I$3,$G284&lt;Inputs!J$3),FORECAST($G284,Inputs!I$4:J$4,Inputs!I$3:J$3),-9999)</f>
        <v>-9999</v>
      </c>
      <c r="DE284" s="9">
        <f>IF(AND($G284&gt;=Inputs!J$3,$G284&lt;Inputs!K$3),FORECAST($G284,Inputs!J$4:K$4,Inputs!J$3:K$3),-9999)</f>
        <v>-9999</v>
      </c>
      <c r="DF284" s="9">
        <f>IF(AND($G284&gt;=Inputs!K$3,$G284&lt;Inputs!L$3),FORECAST($G284,Inputs!K$4:L$4,Inputs!K$3:L$3),-9999)</f>
        <v>-9999</v>
      </c>
    </row>
    <row r="285" spans="1:110" x14ac:dyDescent="0.25">
      <c r="A285" s="2">
        <f t="shared" si="385"/>
        <v>45474.979166665755</v>
      </c>
      <c r="B285" s="3" t="str">
        <f>IF(ROUND(A285,6)&lt;ROUND(Inputs!$B$7,6),"Pre t0",IF(ROUND(A285,6)=ROUND(Inputs!$B$7,6),"t0",IF(AND(A285&gt;Inputs!$B$7,A285&lt;Inputs!$B$8),"TRLD","Post t0")))</f>
        <v>Post t0</v>
      </c>
      <c r="C285" s="17">
        <v>24.707639</v>
      </c>
      <c r="D285" s="19">
        <v>0</v>
      </c>
      <c r="E285" s="19"/>
      <c r="F285" s="19">
        <v>200</v>
      </c>
      <c r="G285" s="19">
        <v>130</v>
      </c>
      <c r="H285" s="7">
        <f t="shared" si="345"/>
        <v>0</v>
      </c>
      <c r="I285" s="7">
        <f>IF(B285="Pre t0",0,IF(B285="t0",MAX(MIN(TRLD!N285,E285),G285),IF(B285="TRLD",I284+J285,IF(B285="Post t0",MAX(I284+M285,G285)))))</f>
        <v>130</v>
      </c>
      <c r="J285" s="7">
        <f t="shared" si="338"/>
        <v>-5</v>
      </c>
      <c r="K285" s="7">
        <f t="shared" si="341"/>
        <v>-130</v>
      </c>
      <c r="L285" s="7">
        <f t="shared" si="339"/>
        <v>5</v>
      </c>
      <c r="M285" s="8">
        <f t="shared" si="340"/>
        <v>-5</v>
      </c>
      <c r="N285" s="31">
        <f t="shared" si="342"/>
        <v>0</v>
      </c>
      <c r="O285" s="31">
        <f>IF(AND($C285&gt;=Inputs!B$4,$C285&lt;Inputs!C$4),FORECAST($C285,Inputs!B$3:C$3,Inputs!B$4:C$4),0)</f>
        <v>0</v>
      </c>
      <c r="P285" s="31">
        <f>IF(AND($C285&gt;=Inputs!C$4,$C285&lt;Inputs!D$4),FORECAST($C285,Inputs!C$3:D$3,Inputs!C$4:D$4),0)</f>
        <v>0</v>
      </c>
      <c r="Q285" s="31">
        <f>IF(AND($C285&gt;=Inputs!D$4,$C285&lt;Inputs!E$4),FORECAST($C285,Inputs!D$3:E$3,Inputs!D$4:E$4),0)</f>
        <v>0</v>
      </c>
      <c r="R285" s="31">
        <f>IF(AND($C285&gt;=Inputs!E$4,$C285&lt;Inputs!F$4),FORECAST($C285,Inputs!E$3:F$3,Inputs!E$4:F$4),0)</f>
        <v>0</v>
      </c>
      <c r="S285" s="31">
        <f>IF(AND($C285&gt;=Inputs!F$4,$C285&lt;Inputs!G$4),FORECAST($C285,Inputs!F$3:G$3,Inputs!F$4:G$4),0)</f>
        <v>0</v>
      </c>
      <c r="T285" s="31">
        <f>IF(AND($C285&gt;=Inputs!G$4,$C285&lt;Inputs!H$4),FORECAST($C285,Inputs!G$3:H$3,Inputs!G$4:H$4),0)</f>
        <v>127.94849583333333</v>
      </c>
      <c r="U285" s="31">
        <f>IF(AND($C285&gt;=Inputs!H$4,$C285&lt;Inputs!I$4),FORECAST($C285,Inputs!H$3:I$3,Inputs!H$4:I$4),0)</f>
        <v>0</v>
      </c>
      <c r="V285" s="31">
        <f>IF(AND($C285&gt;=Inputs!I$4,$C285&lt;Inputs!J$4),FORECAST($C285,Inputs!I$3:J$3,Inputs!I$4:J$4),0)</f>
        <v>0</v>
      </c>
      <c r="W285" s="31">
        <f>IF(AND($C285&gt;=Inputs!J$4,$C285&lt;Inputs!K$4),FORECAST($C285,Inputs!J$3:K$3,Inputs!J$4:K$4),0)</f>
        <v>0</v>
      </c>
      <c r="X285" s="31">
        <f>IF(AND($C285&gt;=Inputs!K$4,Inputs!K$4&lt;&gt;""),F285,0)</f>
        <v>0</v>
      </c>
      <c r="Y285" s="36">
        <f>IF($I284&lt;Inputs!B$13,Inputs!B$14,0)</f>
        <v>1</v>
      </c>
      <c r="Z285" s="36">
        <f>IF(AND($I284&gt;=Inputs!B$13,$I284&lt;Inputs!C$13),Inputs!C$14,0)</f>
        <v>0</v>
      </c>
      <c r="AA285" s="36">
        <f>IF(AND($I284&gt;=Inputs!C$13,$I284&lt;Inputs!D$13),Inputs!D$14,0)</f>
        <v>0</v>
      </c>
      <c r="AB285" s="36">
        <f>IF(AND($I284&lt;Inputs!B$13),Inputs!B$13,0)</f>
        <v>185</v>
      </c>
      <c r="AC285" s="36">
        <f>IF(AND($I284&gt;=Inputs!B$13,$I284&lt;Inputs!C$13),Inputs!C$13,0)</f>
        <v>0</v>
      </c>
      <c r="AD285" s="36">
        <f>IF(AND($I284&gt;=Inputs!C$13,$I284&lt;Inputs!D$13),Inputs!D$13,0)</f>
        <v>0</v>
      </c>
      <c r="AE285" s="36">
        <f t="shared" si="346"/>
        <v>55</v>
      </c>
      <c r="AF285" s="36">
        <f t="shared" si="347"/>
        <v>0</v>
      </c>
      <c r="AG285" s="36">
        <f t="shared" si="348"/>
        <v>0</v>
      </c>
      <c r="AH285" s="36">
        <f t="shared" si="349"/>
        <v>55</v>
      </c>
      <c r="AI285" s="36" t="str">
        <f t="shared" si="334"/>
        <v>No</v>
      </c>
      <c r="AJ285" s="36">
        <f t="shared" si="350"/>
        <v>5</v>
      </c>
      <c r="AK285" s="36">
        <f t="shared" si="351"/>
        <v>0</v>
      </c>
      <c r="AL285" s="36">
        <f t="shared" si="352"/>
        <v>0</v>
      </c>
      <c r="AM285" s="36">
        <f t="shared" si="353"/>
        <v>5</v>
      </c>
      <c r="AN285" s="36">
        <f t="shared" si="354"/>
        <v>0</v>
      </c>
      <c r="AO285" s="36">
        <f t="shared" si="355"/>
        <v>0</v>
      </c>
      <c r="AP285" s="36">
        <f t="shared" si="356"/>
        <v>5</v>
      </c>
      <c r="AQ285" s="36">
        <f t="shared" si="343"/>
        <v>135</v>
      </c>
      <c r="AR285" s="36">
        <f>IF(AND($AQ285&gt;=Inputs!B$13,$AQ285&lt;Inputs!C$13),Inputs!C$14,0)</f>
        <v>0</v>
      </c>
      <c r="AS285" s="36">
        <f>IF(AND($AQ285&gt;=Inputs!C$13,$AQ285&lt;Inputs!D$13),Inputs!D$14,0)</f>
        <v>0</v>
      </c>
      <c r="AT285" s="36">
        <f>IF(AND($AQ285&gt;=Inputs!B$13,$AQ285&lt;Inputs!C$13),Inputs!C$13,0)</f>
        <v>0</v>
      </c>
      <c r="AU285" s="36">
        <f>IF(AND($AQ285&gt;=Inputs!C$13,$AQ285&lt;Inputs!D$13),Inputs!D$13,0)</f>
        <v>0</v>
      </c>
      <c r="AV285" s="36">
        <f t="shared" si="357"/>
        <v>0</v>
      </c>
      <c r="AW285" s="36">
        <f>IFERROR((AU285-#REF!)/AS285,0)</f>
        <v>0</v>
      </c>
      <c r="AX285" s="36">
        <f t="shared" si="358"/>
        <v>0</v>
      </c>
      <c r="AY285" s="36" t="str">
        <f t="shared" si="335"/>
        <v>No</v>
      </c>
      <c r="AZ285" s="36">
        <f t="shared" si="359"/>
        <v>0</v>
      </c>
      <c r="BA285" s="36">
        <f t="shared" si="360"/>
        <v>0</v>
      </c>
      <c r="BB285" s="36">
        <f t="shared" si="361"/>
        <v>0</v>
      </c>
      <c r="BC285" s="36">
        <f t="shared" si="362"/>
        <v>0</v>
      </c>
      <c r="BD285" s="36">
        <f t="shared" si="363"/>
        <v>0</v>
      </c>
      <c r="BE285" s="37">
        <f t="shared" si="364"/>
        <v>5</v>
      </c>
      <c r="BF285" s="43">
        <f>IF($I284&lt;=Inputs!B$13,Inputs!B$14,0)</f>
        <v>1</v>
      </c>
      <c r="BG285" s="43">
        <f>IF(AND($I284&gt;Inputs!B$13,$I284&lt;=Inputs!C$13),Inputs!C$14,0)</f>
        <v>0</v>
      </c>
      <c r="BH285" s="43">
        <f>IF(AND($I284&gt;Inputs!C$13,$I284&lt;=Inputs!D$13),Inputs!D$14,0)</f>
        <v>0</v>
      </c>
      <c r="BI285" s="43">
        <f>IF(AND($I284&lt;Inputs!B$13),0,0)</f>
        <v>0</v>
      </c>
      <c r="BJ285" s="43">
        <f>IF(AND($I284&gt;=Inputs!B$13,$I284&lt;Inputs!C$13),Inputs!B$13,0)</f>
        <v>0</v>
      </c>
      <c r="BK285" s="43">
        <f>IF(AND($I284&gt;=Inputs!C$13,$I284&lt;Inputs!D$13),Inputs!C$13,0)</f>
        <v>0</v>
      </c>
      <c r="BL285" s="43">
        <f t="shared" si="365"/>
        <v>130</v>
      </c>
      <c r="BM285" s="43">
        <f t="shared" si="366"/>
        <v>0</v>
      </c>
      <c r="BN285" s="43">
        <f t="shared" si="367"/>
        <v>0</v>
      </c>
      <c r="BO285" s="43">
        <f t="shared" si="368"/>
        <v>130</v>
      </c>
      <c r="BP285" s="43" t="str">
        <f t="shared" si="336"/>
        <v>No</v>
      </c>
      <c r="BQ285" s="43">
        <f t="shared" si="369"/>
        <v>5</v>
      </c>
      <c r="BR285" s="43">
        <f t="shared" si="370"/>
        <v>0</v>
      </c>
      <c r="BS285" s="43">
        <f t="shared" si="371"/>
        <v>0</v>
      </c>
      <c r="BT285" s="43">
        <f t="shared" si="372"/>
        <v>-5</v>
      </c>
      <c r="BU285" s="43">
        <f t="shared" si="373"/>
        <v>0</v>
      </c>
      <c r="BV285" s="43">
        <f t="shared" si="374"/>
        <v>0</v>
      </c>
      <c r="BW285" s="43">
        <f t="shared" si="375"/>
        <v>-5</v>
      </c>
      <c r="BX285" s="43">
        <f t="shared" si="344"/>
        <v>125</v>
      </c>
      <c r="BY285" s="43">
        <f>IF(AND($BX285&gt;Inputs!B$13,$BX285&lt;=Inputs!C$13),Inputs!C$14,0)</f>
        <v>0</v>
      </c>
      <c r="BZ285" s="43">
        <f>IF(AND($BX285&gt;Inputs!C$13,$BX285&lt;=Inputs!D$13),Inputs!D$14,0)</f>
        <v>0</v>
      </c>
      <c r="CA285" s="43">
        <f>IF(AND($BX285&gt;Inputs!B$13,$BX285&lt;=Inputs!C$13),Inputs!B$13,0)</f>
        <v>0</v>
      </c>
      <c r="CB285" s="43">
        <f>IF(AND($BX285&gt;Inputs!C$13,$BX285&lt;=Inputs!D$13),Inputs!C$13,0)</f>
        <v>0</v>
      </c>
      <c r="CC285" s="43">
        <f t="shared" si="376"/>
        <v>0</v>
      </c>
      <c r="CD285" s="43">
        <f t="shared" si="377"/>
        <v>0</v>
      </c>
      <c r="CE285" s="43">
        <f t="shared" si="378"/>
        <v>0</v>
      </c>
      <c r="CF285" s="43" t="str">
        <f t="shared" si="337"/>
        <v>No</v>
      </c>
      <c r="CG285" s="43">
        <f t="shared" si="379"/>
        <v>0</v>
      </c>
      <c r="CH285" s="43">
        <f t="shared" si="380"/>
        <v>0</v>
      </c>
      <c r="CI285" s="43">
        <f t="shared" si="381"/>
        <v>0</v>
      </c>
      <c r="CJ285" s="43">
        <f t="shared" si="382"/>
        <v>0</v>
      </c>
      <c r="CK285" s="43">
        <f t="shared" si="383"/>
        <v>0</v>
      </c>
      <c r="CL285" s="44">
        <f t="shared" si="384"/>
        <v>-5</v>
      </c>
      <c r="CM285" s="9">
        <f>IF(AND($F285&gt;=Inputs!B$3,$F285&lt;Inputs!C$3),FORECAST($F285,Inputs!B$4:C$4,Inputs!B$3:C$3),9999)</f>
        <v>9999</v>
      </c>
      <c r="CN285" s="9">
        <f>IF(AND($F285&gt;=Inputs!C$3,$F285&lt;Inputs!D$3),FORECAST($F285,Inputs!C$4:D$4,Inputs!C$3:D$3),9999)</f>
        <v>9999</v>
      </c>
      <c r="CO285" s="9">
        <f>IF(AND($F285&gt;=Inputs!D$3,$F285&lt;Inputs!E$3),FORECAST($F285,Inputs!D$4:E$4,Inputs!D$3:E$3),9999)</f>
        <v>9999</v>
      </c>
      <c r="CP285" s="9">
        <f>IF(AND($F285&gt;=Inputs!E$3,$F285&lt;Inputs!F$3),FORECAST($F285,Inputs!E$4:F$4,Inputs!E$3:F$3),9999)</f>
        <v>9999</v>
      </c>
      <c r="CQ285" s="9">
        <f>IF(AND($F285&gt;=Inputs!F$3,$F285&lt;Inputs!G$3),FORECAST($F285,Inputs!F$4:G$4,Inputs!F$3:G$3),9999)</f>
        <v>9999</v>
      </c>
      <c r="CR285" s="9">
        <f>IF(AND($F285&gt;=Inputs!G$3,$F285&lt;Inputs!H$3),FORECAST($F285,Inputs!G$4:H$4,Inputs!G$3:H$3),9999)</f>
        <v>9999</v>
      </c>
      <c r="CS285" s="9">
        <f>IF(AND($F285&gt;=Inputs!H$3,$F285&lt;Inputs!I$3),FORECAST($F285,Inputs!H$4:I$4,Inputs!H$3:I$3),9999)</f>
        <v>9999</v>
      </c>
      <c r="CT285" s="9">
        <f>IF(AND($F285&gt;=Inputs!I$3,$F285&lt;Inputs!J$3),FORECAST($F285,Inputs!I$4:J$4,Inputs!I$3:J$3),9999)</f>
        <v>9999</v>
      </c>
      <c r="CU285" s="9">
        <f>IF(AND($F285&gt;=Inputs!J$3,$F285&lt;Inputs!K$3),FORECAST($F285,Inputs!J$4:K$4,Inputs!J$3:K$3),9999)</f>
        <v>9999</v>
      </c>
      <c r="CV285" s="9">
        <f>IF(AND($F285&gt;=Inputs!K$3,$F285&lt;Inputs!L$3),FORECAST($F285,Inputs!K$4:L$4,Inputs!K$3:L$3),9999)</f>
        <v>9999</v>
      </c>
      <c r="CW285" s="9">
        <f>IF(AND($G285&gt;=Inputs!B$3,$G285&lt;Inputs!C$3),FORECAST($G285,Inputs!B$4:C$4,Inputs!B$3:C$3),-9999)</f>
        <v>-9999</v>
      </c>
      <c r="CX285" s="9">
        <f>IF(AND($G285&gt;=Inputs!C$3,$G285&lt;Inputs!D$3),FORECAST($G285,Inputs!C$4:D$4,Inputs!C$3:D$3),-9999)</f>
        <v>-9999</v>
      </c>
      <c r="CY285" s="9">
        <f>IF(AND($G285&gt;=Inputs!D$3,$G285&lt;Inputs!E$3),FORECAST($G285,Inputs!D$4:E$4,Inputs!D$3:E$3),-9999)</f>
        <v>-9999</v>
      </c>
      <c r="CZ285" s="9">
        <f>IF(AND($G285&gt;=Inputs!E$3,$G285&lt;Inputs!F$3),FORECAST($G285,Inputs!E$4:F$4,Inputs!E$3:F$3),-9999)</f>
        <v>-9999</v>
      </c>
      <c r="DA285" s="9">
        <f>IF(AND($G285&gt;=Inputs!F$3,$G285&lt;Inputs!G$3),FORECAST($G285,Inputs!F$4:G$4,Inputs!F$3:G$3),-9999)</f>
        <v>-9999</v>
      </c>
      <c r="DB285" s="9">
        <f>IF(AND($G285&gt;=Inputs!G$3,$G285&lt;Inputs!H$3),FORECAST($G285,Inputs!G$4:H$4,Inputs!G$3:H$3),-9999)</f>
        <v>25.2</v>
      </c>
      <c r="DC285" s="9">
        <f>IF(AND($G285&gt;=Inputs!H$3,$G285&lt;Inputs!I$3),FORECAST($G285,Inputs!H$4:I$4,Inputs!H$3:I$3),-9999)</f>
        <v>-9999</v>
      </c>
      <c r="DD285" s="9">
        <f>IF(AND($G285&gt;=Inputs!I$3,$G285&lt;Inputs!J$3),FORECAST($G285,Inputs!I$4:J$4,Inputs!I$3:J$3),-9999)</f>
        <v>-9999</v>
      </c>
      <c r="DE285" s="9">
        <f>IF(AND($G285&gt;=Inputs!J$3,$G285&lt;Inputs!K$3),FORECAST($G285,Inputs!J$4:K$4,Inputs!J$3:K$3),-9999)</f>
        <v>-9999</v>
      </c>
      <c r="DF285" s="9">
        <f>IF(AND($G285&gt;=Inputs!K$3,$G285&lt;Inputs!L$3),FORECAST($G285,Inputs!K$4:L$4,Inputs!K$3:L$3),-9999)</f>
        <v>-9999</v>
      </c>
    </row>
    <row r="286" spans="1:110" x14ac:dyDescent="0.25">
      <c r="A286" s="2">
        <f t="shared" si="385"/>
        <v>45474.982638887974</v>
      </c>
      <c r="B286" s="3" t="str">
        <f>IF(ROUND(A286,6)&lt;ROUND(Inputs!$B$7,6),"Pre t0",IF(ROUND(A286,6)=ROUND(Inputs!$B$7,6),"t0",IF(AND(A286&gt;Inputs!$B$7,A286&lt;Inputs!$B$8),"TRLD","Post t0")))</f>
        <v>Post t0</v>
      </c>
      <c r="C286" s="17">
        <v>24.476317000000002</v>
      </c>
      <c r="D286" s="19">
        <v>0</v>
      </c>
      <c r="E286" s="19"/>
      <c r="F286" s="19">
        <v>200</v>
      </c>
      <c r="G286" s="19">
        <v>130</v>
      </c>
      <c r="H286" s="7">
        <f t="shared" si="345"/>
        <v>0</v>
      </c>
      <c r="I286" s="7">
        <f>IF(B286="Pre t0",0,IF(B286="t0",MAX(MIN(TRLD!N286,E286),G286),IF(B286="TRLD",I285+J286,IF(B286="Post t0",MAX(I285+M286,G286)))))</f>
        <v>130</v>
      </c>
      <c r="J286" s="7">
        <f t="shared" si="338"/>
        <v>-5</v>
      </c>
      <c r="K286" s="7">
        <f t="shared" si="341"/>
        <v>-130</v>
      </c>
      <c r="L286" s="7">
        <f t="shared" si="339"/>
        <v>5</v>
      </c>
      <c r="M286" s="8">
        <f t="shared" si="340"/>
        <v>-5</v>
      </c>
      <c r="N286" s="31">
        <f t="shared" si="342"/>
        <v>0</v>
      </c>
      <c r="O286" s="31">
        <f>IF(AND($C286&gt;=Inputs!B$4,$C286&lt;Inputs!C$4),FORECAST($C286,Inputs!B$3:C$3,Inputs!B$4:C$4),0)</f>
        <v>0</v>
      </c>
      <c r="P286" s="31">
        <f>IF(AND($C286&gt;=Inputs!C$4,$C286&lt;Inputs!D$4),FORECAST($C286,Inputs!C$3:D$3,Inputs!C$4:D$4),0)</f>
        <v>0</v>
      </c>
      <c r="Q286" s="31">
        <f>IF(AND($C286&gt;=Inputs!D$4,$C286&lt;Inputs!E$4),FORECAST($C286,Inputs!D$3:E$3,Inputs!D$4:E$4),0)</f>
        <v>0</v>
      </c>
      <c r="R286" s="31">
        <f>IF(AND($C286&gt;=Inputs!E$4,$C286&lt;Inputs!F$4),FORECAST($C286,Inputs!E$3:F$3,Inputs!E$4:F$4),0)</f>
        <v>0</v>
      </c>
      <c r="S286" s="31">
        <f>IF(AND($C286&gt;=Inputs!F$4,$C286&lt;Inputs!G$4),FORECAST($C286,Inputs!F$3:G$3,Inputs!F$4:G$4),0)</f>
        <v>0</v>
      </c>
      <c r="T286" s="31">
        <f>IF(AND($C286&gt;=Inputs!G$4,$C286&lt;Inputs!H$4),FORECAST($C286,Inputs!G$3:H$3,Inputs!G$4:H$4),0)</f>
        <v>126.98465416666667</v>
      </c>
      <c r="U286" s="31">
        <f>IF(AND($C286&gt;=Inputs!H$4,$C286&lt;Inputs!I$4),FORECAST($C286,Inputs!H$3:I$3,Inputs!H$4:I$4),0)</f>
        <v>0</v>
      </c>
      <c r="V286" s="31">
        <f>IF(AND($C286&gt;=Inputs!I$4,$C286&lt;Inputs!J$4),FORECAST($C286,Inputs!I$3:J$3,Inputs!I$4:J$4),0)</f>
        <v>0</v>
      </c>
      <c r="W286" s="31">
        <f>IF(AND($C286&gt;=Inputs!J$4,$C286&lt;Inputs!K$4),FORECAST($C286,Inputs!J$3:K$3,Inputs!J$4:K$4),0)</f>
        <v>0</v>
      </c>
      <c r="X286" s="31">
        <f>IF(AND($C286&gt;=Inputs!K$4,Inputs!K$4&lt;&gt;""),F286,0)</f>
        <v>0</v>
      </c>
      <c r="Y286" s="36">
        <f>IF($I285&lt;Inputs!B$13,Inputs!B$14,0)</f>
        <v>1</v>
      </c>
      <c r="Z286" s="36">
        <f>IF(AND($I285&gt;=Inputs!B$13,$I285&lt;Inputs!C$13),Inputs!C$14,0)</f>
        <v>0</v>
      </c>
      <c r="AA286" s="36">
        <f>IF(AND($I285&gt;=Inputs!C$13,$I285&lt;Inputs!D$13),Inputs!D$14,0)</f>
        <v>0</v>
      </c>
      <c r="AB286" s="36">
        <f>IF(AND($I285&lt;Inputs!B$13),Inputs!B$13,0)</f>
        <v>185</v>
      </c>
      <c r="AC286" s="36">
        <f>IF(AND($I285&gt;=Inputs!B$13,$I285&lt;Inputs!C$13),Inputs!C$13,0)</f>
        <v>0</v>
      </c>
      <c r="AD286" s="36">
        <f>IF(AND($I285&gt;=Inputs!C$13,$I285&lt;Inputs!D$13),Inputs!D$13,0)</f>
        <v>0</v>
      </c>
      <c r="AE286" s="36">
        <f t="shared" si="346"/>
        <v>55</v>
      </c>
      <c r="AF286" s="36">
        <f t="shared" si="347"/>
        <v>0</v>
      </c>
      <c r="AG286" s="36">
        <f t="shared" si="348"/>
        <v>0</v>
      </c>
      <c r="AH286" s="36">
        <f t="shared" si="349"/>
        <v>55</v>
      </c>
      <c r="AI286" s="36" t="str">
        <f t="shared" si="334"/>
        <v>No</v>
      </c>
      <c r="AJ286" s="36">
        <f t="shared" si="350"/>
        <v>5</v>
      </c>
      <c r="AK286" s="36">
        <f t="shared" si="351"/>
        <v>0</v>
      </c>
      <c r="AL286" s="36">
        <f t="shared" si="352"/>
        <v>0</v>
      </c>
      <c r="AM286" s="36">
        <f t="shared" si="353"/>
        <v>5</v>
      </c>
      <c r="AN286" s="36">
        <f t="shared" si="354"/>
        <v>0</v>
      </c>
      <c r="AO286" s="36">
        <f t="shared" si="355"/>
        <v>0</v>
      </c>
      <c r="AP286" s="36">
        <f t="shared" si="356"/>
        <v>5</v>
      </c>
      <c r="AQ286" s="36">
        <f t="shared" si="343"/>
        <v>135</v>
      </c>
      <c r="AR286" s="36">
        <f>IF(AND($AQ286&gt;=Inputs!B$13,$AQ286&lt;Inputs!C$13),Inputs!C$14,0)</f>
        <v>0</v>
      </c>
      <c r="AS286" s="36">
        <f>IF(AND($AQ286&gt;=Inputs!C$13,$AQ286&lt;Inputs!D$13),Inputs!D$14,0)</f>
        <v>0</v>
      </c>
      <c r="AT286" s="36">
        <f>IF(AND($AQ286&gt;=Inputs!B$13,$AQ286&lt;Inputs!C$13),Inputs!C$13,0)</f>
        <v>0</v>
      </c>
      <c r="AU286" s="36">
        <f>IF(AND($AQ286&gt;=Inputs!C$13,$AQ286&lt;Inputs!D$13),Inputs!D$13,0)</f>
        <v>0</v>
      </c>
      <c r="AV286" s="36">
        <f t="shared" si="357"/>
        <v>0</v>
      </c>
      <c r="AW286" s="36">
        <f>IFERROR((AU286-#REF!)/AS286,0)</f>
        <v>0</v>
      </c>
      <c r="AX286" s="36">
        <f t="shared" si="358"/>
        <v>0</v>
      </c>
      <c r="AY286" s="36" t="str">
        <f t="shared" si="335"/>
        <v>No</v>
      </c>
      <c r="AZ286" s="36">
        <f t="shared" si="359"/>
        <v>0</v>
      </c>
      <c r="BA286" s="36">
        <f t="shared" si="360"/>
        <v>0</v>
      </c>
      <c r="BB286" s="36">
        <f t="shared" si="361"/>
        <v>0</v>
      </c>
      <c r="BC286" s="36">
        <f t="shared" si="362"/>
        <v>0</v>
      </c>
      <c r="BD286" s="36">
        <f t="shared" si="363"/>
        <v>0</v>
      </c>
      <c r="BE286" s="37">
        <f t="shared" si="364"/>
        <v>5</v>
      </c>
      <c r="BF286" s="43">
        <f>IF($I285&lt;=Inputs!B$13,Inputs!B$14,0)</f>
        <v>1</v>
      </c>
      <c r="BG286" s="43">
        <f>IF(AND($I285&gt;Inputs!B$13,$I285&lt;=Inputs!C$13),Inputs!C$14,0)</f>
        <v>0</v>
      </c>
      <c r="BH286" s="43">
        <f>IF(AND($I285&gt;Inputs!C$13,$I285&lt;=Inputs!D$13),Inputs!D$14,0)</f>
        <v>0</v>
      </c>
      <c r="BI286" s="43">
        <f>IF(AND($I285&lt;Inputs!B$13),0,0)</f>
        <v>0</v>
      </c>
      <c r="BJ286" s="43">
        <f>IF(AND($I285&gt;=Inputs!B$13,$I285&lt;Inputs!C$13),Inputs!B$13,0)</f>
        <v>0</v>
      </c>
      <c r="BK286" s="43">
        <f>IF(AND($I285&gt;=Inputs!C$13,$I285&lt;Inputs!D$13),Inputs!C$13,0)</f>
        <v>0</v>
      </c>
      <c r="BL286" s="43">
        <f t="shared" si="365"/>
        <v>130</v>
      </c>
      <c r="BM286" s="43">
        <f t="shared" si="366"/>
        <v>0</v>
      </c>
      <c r="BN286" s="43">
        <f t="shared" si="367"/>
        <v>0</v>
      </c>
      <c r="BO286" s="43">
        <f t="shared" si="368"/>
        <v>130</v>
      </c>
      <c r="BP286" s="43" t="str">
        <f t="shared" si="336"/>
        <v>No</v>
      </c>
      <c r="BQ286" s="43">
        <f t="shared" si="369"/>
        <v>5</v>
      </c>
      <c r="BR286" s="43">
        <f t="shared" si="370"/>
        <v>0</v>
      </c>
      <c r="BS286" s="43">
        <f t="shared" si="371"/>
        <v>0</v>
      </c>
      <c r="BT286" s="43">
        <f t="shared" si="372"/>
        <v>-5</v>
      </c>
      <c r="BU286" s="43">
        <f t="shared" si="373"/>
        <v>0</v>
      </c>
      <c r="BV286" s="43">
        <f t="shared" si="374"/>
        <v>0</v>
      </c>
      <c r="BW286" s="43">
        <f t="shared" si="375"/>
        <v>-5</v>
      </c>
      <c r="BX286" s="43">
        <f t="shared" si="344"/>
        <v>125</v>
      </c>
      <c r="BY286" s="43">
        <f>IF(AND($BX286&gt;Inputs!B$13,$BX286&lt;=Inputs!C$13),Inputs!C$14,0)</f>
        <v>0</v>
      </c>
      <c r="BZ286" s="43">
        <f>IF(AND($BX286&gt;Inputs!C$13,$BX286&lt;=Inputs!D$13),Inputs!D$14,0)</f>
        <v>0</v>
      </c>
      <c r="CA286" s="43">
        <f>IF(AND($BX286&gt;Inputs!B$13,$BX286&lt;=Inputs!C$13),Inputs!B$13,0)</f>
        <v>0</v>
      </c>
      <c r="CB286" s="43">
        <f>IF(AND($BX286&gt;Inputs!C$13,$BX286&lt;=Inputs!D$13),Inputs!C$13,0)</f>
        <v>0</v>
      </c>
      <c r="CC286" s="43">
        <f t="shared" si="376"/>
        <v>0</v>
      </c>
      <c r="CD286" s="43">
        <f t="shared" si="377"/>
        <v>0</v>
      </c>
      <c r="CE286" s="43">
        <f t="shared" si="378"/>
        <v>0</v>
      </c>
      <c r="CF286" s="43" t="str">
        <f t="shared" si="337"/>
        <v>No</v>
      </c>
      <c r="CG286" s="43">
        <f t="shared" si="379"/>
        <v>0</v>
      </c>
      <c r="CH286" s="43">
        <f t="shared" si="380"/>
        <v>0</v>
      </c>
      <c r="CI286" s="43">
        <f t="shared" si="381"/>
        <v>0</v>
      </c>
      <c r="CJ286" s="43">
        <f t="shared" si="382"/>
        <v>0</v>
      </c>
      <c r="CK286" s="43">
        <f t="shared" si="383"/>
        <v>0</v>
      </c>
      <c r="CL286" s="44">
        <f t="shared" si="384"/>
        <v>-5</v>
      </c>
      <c r="CM286" s="9">
        <f>IF(AND($F286&gt;=Inputs!B$3,$F286&lt;Inputs!C$3),FORECAST($F286,Inputs!B$4:C$4,Inputs!B$3:C$3),9999)</f>
        <v>9999</v>
      </c>
      <c r="CN286" s="9">
        <f>IF(AND($F286&gt;=Inputs!C$3,$F286&lt;Inputs!D$3),FORECAST($F286,Inputs!C$4:D$4,Inputs!C$3:D$3),9999)</f>
        <v>9999</v>
      </c>
      <c r="CO286" s="9">
        <f>IF(AND($F286&gt;=Inputs!D$3,$F286&lt;Inputs!E$3),FORECAST($F286,Inputs!D$4:E$4,Inputs!D$3:E$3),9999)</f>
        <v>9999</v>
      </c>
      <c r="CP286" s="9">
        <f>IF(AND($F286&gt;=Inputs!E$3,$F286&lt;Inputs!F$3),FORECAST($F286,Inputs!E$4:F$4,Inputs!E$3:F$3),9999)</f>
        <v>9999</v>
      </c>
      <c r="CQ286" s="9">
        <f>IF(AND($F286&gt;=Inputs!F$3,$F286&lt;Inputs!G$3),FORECAST($F286,Inputs!F$4:G$4,Inputs!F$3:G$3),9999)</f>
        <v>9999</v>
      </c>
      <c r="CR286" s="9">
        <f>IF(AND($F286&gt;=Inputs!G$3,$F286&lt;Inputs!H$3),FORECAST($F286,Inputs!G$4:H$4,Inputs!G$3:H$3),9999)</f>
        <v>9999</v>
      </c>
      <c r="CS286" s="9">
        <f>IF(AND($F286&gt;=Inputs!H$3,$F286&lt;Inputs!I$3),FORECAST($F286,Inputs!H$4:I$4,Inputs!H$3:I$3),9999)</f>
        <v>9999</v>
      </c>
      <c r="CT286" s="9">
        <f>IF(AND($F286&gt;=Inputs!I$3,$F286&lt;Inputs!J$3),FORECAST($F286,Inputs!I$4:J$4,Inputs!I$3:J$3),9999)</f>
        <v>9999</v>
      </c>
      <c r="CU286" s="9">
        <f>IF(AND($F286&gt;=Inputs!J$3,$F286&lt;Inputs!K$3),FORECAST($F286,Inputs!J$4:K$4,Inputs!J$3:K$3),9999)</f>
        <v>9999</v>
      </c>
      <c r="CV286" s="9">
        <f>IF(AND($F286&gt;=Inputs!K$3,$F286&lt;Inputs!L$3),FORECAST($F286,Inputs!K$4:L$4,Inputs!K$3:L$3),9999)</f>
        <v>9999</v>
      </c>
      <c r="CW286" s="9">
        <f>IF(AND($G286&gt;=Inputs!B$3,$G286&lt;Inputs!C$3),FORECAST($G286,Inputs!B$4:C$4,Inputs!B$3:C$3),-9999)</f>
        <v>-9999</v>
      </c>
      <c r="CX286" s="9">
        <f>IF(AND($G286&gt;=Inputs!C$3,$G286&lt;Inputs!D$3),FORECAST($G286,Inputs!C$4:D$4,Inputs!C$3:D$3),-9999)</f>
        <v>-9999</v>
      </c>
      <c r="CY286" s="9">
        <f>IF(AND($G286&gt;=Inputs!D$3,$G286&lt;Inputs!E$3),FORECAST($G286,Inputs!D$4:E$4,Inputs!D$3:E$3),-9999)</f>
        <v>-9999</v>
      </c>
      <c r="CZ286" s="9">
        <f>IF(AND($G286&gt;=Inputs!E$3,$G286&lt;Inputs!F$3),FORECAST($G286,Inputs!E$4:F$4,Inputs!E$3:F$3),-9999)</f>
        <v>-9999</v>
      </c>
      <c r="DA286" s="9">
        <f>IF(AND($G286&gt;=Inputs!F$3,$G286&lt;Inputs!G$3),FORECAST($G286,Inputs!F$4:G$4,Inputs!F$3:G$3),-9999)</f>
        <v>-9999</v>
      </c>
      <c r="DB286" s="9">
        <f>IF(AND($G286&gt;=Inputs!G$3,$G286&lt;Inputs!H$3),FORECAST($G286,Inputs!G$4:H$4,Inputs!G$3:H$3),-9999)</f>
        <v>25.2</v>
      </c>
      <c r="DC286" s="9">
        <f>IF(AND($G286&gt;=Inputs!H$3,$G286&lt;Inputs!I$3),FORECAST($G286,Inputs!H$4:I$4,Inputs!H$3:I$3),-9999)</f>
        <v>-9999</v>
      </c>
      <c r="DD286" s="9">
        <f>IF(AND($G286&gt;=Inputs!I$3,$G286&lt;Inputs!J$3),FORECAST($G286,Inputs!I$4:J$4,Inputs!I$3:J$3),-9999)</f>
        <v>-9999</v>
      </c>
      <c r="DE286" s="9">
        <f>IF(AND($G286&gt;=Inputs!J$3,$G286&lt;Inputs!K$3),FORECAST($G286,Inputs!J$4:K$4,Inputs!J$3:K$3),-9999)</f>
        <v>-9999</v>
      </c>
      <c r="DF286" s="9">
        <f>IF(AND($G286&gt;=Inputs!K$3,$G286&lt;Inputs!L$3),FORECAST($G286,Inputs!K$4:L$4,Inputs!K$3:L$3),-9999)</f>
        <v>-9999</v>
      </c>
    </row>
    <row r="287" spans="1:110" x14ac:dyDescent="0.25">
      <c r="A287" s="2">
        <f t="shared" si="385"/>
        <v>45474.986111110193</v>
      </c>
      <c r="B287" s="3" t="str">
        <f>IF(ROUND(A287,6)&lt;ROUND(Inputs!$B$7,6),"Pre t0",IF(ROUND(A287,6)=ROUND(Inputs!$B$7,6),"t0",IF(AND(A287&gt;Inputs!$B$7,A287&lt;Inputs!$B$8),"TRLD","Post t0")))</f>
        <v>Post t0</v>
      </c>
      <c r="C287" s="17">
        <v>20.11346</v>
      </c>
      <c r="D287" s="19">
        <v>0</v>
      </c>
      <c r="E287" s="19"/>
      <c r="F287" s="19">
        <v>200</v>
      </c>
      <c r="G287" s="19">
        <v>130</v>
      </c>
      <c r="H287" s="7">
        <f t="shared" si="345"/>
        <v>0</v>
      </c>
      <c r="I287" s="7">
        <f>IF(B287="Pre t0",0,IF(B287="t0",MAX(MIN(TRLD!N287,E287),G287),IF(B287="TRLD",I286+J287,IF(B287="Post t0",MAX(I286+M287,G287)))))</f>
        <v>130</v>
      </c>
      <c r="J287" s="7">
        <f t="shared" si="338"/>
        <v>-5</v>
      </c>
      <c r="K287" s="7">
        <f t="shared" si="341"/>
        <v>-130</v>
      </c>
      <c r="L287" s="7">
        <f t="shared" si="339"/>
        <v>5</v>
      </c>
      <c r="M287" s="8">
        <f t="shared" si="340"/>
        <v>-5</v>
      </c>
      <c r="N287" s="31">
        <f t="shared" si="342"/>
        <v>0</v>
      </c>
      <c r="O287" s="31">
        <f>IF(AND($C287&gt;=Inputs!B$4,$C287&lt;Inputs!C$4),FORECAST($C287,Inputs!B$3:C$3,Inputs!B$4:C$4),0)</f>
        <v>3.5456249999999727</v>
      </c>
      <c r="P287" s="31">
        <f>IF(AND($C287&gt;=Inputs!C$4,$C287&lt;Inputs!D$4),FORECAST($C287,Inputs!C$3:D$3,Inputs!C$4:D$4),0)</f>
        <v>0</v>
      </c>
      <c r="Q287" s="31">
        <f>IF(AND($C287&gt;=Inputs!D$4,$C287&lt;Inputs!E$4),FORECAST($C287,Inputs!D$3:E$3,Inputs!D$4:E$4),0)</f>
        <v>0</v>
      </c>
      <c r="R287" s="31">
        <f>IF(AND($C287&gt;=Inputs!E$4,$C287&lt;Inputs!F$4),FORECAST($C287,Inputs!E$3:F$3,Inputs!E$4:F$4),0)</f>
        <v>0</v>
      </c>
      <c r="S287" s="31">
        <f>IF(AND($C287&gt;=Inputs!F$4,$C287&lt;Inputs!G$4),FORECAST($C287,Inputs!F$3:G$3,Inputs!F$4:G$4),0)</f>
        <v>0</v>
      </c>
      <c r="T287" s="31">
        <f>IF(AND($C287&gt;=Inputs!G$4,$C287&lt;Inputs!H$4),FORECAST($C287,Inputs!G$3:H$3,Inputs!G$4:H$4),0)</f>
        <v>0</v>
      </c>
      <c r="U287" s="31">
        <f>IF(AND($C287&gt;=Inputs!H$4,$C287&lt;Inputs!I$4),FORECAST($C287,Inputs!H$3:I$3,Inputs!H$4:I$4),0)</f>
        <v>0</v>
      </c>
      <c r="V287" s="31">
        <f>IF(AND($C287&gt;=Inputs!I$4,$C287&lt;Inputs!J$4),FORECAST($C287,Inputs!I$3:J$3,Inputs!I$4:J$4),0)</f>
        <v>0</v>
      </c>
      <c r="W287" s="31">
        <f>IF(AND($C287&gt;=Inputs!J$4,$C287&lt;Inputs!K$4),FORECAST($C287,Inputs!J$3:K$3,Inputs!J$4:K$4),0)</f>
        <v>0</v>
      </c>
      <c r="X287" s="31">
        <f>IF(AND($C287&gt;=Inputs!K$4,Inputs!K$4&lt;&gt;""),F287,0)</f>
        <v>0</v>
      </c>
      <c r="Y287" s="36">
        <f>IF($I286&lt;Inputs!B$13,Inputs!B$14,0)</f>
        <v>1</v>
      </c>
      <c r="Z287" s="36">
        <f>IF(AND($I286&gt;=Inputs!B$13,$I286&lt;Inputs!C$13),Inputs!C$14,0)</f>
        <v>0</v>
      </c>
      <c r="AA287" s="36">
        <f>IF(AND($I286&gt;=Inputs!C$13,$I286&lt;Inputs!D$13),Inputs!D$14,0)</f>
        <v>0</v>
      </c>
      <c r="AB287" s="36">
        <f>IF(AND($I286&lt;Inputs!B$13),Inputs!B$13,0)</f>
        <v>185</v>
      </c>
      <c r="AC287" s="36">
        <f>IF(AND($I286&gt;=Inputs!B$13,$I286&lt;Inputs!C$13),Inputs!C$13,0)</f>
        <v>0</v>
      </c>
      <c r="AD287" s="36">
        <f>IF(AND($I286&gt;=Inputs!C$13,$I286&lt;Inputs!D$13),Inputs!D$13,0)</f>
        <v>0</v>
      </c>
      <c r="AE287" s="36">
        <f t="shared" si="346"/>
        <v>55</v>
      </c>
      <c r="AF287" s="36">
        <f t="shared" si="347"/>
        <v>0</v>
      </c>
      <c r="AG287" s="36">
        <f t="shared" si="348"/>
        <v>0</v>
      </c>
      <c r="AH287" s="36">
        <f t="shared" si="349"/>
        <v>55</v>
      </c>
      <c r="AI287" s="36" t="str">
        <f t="shared" si="334"/>
        <v>No</v>
      </c>
      <c r="AJ287" s="36">
        <f t="shared" si="350"/>
        <v>5</v>
      </c>
      <c r="AK287" s="36">
        <f t="shared" si="351"/>
        <v>0</v>
      </c>
      <c r="AL287" s="36">
        <f t="shared" si="352"/>
        <v>0</v>
      </c>
      <c r="AM287" s="36">
        <f t="shared" si="353"/>
        <v>5</v>
      </c>
      <c r="AN287" s="36">
        <f t="shared" si="354"/>
        <v>0</v>
      </c>
      <c r="AO287" s="36">
        <f t="shared" si="355"/>
        <v>0</v>
      </c>
      <c r="AP287" s="36">
        <f t="shared" si="356"/>
        <v>5</v>
      </c>
      <c r="AQ287" s="36">
        <f t="shared" si="343"/>
        <v>135</v>
      </c>
      <c r="AR287" s="36">
        <f>IF(AND($AQ287&gt;=Inputs!B$13,$AQ287&lt;Inputs!C$13),Inputs!C$14,0)</f>
        <v>0</v>
      </c>
      <c r="AS287" s="36">
        <f>IF(AND($AQ287&gt;=Inputs!C$13,$AQ287&lt;Inputs!D$13),Inputs!D$14,0)</f>
        <v>0</v>
      </c>
      <c r="AT287" s="36">
        <f>IF(AND($AQ287&gt;=Inputs!B$13,$AQ287&lt;Inputs!C$13),Inputs!C$13,0)</f>
        <v>0</v>
      </c>
      <c r="AU287" s="36">
        <f>IF(AND($AQ287&gt;=Inputs!C$13,$AQ287&lt;Inputs!D$13),Inputs!D$13,0)</f>
        <v>0</v>
      </c>
      <c r="AV287" s="36">
        <f t="shared" si="357"/>
        <v>0</v>
      </c>
      <c r="AW287" s="36">
        <f>IFERROR((AU287-#REF!)/AS287,0)</f>
        <v>0</v>
      </c>
      <c r="AX287" s="36">
        <f t="shared" si="358"/>
        <v>0</v>
      </c>
      <c r="AY287" s="36" t="str">
        <f t="shared" si="335"/>
        <v>No</v>
      </c>
      <c r="AZ287" s="36">
        <f t="shared" si="359"/>
        <v>0</v>
      </c>
      <c r="BA287" s="36">
        <f t="shared" si="360"/>
        <v>0</v>
      </c>
      <c r="BB287" s="36">
        <f t="shared" si="361"/>
        <v>0</v>
      </c>
      <c r="BC287" s="36">
        <f t="shared" si="362"/>
        <v>0</v>
      </c>
      <c r="BD287" s="36">
        <f t="shared" si="363"/>
        <v>0</v>
      </c>
      <c r="BE287" s="37">
        <f t="shared" si="364"/>
        <v>5</v>
      </c>
      <c r="BF287" s="43">
        <f>IF($I286&lt;=Inputs!B$13,Inputs!B$14,0)</f>
        <v>1</v>
      </c>
      <c r="BG287" s="43">
        <f>IF(AND($I286&gt;Inputs!B$13,$I286&lt;=Inputs!C$13),Inputs!C$14,0)</f>
        <v>0</v>
      </c>
      <c r="BH287" s="43">
        <f>IF(AND($I286&gt;Inputs!C$13,$I286&lt;=Inputs!D$13),Inputs!D$14,0)</f>
        <v>0</v>
      </c>
      <c r="BI287" s="43">
        <f>IF(AND($I286&lt;Inputs!B$13),0,0)</f>
        <v>0</v>
      </c>
      <c r="BJ287" s="43">
        <f>IF(AND($I286&gt;=Inputs!B$13,$I286&lt;Inputs!C$13),Inputs!B$13,0)</f>
        <v>0</v>
      </c>
      <c r="BK287" s="43">
        <f>IF(AND($I286&gt;=Inputs!C$13,$I286&lt;Inputs!D$13),Inputs!C$13,0)</f>
        <v>0</v>
      </c>
      <c r="BL287" s="43">
        <f t="shared" si="365"/>
        <v>130</v>
      </c>
      <c r="BM287" s="43">
        <f t="shared" si="366"/>
        <v>0</v>
      </c>
      <c r="BN287" s="43">
        <f t="shared" si="367"/>
        <v>0</v>
      </c>
      <c r="BO287" s="43">
        <f t="shared" si="368"/>
        <v>130</v>
      </c>
      <c r="BP287" s="43" t="str">
        <f t="shared" si="336"/>
        <v>No</v>
      </c>
      <c r="BQ287" s="43">
        <f t="shared" si="369"/>
        <v>5</v>
      </c>
      <c r="BR287" s="43">
        <f t="shared" si="370"/>
        <v>0</v>
      </c>
      <c r="BS287" s="43">
        <f t="shared" si="371"/>
        <v>0</v>
      </c>
      <c r="BT287" s="43">
        <f t="shared" si="372"/>
        <v>-5</v>
      </c>
      <c r="BU287" s="43">
        <f t="shared" si="373"/>
        <v>0</v>
      </c>
      <c r="BV287" s="43">
        <f t="shared" si="374"/>
        <v>0</v>
      </c>
      <c r="BW287" s="43">
        <f t="shared" si="375"/>
        <v>-5</v>
      </c>
      <c r="BX287" s="43">
        <f t="shared" si="344"/>
        <v>125</v>
      </c>
      <c r="BY287" s="43">
        <f>IF(AND($BX287&gt;Inputs!B$13,$BX287&lt;=Inputs!C$13),Inputs!C$14,0)</f>
        <v>0</v>
      </c>
      <c r="BZ287" s="43">
        <f>IF(AND($BX287&gt;Inputs!C$13,$BX287&lt;=Inputs!D$13),Inputs!D$14,0)</f>
        <v>0</v>
      </c>
      <c r="CA287" s="43">
        <f>IF(AND($BX287&gt;Inputs!B$13,$BX287&lt;=Inputs!C$13),Inputs!B$13,0)</f>
        <v>0</v>
      </c>
      <c r="CB287" s="43">
        <f>IF(AND($BX287&gt;Inputs!C$13,$BX287&lt;=Inputs!D$13),Inputs!C$13,0)</f>
        <v>0</v>
      </c>
      <c r="CC287" s="43">
        <f t="shared" si="376"/>
        <v>0</v>
      </c>
      <c r="CD287" s="43">
        <f t="shared" si="377"/>
        <v>0</v>
      </c>
      <c r="CE287" s="43">
        <f t="shared" si="378"/>
        <v>0</v>
      </c>
      <c r="CF287" s="43" t="str">
        <f t="shared" si="337"/>
        <v>No</v>
      </c>
      <c r="CG287" s="43">
        <f t="shared" si="379"/>
        <v>0</v>
      </c>
      <c r="CH287" s="43">
        <f t="shared" si="380"/>
        <v>0</v>
      </c>
      <c r="CI287" s="43">
        <f t="shared" si="381"/>
        <v>0</v>
      </c>
      <c r="CJ287" s="43">
        <f t="shared" si="382"/>
        <v>0</v>
      </c>
      <c r="CK287" s="43">
        <f t="shared" si="383"/>
        <v>0</v>
      </c>
      <c r="CL287" s="44">
        <f t="shared" si="384"/>
        <v>-5</v>
      </c>
      <c r="CM287" s="9">
        <f>IF(AND($F287&gt;=Inputs!B$3,$F287&lt;Inputs!C$3),FORECAST($F287,Inputs!B$4:C$4,Inputs!B$3:C$3),9999)</f>
        <v>9999</v>
      </c>
      <c r="CN287" s="9">
        <f>IF(AND($F287&gt;=Inputs!C$3,$F287&lt;Inputs!D$3),FORECAST($F287,Inputs!C$4:D$4,Inputs!C$3:D$3),9999)</f>
        <v>9999</v>
      </c>
      <c r="CO287" s="9">
        <f>IF(AND($F287&gt;=Inputs!D$3,$F287&lt;Inputs!E$3),FORECAST($F287,Inputs!D$4:E$4,Inputs!D$3:E$3),9999)</f>
        <v>9999</v>
      </c>
      <c r="CP287" s="9">
        <f>IF(AND($F287&gt;=Inputs!E$3,$F287&lt;Inputs!F$3),FORECAST($F287,Inputs!E$4:F$4,Inputs!E$3:F$3),9999)</f>
        <v>9999</v>
      </c>
      <c r="CQ287" s="9">
        <f>IF(AND($F287&gt;=Inputs!F$3,$F287&lt;Inputs!G$3),FORECAST($F287,Inputs!F$4:G$4,Inputs!F$3:G$3),9999)</f>
        <v>9999</v>
      </c>
      <c r="CR287" s="9">
        <f>IF(AND($F287&gt;=Inputs!G$3,$F287&lt;Inputs!H$3),FORECAST($F287,Inputs!G$4:H$4,Inputs!G$3:H$3),9999)</f>
        <v>9999</v>
      </c>
      <c r="CS287" s="9">
        <f>IF(AND($F287&gt;=Inputs!H$3,$F287&lt;Inputs!I$3),FORECAST($F287,Inputs!H$4:I$4,Inputs!H$3:I$3),9999)</f>
        <v>9999</v>
      </c>
      <c r="CT287" s="9">
        <f>IF(AND($F287&gt;=Inputs!I$3,$F287&lt;Inputs!J$3),FORECAST($F287,Inputs!I$4:J$4,Inputs!I$3:J$3),9999)</f>
        <v>9999</v>
      </c>
      <c r="CU287" s="9">
        <f>IF(AND($F287&gt;=Inputs!J$3,$F287&lt;Inputs!K$3),FORECAST($F287,Inputs!J$4:K$4,Inputs!J$3:K$3),9999)</f>
        <v>9999</v>
      </c>
      <c r="CV287" s="9">
        <f>IF(AND($F287&gt;=Inputs!K$3,$F287&lt;Inputs!L$3),FORECAST($F287,Inputs!K$4:L$4,Inputs!K$3:L$3),9999)</f>
        <v>9999</v>
      </c>
      <c r="CW287" s="9">
        <f>IF(AND($G287&gt;=Inputs!B$3,$G287&lt;Inputs!C$3),FORECAST($G287,Inputs!B$4:C$4,Inputs!B$3:C$3),-9999)</f>
        <v>-9999</v>
      </c>
      <c r="CX287" s="9">
        <f>IF(AND($G287&gt;=Inputs!C$3,$G287&lt;Inputs!D$3),FORECAST($G287,Inputs!C$4:D$4,Inputs!C$3:D$3),-9999)</f>
        <v>-9999</v>
      </c>
      <c r="CY287" s="9">
        <f>IF(AND($G287&gt;=Inputs!D$3,$G287&lt;Inputs!E$3),FORECAST($G287,Inputs!D$4:E$4,Inputs!D$3:E$3),-9999)</f>
        <v>-9999</v>
      </c>
      <c r="CZ287" s="9">
        <f>IF(AND($G287&gt;=Inputs!E$3,$G287&lt;Inputs!F$3),FORECAST($G287,Inputs!E$4:F$4,Inputs!E$3:F$3),-9999)</f>
        <v>-9999</v>
      </c>
      <c r="DA287" s="9">
        <f>IF(AND($G287&gt;=Inputs!F$3,$G287&lt;Inputs!G$3),FORECAST($G287,Inputs!F$4:G$4,Inputs!F$3:G$3),-9999)</f>
        <v>-9999</v>
      </c>
      <c r="DB287" s="9">
        <f>IF(AND($G287&gt;=Inputs!G$3,$G287&lt;Inputs!H$3),FORECAST($G287,Inputs!G$4:H$4,Inputs!G$3:H$3),-9999)</f>
        <v>25.2</v>
      </c>
      <c r="DC287" s="9">
        <f>IF(AND($G287&gt;=Inputs!H$3,$G287&lt;Inputs!I$3),FORECAST($G287,Inputs!H$4:I$4,Inputs!H$3:I$3),-9999)</f>
        <v>-9999</v>
      </c>
      <c r="DD287" s="9">
        <f>IF(AND($G287&gt;=Inputs!I$3,$G287&lt;Inputs!J$3),FORECAST($G287,Inputs!I$4:J$4,Inputs!I$3:J$3),-9999)</f>
        <v>-9999</v>
      </c>
      <c r="DE287" s="9">
        <f>IF(AND($G287&gt;=Inputs!J$3,$G287&lt;Inputs!K$3),FORECAST($G287,Inputs!J$4:K$4,Inputs!J$3:K$3),-9999)</f>
        <v>-9999</v>
      </c>
      <c r="DF287" s="9">
        <f>IF(AND($G287&gt;=Inputs!K$3,$G287&lt;Inputs!L$3),FORECAST($G287,Inputs!K$4:L$4,Inputs!K$3:L$3),-9999)</f>
        <v>-9999</v>
      </c>
    </row>
    <row r="288" spans="1:110" x14ac:dyDescent="0.25">
      <c r="A288" s="2">
        <f t="shared" si="385"/>
        <v>45474.989583332412</v>
      </c>
      <c r="B288" s="3" t="str">
        <f>IF(ROUND(A288,6)&lt;ROUND(Inputs!$B$7,6),"Pre t0",IF(ROUND(A288,6)=ROUND(Inputs!$B$7,6),"t0",IF(AND(A288&gt;Inputs!$B$7,A288&lt;Inputs!$B$8),"TRLD","Post t0")))</f>
        <v>Post t0</v>
      </c>
      <c r="C288" s="17">
        <v>21.459098000000001</v>
      </c>
      <c r="D288" s="19">
        <v>0</v>
      </c>
      <c r="E288" s="19"/>
      <c r="F288" s="19">
        <v>200</v>
      </c>
      <c r="G288" s="19">
        <v>130</v>
      </c>
      <c r="H288" s="7">
        <f t="shared" si="345"/>
        <v>0</v>
      </c>
      <c r="I288" s="7">
        <f>IF(B288="Pre t0",0,IF(B288="t0",MAX(MIN(TRLD!N288,E288),G288),IF(B288="TRLD",I287+J288,IF(B288="Post t0",MAX(I287+M288,G288)))))</f>
        <v>130</v>
      </c>
      <c r="J288" s="7">
        <f t="shared" si="338"/>
        <v>-5</v>
      </c>
      <c r="K288" s="7">
        <f t="shared" si="341"/>
        <v>-130</v>
      </c>
      <c r="L288" s="7">
        <f t="shared" si="339"/>
        <v>5</v>
      </c>
      <c r="M288" s="8">
        <f t="shared" si="340"/>
        <v>-5</v>
      </c>
      <c r="N288" s="31">
        <f t="shared" si="342"/>
        <v>0</v>
      </c>
      <c r="O288" s="31">
        <f>IF(AND($C288&gt;=Inputs!B$4,$C288&lt;Inputs!C$4),FORECAST($C288,Inputs!B$3:C$3,Inputs!B$4:C$4),0)</f>
        <v>0</v>
      </c>
      <c r="P288" s="31">
        <f>IF(AND($C288&gt;=Inputs!C$4,$C288&lt;Inputs!D$4),FORECAST($C288,Inputs!C$3:D$3,Inputs!C$4:D$4),0)</f>
        <v>45.596812499999942</v>
      </c>
      <c r="Q288" s="31">
        <f>IF(AND($C288&gt;=Inputs!D$4,$C288&lt;Inputs!E$4),FORECAST($C288,Inputs!D$3:E$3,Inputs!D$4:E$4),0)</f>
        <v>0</v>
      </c>
      <c r="R288" s="31">
        <f>IF(AND($C288&gt;=Inputs!E$4,$C288&lt;Inputs!F$4),FORECAST($C288,Inputs!E$3:F$3,Inputs!E$4:F$4),0)</f>
        <v>0</v>
      </c>
      <c r="S288" s="31">
        <f>IF(AND($C288&gt;=Inputs!F$4,$C288&lt;Inputs!G$4),FORECAST($C288,Inputs!F$3:G$3,Inputs!F$4:G$4),0)</f>
        <v>0</v>
      </c>
      <c r="T288" s="31">
        <f>IF(AND($C288&gt;=Inputs!G$4,$C288&lt;Inputs!H$4),FORECAST($C288,Inputs!G$3:H$3,Inputs!G$4:H$4),0)</f>
        <v>0</v>
      </c>
      <c r="U288" s="31">
        <f>IF(AND($C288&gt;=Inputs!H$4,$C288&lt;Inputs!I$4),FORECAST($C288,Inputs!H$3:I$3,Inputs!H$4:I$4),0)</f>
        <v>0</v>
      </c>
      <c r="V288" s="31">
        <f>IF(AND($C288&gt;=Inputs!I$4,$C288&lt;Inputs!J$4),FORECAST($C288,Inputs!I$3:J$3,Inputs!I$4:J$4),0)</f>
        <v>0</v>
      </c>
      <c r="W288" s="31">
        <f>IF(AND($C288&gt;=Inputs!J$4,$C288&lt;Inputs!K$4),FORECAST($C288,Inputs!J$3:K$3,Inputs!J$4:K$4),0)</f>
        <v>0</v>
      </c>
      <c r="X288" s="31">
        <f>IF(AND($C288&gt;=Inputs!K$4,Inputs!K$4&lt;&gt;""),F288,0)</f>
        <v>0</v>
      </c>
      <c r="Y288" s="36">
        <f>IF($I287&lt;Inputs!B$13,Inputs!B$14,0)</f>
        <v>1</v>
      </c>
      <c r="Z288" s="36">
        <f>IF(AND($I287&gt;=Inputs!B$13,$I287&lt;Inputs!C$13),Inputs!C$14,0)</f>
        <v>0</v>
      </c>
      <c r="AA288" s="36">
        <f>IF(AND($I287&gt;=Inputs!C$13,$I287&lt;Inputs!D$13),Inputs!D$14,0)</f>
        <v>0</v>
      </c>
      <c r="AB288" s="36">
        <f>IF(AND($I287&lt;Inputs!B$13),Inputs!B$13,0)</f>
        <v>185</v>
      </c>
      <c r="AC288" s="36">
        <f>IF(AND($I287&gt;=Inputs!B$13,$I287&lt;Inputs!C$13),Inputs!C$13,0)</f>
        <v>0</v>
      </c>
      <c r="AD288" s="36">
        <f>IF(AND($I287&gt;=Inputs!C$13,$I287&lt;Inputs!D$13),Inputs!D$13,0)</f>
        <v>0</v>
      </c>
      <c r="AE288" s="36">
        <f t="shared" si="346"/>
        <v>55</v>
      </c>
      <c r="AF288" s="36">
        <f t="shared" si="347"/>
        <v>0</v>
      </c>
      <c r="AG288" s="36">
        <f t="shared" si="348"/>
        <v>0</v>
      </c>
      <c r="AH288" s="36">
        <f t="shared" si="349"/>
        <v>55</v>
      </c>
      <c r="AI288" s="36" t="str">
        <f t="shared" si="334"/>
        <v>No</v>
      </c>
      <c r="AJ288" s="36">
        <f t="shared" si="350"/>
        <v>5</v>
      </c>
      <c r="AK288" s="36">
        <f t="shared" si="351"/>
        <v>0</v>
      </c>
      <c r="AL288" s="36">
        <f t="shared" si="352"/>
        <v>0</v>
      </c>
      <c r="AM288" s="36">
        <f t="shared" si="353"/>
        <v>5</v>
      </c>
      <c r="AN288" s="36">
        <f t="shared" si="354"/>
        <v>0</v>
      </c>
      <c r="AO288" s="36">
        <f t="shared" si="355"/>
        <v>0</v>
      </c>
      <c r="AP288" s="36">
        <f t="shared" si="356"/>
        <v>5</v>
      </c>
      <c r="AQ288" s="36">
        <f t="shared" si="343"/>
        <v>135</v>
      </c>
      <c r="AR288" s="36">
        <f>IF(AND($AQ288&gt;=Inputs!B$13,$AQ288&lt;Inputs!C$13),Inputs!C$14,0)</f>
        <v>0</v>
      </c>
      <c r="AS288" s="36">
        <f>IF(AND($AQ288&gt;=Inputs!C$13,$AQ288&lt;Inputs!D$13),Inputs!D$14,0)</f>
        <v>0</v>
      </c>
      <c r="AT288" s="36">
        <f>IF(AND($AQ288&gt;=Inputs!B$13,$AQ288&lt;Inputs!C$13),Inputs!C$13,0)</f>
        <v>0</v>
      </c>
      <c r="AU288" s="36">
        <f>IF(AND($AQ288&gt;=Inputs!C$13,$AQ288&lt;Inputs!D$13),Inputs!D$13,0)</f>
        <v>0</v>
      </c>
      <c r="AV288" s="36">
        <f t="shared" si="357"/>
        <v>0</v>
      </c>
      <c r="AW288" s="36">
        <f>IFERROR((AU288-#REF!)/AS288,0)</f>
        <v>0</v>
      </c>
      <c r="AX288" s="36">
        <f t="shared" si="358"/>
        <v>0</v>
      </c>
      <c r="AY288" s="36" t="str">
        <f t="shared" si="335"/>
        <v>No</v>
      </c>
      <c r="AZ288" s="36">
        <f t="shared" si="359"/>
        <v>0</v>
      </c>
      <c r="BA288" s="36">
        <f t="shared" si="360"/>
        <v>0</v>
      </c>
      <c r="BB288" s="36">
        <f t="shared" si="361"/>
        <v>0</v>
      </c>
      <c r="BC288" s="36">
        <f t="shared" si="362"/>
        <v>0</v>
      </c>
      <c r="BD288" s="36">
        <f t="shared" si="363"/>
        <v>0</v>
      </c>
      <c r="BE288" s="37">
        <f t="shared" si="364"/>
        <v>5</v>
      </c>
      <c r="BF288" s="43">
        <f>IF($I287&lt;=Inputs!B$13,Inputs!B$14,0)</f>
        <v>1</v>
      </c>
      <c r="BG288" s="43">
        <f>IF(AND($I287&gt;Inputs!B$13,$I287&lt;=Inputs!C$13),Inputs!C$14,0)</f>
        <v>0</v>
      </c>
      <c r="BH288" s="43">
        <f>IF(AND($I287&gt;Inputs!C$13,$I287&lt;=Inputs!D$13),Inputs!D$14,0)</f>
        <v>0</v>
      </c>
      <c r="BI288" s="43">
        <f>IF(AND($I287&lt;Inputs!B$13),0,0)</f>
        <v>0</v>
      </c>
      <c r="BJ288" s="43">
        <f>IF(AND($I287&gt;=Inputs!B$13,$I287&lt;Inputs!C$13),Inputs!B$13,0)</f>
        <v>0</v>
      </c>
      <c r="BK288" s="43">
        <f>IF(AND($I287&gt;=Inputs!C$13,$I287&lt;Inputs!D$13),Inputs!C$13,0)</f>
        <v>0</v>
      </c>
      <c r="BL288" s="43">
        <f t="shared" si="365"/>
        <v>130</v>
      </c>
      <c r="BM288" s="43">
        <f t="shared" si="366"/>
        <v>0</v>
      </c>
      <c r="BN288" s="43">
        <f t="shared" si="367"/>
        <v>0</v>
      </c>
      <c r="BO288" s="43">
        <f t="shared" si="368"/>
        <v>130</v>
      </c>
      <c r="BP288" s="43" t="str">
        <f t="shared" si="336"/>
        <v>No</v>
      </c>
      <c r="BQ288" s="43">
        <f t="shared" si="369"/>
        <v>5</v>
      </c>
      <c r="BR288" s="43">
        <f t="shared" si="370"/>
        <v>0</v>
      </c>
      <c r="BS288" s="43">
        <f t="shared" si="371"/>
        <v>0</v>
      </c>
      <c r="BT288" s="43">
        <f t="shared" si="372"/>
        <v>-5</v>
      </c>
      <c r="BU288" s="43">
        <f t="shared" si="373"/>
        <v>0</v>
      </c>
      <c r="BV288" s="43">
        <f t="shared" si="374"/>
        <v>0</v>
      </c>
      <c r="BW288" s="43">
        <f t="shared" si="375"/>
        <v>-5</v>
      </c>
      <c r="BX288" s="43">
        <f t="shared" si="344"/>
        <v>125</v>
      </c>
      <c r="BY288" s="43">
        <f>IF(AND($BX288&gt;Inputs!B$13,$BX288&lt;=Inputs!C$13),Inputs!C$14,0)</f>
        <v>0</v>
      </c>
      <c r="BZ288" s="43">
        <f>IF(AND($BX288&gt;Inputs!C$13,$BX288&lt;=Inputs!D$13),Inputs!D$14,0)</f>
        <v>0</v>
      </c>
      <c r="CA288" s="43">
        <f>IF(AND($BX288&gt;Inputs!B$13,$BX288&lt;=Inputs!C$13),Inputs!B$13,0)</f>
        <v>0</v>
      </c>
      <c r="CB288" s="43">
        <f>IF(AND($BX288&gt;Inputs!C$13,$BX288&lt;=Inputs!D$13),Inputs!C$13,0)</f>
        <v>0</v>
      </c>
      <c r="CC288" s="43">
        <f t="shared" si="376"/>
        <v>0</v>
      </c>
      <c r="CD288" s="43">
        <f t="shared" si="377"/>
        <v>0</v>
      </c>
      <c r="CE288" s="43">
        <f t="shared" si="378"/>
        <v>0</v>
      </c>
      <c r="CF288" s="43" t="str">
        <f t="shared" si="337"/>
        <v>No</v>
      </c>
      <c r="CG288" s="43">
        <f t="shared" si="379"/>
        <v>0</v>
      </c>
      <c r="CH288" s="43">
        <f t="shared" si="380"/>
        <v>0</v>
      </c>
      <c r="CI288" s="43">
        <f t="shared" si="381"/>
        <v>0</v>
      </c>
      <c r="CJ288" s="43">
        <f t="shared" si="382"/>
        <v>0</v>
      </c>
      <c r="CK288" s="43">
        <f t="shared" si="383"/>
        <v>0</v>
      </c>
      <c r="CL288" s="44">
        <f t="shared" si="384"/>
        <v>-5</v>
      </c>
      <c r="CM288" s="9">
        <f>IF(AND($F288&gt;=Inputs!B$3,$F288&lt;Inputs!C$3),FORECAST($F288,Inputs!B$4:C$4,Inputs!B$3:C$3),9999)</f>
        <v>9999</v>
      </c>
      <c r="CN288" s="9">
        <f>IF(AND($F288&gt;=Inputs!C$3,$F288&lt;Inputs!D$3),FORECAST($F288,Inputs!C$4:D$4,Inputs!C$3:D$3),9999)</f>
        <v>9999</v>
      </c>
      <c r="CO288" s="9">
        <f>IF(AND($F288&gt;=Inputs!D$3,$F288&lt;Inputs!E$3),FORECAST($F288,Inputs!D$4:E$4,Inputs!D$3:E$3),9999)</f>
        <v>9999</v>
      </c>
      <c r="CP288" s="9">
        <f>IF(AND($F288&gt;=Inputs!E$3,$F288&lt;Inputs!F$3),FORECAST($F288,Inputs!E$4:F$4,Inputs!E$3:F$3),9999)</f>
        <v>9999</v>
      </c>
      <c r="CQ288" s="9">
        <f>IF(AND($F288&gt;=Inputs!F$3,$F288&lt;Inputs!G$3),FORECAST($F288,Inputs!F$4:G$4,Inputs!F$3:G$3),9999)</f>
        <v>9999</v>
      </c>
      <c r="CR288" s="9">
        <f>IF(AND($F288&gt;=Inputs!G$3,$F288&lt;Inputs!H$3),FORECAST($F288,Inputs!G$4:H$4,Inputs!G$3:H$3),9999)</f>
        <v>9999</v>
      </c>
      <c r="CS288" s="9">
        <f>IF(AND($F288&gt;=Inputs!H$3,$F288&lt;Inputs!I$3),FORECAST($F288,Inputs!H$4:I$4,Inputs!H$3:I$3),9999)</f>
        <v>9999</v>
      </c>
      <c r="CT288" s="9">
        <f>IF(AND($F288&gt;=Inputs!I$3,$F288&lt;Inputs!J$3),FORECAST($F288,Inputs!I$4:J$4,Inputs!I$3:J$3),9999)</f>
        <v>9999</v>
      </c>
      <c r="CU288" s="9">
        <f>IF(AND($F288&gt;=Inputs!J$3,$F288&lt;Inputs!K$3),FORECAST($F288,Inputs!J$4:K$4,Inputs!J$3:K$3),9999)</f>
        <v>9999</v>
      </c>
      <c r="CV288" s="9">
        <f>IF(AND($F288&gt;=Inputs!K$3,$F288&lt;Inputs!L$3),FORECAST($F288,Inputs!K$4:L$4,Inputs!K$3:L$3),9999)</f>
        <v>9999</v>
      </c>
      <c r="CW288" s="9">
        <f>IF(AND($G288&gt;=Inputs!B$3,$G288&lt;Inputs!C$3),FORECAST($G288,Inputs!B$4:C$4,Inputs!B$3:C$3),-9999)</f>
        <v>-9999</v>
      </c>
      <c r="CX288" s="9">
        <f>IF(AND($G288&gt;=Inputs!C$3,$G288&lt;Inputs!D$3),FORECAST($G288,Inputs!C$4:D$4,Inputs!C$3:D$3),-9999)</f>
        <v>-9999</v>
      </c>
      <c r="CY288" s="9">
        <f>IF(AND($G288&gt;=Inputs!D$3,$G288&lt;Inputs!E$3),FORECAST($G288,Inputs!D$4:E$4,Inputs!D$3:E$3),-9999)</f>
        <v>-9999</v>
      </c>
      <c r="CZ288" s="9">
        <f>IF(AND($G288&gt;=Inputs!E$3,$G288&lt;Inputs!F$3),FORECAST($G288,Inputs!E$4:F$4,Inputs!E$3:F$3),-9999)</f>
        <v>-9999</v>
      </c>
      <c r="DA288" s="9">
        <f>IF(AND($G288&gt;=Inputs!F$3,$G288&lt;Inputs!G$3),FORECAST($G288,Inputs!F$4:G$4,Inputs!F$3:G$3),-9999)</f>
        <v>-9999</v>
      </c>
      <c r="DB288" s="9">
        <f>IF(AND($G288&gt;=Inputs!G$3,$G288&lt;Inputs!H$3),FORECAST($G288,Inputs!G$4:H$4,Inputs!G$3:H$3),-9999)</f>
        <v>25.2</v>
      </c>
      <c r="DC288" s="9">
        <f>IF(AND($G288&gt;=Inputs!H$3,$G288&lt;Inputs!I$3),FORECAST($G288,Inputs!H$4:I$4,Inputs!H$3:I$3),-9999)</f>
        <v>-9999</v>
      </c>
      <c r="DD288" s="9">
        <f>IF(AND($G288&gt;=Inputs!I$3,$G288&lt;Inputs!J$3),FORECAST($G288,Inputs!I$4:J$4,Inputs!I$3:J$3),-9999)</f>
        <v>-9999</v>
      </c>
      <c r="DE288" s="9">
        <f>IF(AND($G288&gt;=Inputs!J$3,$G288&lt;Inputs!K$3),FORECAST($G288,Inputs!J$4:K$4,Inputs!J$3:K$3),-9999)</f>
        <v>-9999</v>
      </c>
      <c r="DF288" s="9">
        <f>IF(AND($G288&gt;=Inputs!K$3,$G288&lt;Inputs!L$3),FORECAST($G288,Inputs!K$4:L$4,Inputs!K$3:L$3),-9999)</f>
        <v>-9999</v>
      </c>
    </row>
    <row r="289" spans="1:110" x14ac:dyDescent="0.25">
      <c r="A289" s="2">
        <f t="shared" si="385"/>
        <v>45474.993055554631</v>
      </c>
      <c r="B289" s="3" t="str">
        <f>IF(ROUND(A289,6)&lt;ROUND(Inputs!$B$7,6),"Pre t0",IF(ROUND(A289,6)=ROUND(Inputs!$B$7,6),"t0",IF(AND(A289&gt;Inputs!$B$7,A289&lt;Inputs!$B$8),"TRLD","Post t0")))</f>
        <v>Post t0</v>
      </c>
      <c r="C289" s="17">
        <v>23.192177000000001</v>
      </c>
      <c r="D289" s="19">
        <v>0</v>
      </c>
      <c r="E289" s="19"/>
      <c r="F289" s="19">
        <v>200</v>
      </c>
      <c r="G289" s="19">
        <v>130</v>
      </c>
      <c r="H289" s="7">
        <f t="shared" si="345"/>
        <v>0</v>
      </c>
      <c r="I289" s="7">
        <f>IF(B289="Pre t0",0,IF(B289="t0",MAX(MIN(TRLD!N289,E289),G289),IF(B289="TRLD",I288+J289,IF(B289="Post t0",MAX(I288+M289,G289)))))</f>
        <v>130</v>
      </c>
      <c r="J289" s="7">
        <f t="shared" si="338"/>
        <v>-5</v>
      </c>
      <c r="K289" s="7">
        <f t="shared" si="341"/>
        <v>-130</v>
      </c>
      <c r="L289" s="7">
        <f t="shared" si="339"/>
        <v>5</v>
      </c>
      <c r="M289" s="8">
        <f t="shared" si="340"/>
        <v>-5</v>
      </c>
      <c r="N289" s="31">
        <f t="shared" si="342"/>
        <v>0</v>
      </c>
      <c r="O289" s="31">
        <f>IF(AND($C289&gt;=Inputs!B$4,$C289&lt;Inputs!C$4),FORECAST($C289,Inputs!B$3:C$3,Inputs!B$4:C$4),0)</f>
        <v>0</v>
      </c>
      <c r="P289" s="31">
        <f>IF(AND($C289&gt;=Inputs!C$4,$C289&lt;Inputs!D$4),FORECAST($C289,Inputs!C$3:D$3,Inputs!C$4:D$4),0)</f>
        <v>0</v>
      </c>
      <c r="Q289" s="31">
        <f>IF(AND($C289&gt;=Inputs!D$4,$C289&lt;Inputs!E$4),FORECAST($C289,Inputs!D$3:E$3,Inputs!D$4:E$4),0)</f>
        <v>0</v>
      </c>
      <c r="R289" s="31">
        <f>IF(AND($C289&gt;=Inputs!E$4,$C289&lt;Inputs!F$4),FORECAST($C289,Inputs!E$3:F$3,Inputs!E$4:F$4),0)</f>
        <v>99.755531250000104</v>
      </c>
      <c r="S289" s="31">
        <f>IF(AND($C289&gt;=Inputs!F$4,$C289&lt;Inputs!G$4),FORECAST($C289,Inputs!F$3:G$3,Inputs!F$4:G$4),0)</f>
        <v>0</v>
      </c>
      <c r="T289" s="31">
        <f>IF(AND($C289&gt;=Inputs!G$4,$C289&lt;Inputs!H$4),FORECAST($C289,Inputs!G$3:H$3,Inputs!G$4:H$4),0)</f>
        <v>0</v>
      </c>
      <c r="U289" s="31">
        <f>IF(AND($C289&gt;=Inputs!H$4,$C289&lt;Inputs!I$4),FORECAST($C289,Inputs!H$3:I$3,Inputs!H$4:I$4),0)</f>
        <v>0</v>
      </c>
      <c r="V289" s="31">
        <f>IF(AND($C289&gt;=Inputs!I$4,$C289&lt;Inputs!J$4),FORECAST($C289,Inputs!I$3:J$3,Inputs!I$4:J$4),0)</f>
        <v>0</v>
      </c>
      <c r="W289" s="31">
        <f>IF(AND($C289&gt;=Inputs!J$4,$C289&lt;Inputs!K$4),FORECAST($C289,Inputs!J$3:K$3,Inputs!J$4:K$4),0)</f>
        <v>0</v>
      </c>
      <c r="X289" s="31">
        <f>IF(AND($C289&gt;=Inputs!K$4,Inputs!K$4&lt;&gt;""),F289,0)</f>
        <v>0</v>
      </c>
      <c r="Y289" s="36">
        <f>IF($I288&lt;Inputs!B$13,Inputs!B$14,0)</f>
        <v>1</v>
      </c>
      <c r="Z289" s="36">
        <f>IF(AND($I288&gt;=Inputs!B$13,$I288&lt;Inputs!C$13),Inputs!C$14,0)</f>
        <v>0</v>
      </c>
      <c r="AA289" s="36">
        <f>IF(AND($I288&gt;=Inputs!C$13,$I288&lt;Inputs!D$13),Inputs!D$14,0)</f>
        <v>0</v>
      </c>
      <c r="AB289" s="36">
        <f>IF(AND($I288&lt;Inputs!B$13),Inputs!B$13,0)</f>
        <v>185</v>
      </c>
      <c r="AC289" s="36">
        <f>IF(AND($I288&gt;=Inputs!B$13,$I288&lt;Inputs!C$13),Inputs!C$13,0)</f>
        <v>0</v>
      </c>
      <c r="AD289" s="36">
        <f>IF(AND($I288&gt;=Inputs!C$13,$I288&lt;Inputs!D$13),Inputs!D$13,0)</f>
        <v>0</v>
      </c>
      <c r="AE289" s="36">
        <f t="shared" si="346"/>
        <v>55</v>
      </c>
      <c r="AF289" s="36">
        <f t="shared" si="347"/>
        <v>0</v>
      </c>
      <c r="AG289" s="36">
        <f t="shared" si="348"/>
        <v>0</v>
      </c>
      <c r="AH289" s="36">
        <f t="shared" si="349"/>
        <v>55</v>
      </c>
      <c r="AI289" s="36" t="str">
        <f t="shared" si="334"/>
        <v>No</v>
      </c>
      <c r="AJ289" s="36">
        <f t="shared" si="350"/>
        <v>5</v>
      </c>
      <c r="AK289" s="36">
        <f t="shared" si="351"/>
        <v>0</v>
      </c>
      <c r="AL289" s="36">
        <f t="shared" si="352"/>
        <v>0</v>
      </c>
      <c r="AM289" s="36">
        <f t="shared" si="353"/>
        <v>5</v>
      </c>
      <c r="AN289" s="36">
        <f t="shared" si="354"/>
        <v>0</v>
      </c>
      <c r="AO289" s="36">
        <f t="shared" si="355"/>
        <v>0</v>
      </c>
      <c r="AP289" s="36">
        <f t="shared" si="356"/>
        <v>5</v>
      </c>
      <c r="AQ289" s="36">
        <f t="shared" si="343"/>
        <v>135</v>
      </c>
      <c r="AR289" s="36">
        <f>IF(AND($AQ289&gt;=Inputs!B$13,$AQ289&lt;Inputs!C$13),Inputs!C$14,0)</f>
        <v>0</v>
      </c>
      <c r="AS289" s="36">
        <f>IF(AND($AQ289&gt;=Inputs!C$13,$AQ289&lt;Inputs!D$13),Inputs!D$14,0)</f>
        <v>0</v>
      </c>
      <c r="AT289" s="36">
        <f>IF(AND($AQ289&gt;=Inputs!B$13,$AQ289&lt;Inputs!C$13),Inputs!C$13,0)</f>
        <v>0</v>
      </c>
      <c r="AU289" s="36">
        <f>IF(AND($AQ289&gt;=Inputs!C$13,$AQ289&lt;Inputs!D$13),Inputs!D$13,0)</f>
        <v>0</v>
      </c>
      <c r="AV289" s="36">
        <f t="shared" si="357"/>
        <v>0</v>
      </c>
      <c r="AW289" s="36">
        <f>IFERROR((AU289-#REF!)/AS289,0)</f>
        <v>0</v>
      </c>
      <c r="AX289" s="36">
        <f t="shared" si="358"/>
        <v>0</v>
      </c>
      <c r="AY289" s="36" t="str">
        <f t="shared" si="335"/>
        <v>No</v>
      </c>
      <c r="AZ289" s="36">
        <f t="shared" si="359"/>
        <v>0</v>
      </c>
      <c r="BA289" s="36">
        <f t="shared" si="360"/>
        <v>0</v>
      </c>
      <c r="BB289" s="36">
        <f t="shared" si="361"/>
        <v>0</v>
      </c>
      <c r="BC289" s="36">
        <f t="shared" si="362"/>
        <v>0</v>
      </c>
      <c r="BD289" s="36">
        <f t="shared" si="363"/>
        <v>0</v>
      </c>
      <c r="BE289" s="37">
        <f t="shared" si="364"/>
        <v>5</v>
      </c>
      <c r="BF289" s="43">
        <f>IF($I288&lt;=Inputs!B$13,Inputs!B$14,0)</f>
        <v>1</v>
      </c>
      <c r="BG289" s="43">
        <f>IF(AND($I288&gt;Inputs!B$13,$I288&lt;=Inputs!C$13),Inputs!C$14,0)</f>
        <v>0</v>
      </c>
      <c r="BH289" s="43">
        <f>IF(AND($I288&gt;Inputs!C$13,$I288&lt;=Inputs!D$13),Inputs!D$14,0)</f>
        <v>0</v>
      </c>
      <c r="BI289" s="43">
        <f>IF(AND($I288&lt;Inputs!B$13),0,0)</f>
        <v>0</v>
      </c>
      <c r="BJ289" s="43">
        <f>IF(AND($I288&gt;=Inputs!B$13,$I288&lt;Inputs!C$13),Inputs!B$13,0)</f>
        <v>0</v>
      </c>
      <c r="BK289" s="43">
        <f>IF(AND($I288&gt;=Inputs!C$13,$I288&lt;Inputs!D$13),Inputs!C$13,0)</f>
        <v>0</v>
      </c>
      <c r="BL289" s="43">
        <f t="shared" si="365"/>
        <v>130</v>
      </c>
      <c r="BM289" s="43">
        <f t="shared" si="366"/>
        <v>0</v>
      </c>
      <c r="BN289" s="43">
        <f t="shared" si="367"/>
        <v>0</v>
      </c>
      <c r="BO289" s="43">
        <f t="shared" si="368"/>
        <v>130</v>
      </c>
      <c r="BP289" s="43" t="str">
        <f t="shared" si="336"/>
        <v>No</v>
      </c>
      <c r="BQ289" s="43">
        <f t="shared" si="369"/>
        <v>5</v>
      </c>
      <c r="BR289" s="43">
        <f t="shared" si="370"/>
        <v>0</v>
      </c>
      <c r="BS289" s="43">
        <f t="shared" si="371"/>
        <v>0</v>
      </c>
      <c r="BT289" s="43">
        <f t="shared" si="372"/>
        <v>-5</v>
      </c>
      <c r="BU289" s="43">
        <f t="shared" si="373"/>
        <v>0</v>
      </c>
      <c r="BV289" s="43">
        <f t="shared" si="374"/>
        <v>0</v>
      </c>
      <c r="BW289" s="43">
        <f t="shared" si="375"/>
        <v>-5</v>
      </c>
      <c r="BX289" s="43">
        <f t="shared" si="344"/>
        <v>125</v>
      </c>
      <c r="BY289" s="43">
        <f>IF(AND($BX289&gt;Inputs!B$13,$BX289&lt;=Inputs!C$13),Inputs!C$14,0)</f>
        <v>0</v>
      </c>
      <c r="BZ289" s="43">
        <f>IF(AND($BX289&gt;Inputs!C$13,$BX289&lt;=Inputs!D$13),Inputs!D$14,0)</f>
        <v>0</v>
      </c>
      <c r="CA289" s="43">
        <f>IF(AND($BX289&gt;Inputs!B$13,$BX289&lt;=Inputs!C$13),Inputs!B$13,0)</f>
        <v>0</v>
      </c>
      <c r="CB289" s="43">
        <f>IF(AND($BX289&gt;Inputs!C$13,$BX289&lt;=Inputs!D$13),Inputs!C$13,0)</f>
        <v>0</v>
      </c>
      <c r="CC289" s="43">
        <f t="shared" si="376"/>
        <v>0</v>
      </c>
      <c r="CD289" s="43">
        <f t="shared" si="377"/>
        <v>0</v>
      </c>
      <c r="CE289" s="43">
        <f t="shared" si="378"/>
        <v>0</v>
      </c>
      <c r="CF289" s="43" t="str">
        <f t="shared" si="337"/>
        <v>No</v>
      </c>
      <c r="CG289" s="43">
        <f t="shared" si="379"/>
        <v>0</v>
      </c>
      <c r="CH289" s="43">
        <f t="shared" si="380"/>
        <v>0</v>
      </c>
      <c r="CI289" s="43">
        <f t="shared" si="381"/>
        <v>0</v>
      </c>
      <c r="CJ289" s="43">
        <f t="shared" si="382"/>
        <v>0</v>
      </c>
      <c r="CK289" s="43">
        <f t="shared" si="383"/>
        <v>0</v>
      </c>
      <c r="CL289" s="44">
        <f t="shared" si="384"/>
        <v>-5</v>
      </c>
      <c r="CM289" s="9">
        <f>IF(AND($F289&gt;=Inputs!B$3,$F289&lt;Inputs!C$3),FORECAST($F289,Inputs!B$4:C$4,Inputs!B$3:C$3),9999)</f>
        <v>9999</v>
      </c>
      <c r="CN289" s="9">
        <f>IF(AND($F289&gt;=Inputs!C$3,$F289&lt;Inputs!D$3),FORECAST($F289,Inputs!C$4:D$4,Inputs!C$3:D$3),9999)</f>
        <v>9999</v>
      </c>
      <c r="CO289" s="9">
        <f>IF(AND($F289&gt;=Inputs!D$3,$F289&lt;Inputs!E$3),FORECAST($F289,Inputs!D$4:E$4,Inputs!D$3:E$3),9999)</f>
        <v>9999</v>
      </c>
      <c r="CP289" s="9">
        <f>IF(AND($F289&gt;=Inputs!E$3,$F289&lt;Inputs!F$3),FORECAST($F289,Inputs!E$4:F$4,Inputs!E$3:F$3),9999)</f>
        <v>9999</v>
      </c>
      <c r="CQ289" s="9">
        <f>IF(AND($F289&gt;=Inputs!F$3,$F289&lt;Inputs!G$3),FORECAST($F289,Inputs!F$4:G$4,Inputs!F$3:G$3),9999)</f>
        <v>9999</v>
      </c>
      <c r="CR289" s="9">
        <f>IF(AND($F289&gt;=Inputs!G$3,$F289&lt;Inputs!H$3),FORECAST($F289,Inputs!G$4:H$4,Inputs!G$3:H$3),9999)</f>
        <v>9999</v>
      </c>
      <c r="CS289" s="9">
        <f>IF(AND($F289&gt;=Inputs!H$3,$F289&lt;Inputs!I$3),FORECAST($F289,Inputs!H$4:I$4,Inputs!H$3:I$3),9999)</f>
        <v>9999</v>
      </c>
      <c r="CT289" s="9">
        <f>IF(AND($F289&gt;=Inputs!I$3,$F289&lt;Inputs!J$3),FORECAST($F289,Inputs!I$4:J$4,Inputs!I$3:J$3),9999)</f>
        <v>9999</v>
      </c>
      <c r="CU289" s="9">
        <f>IF(AND($F289&gt;=Inputs!J$3,$F289&lt;Inputs!K$3),FORECAST($F289,Inputs!J$4:K$4,Inputs!J$3:K$3),9999)</f>
        <v>9999</v>
      </c>
      <c r="CV289" s="9">
        <f>IF(AND($F289&gt;=Inputs!K$3,$F289&lt;Inputs!L$3),FORECAST($F289,Inputs!K$4:L$4,Inputs!K$3:L$3),9999)</f>
        <v>9999</v>
      </c>
      <c r="CW289" s="9">
        <f>IF(AND($G289&gt;=Inputs!B$3,$G289&lt;Inputs!C$3),FORECAST($G289,Inputs!B$4:C$4,Inputs!B$3:C$3),-9999)</f>
        <v>-9999</v>
      </c>
      <c r="CX289" s="9">
        <f>IF(AND($G289&gt;=Inputs!C$3,$G289&lt;Inputs!D$3),FORECAST($G289,Inputs!C$4:D$4,Inputs!C$3:D$3),-9999)</f>
        <v>-9999</v>
      </c>
      <c r="CY289" s="9">
        <f>IF(AND($G289&gt;=Inputs!D$3,$G289&lt;Inputs!E$3),FORECAST($G289,Inputs!D$4:E$4,Inputs!D$3:E$3),-9999)</f>
        <v>-9999</v>
      </c>
      <c r="CZ289" s="9">
        <f>IF(AND($G289&gt;=Inputs!E$3,$G289&lt;Inputs!F$3),FORECAST($G289,Inputs!E$4:F$4,Inputs!E$3:F$3),-9999)</f>
        <v>-9999</v>
      </c>
      <c r="DA289" s="9">
        <f>IF(AND($G289&gt;=Inputs!F$3,$G289&lt;Inputs!G$3),FORECAST($G289,Inputs!F$4:G$4,Inputs!F$3:G$3),-9999)</f>
        <v>-9999</v>
      </c>
      <c r="DB289" s="9">
        <f>IF(AND($G289&gt;=Inputs!G$3,$G289&lt;Inputs!H$3),FORECAST($G289,Inputs!G$4:H$4,Inputs!G$3:H$3),-9999)</f>
        <v>25.2</v>
      </c>
      <c r="DC289" s="9">
        <f>IF(AND($G289&gt;=Inputs!H$3,$G289&lt;Inputs!I$3),FORECAST($G289,Inputs!H$4:I$4,Inputs!H$3:I$3),-9999)</f>
        <v>-9999</v>
      </c>
      <c r="DD289" s="9">
        <f>IF(AND($G289&gt;=Inputs!I$3,$G289&lt;Inputs!J$3),FORECAST($G289,Inputs!I$4:J$4,Inputs!I$3:J$3),-9999)</f>
        <v>-9999</v>
      </c>
      <c r="DE289" s="9">
        <f>IF(AND($G289&gt;=Inputs!J$3,$G289&lt;Inputs!K$3),FORECAST($G289,Inputs!J$4:K$4,Inputs!J$3:K$3),-9999)</f>
        <v>-9999</v>
      </c>
      <c r="DF289" s="9">
        <f>IF(AND($G289&gt;=Inputs!K$3,$G289&lt;Inputs!L$3),FORECAST($G289,Inputs!K$4:L$4,Inputs!K$3:L$3),-9999)</f>
        <v>-9999</v>
      </c>
    </row>
    <row r="290" spans="1:110" x14ac:dyDescent="0.25">
      <c r="A290" s="2">
        <f t="shared" si="385"/>
        <v>45474.99652777685</v>
      </c>
      <c r="B290" s="3" t="str">
        <f>IF(ROUND(A290,6)&lt;ROUND(Inputs!$B$7,6),"Pre t0",IF(ROUND(A290,6)=ROUND(Inputs!$B$7,6),"t0",IF(AND(A290&gt;Inputs!$B$7,A290&lt;Inputs!$B$8),"TRLD","Post t0")))</f>
        <v>Post t0</v>
      </c>
      <c r="C290" s="17">
        <v>20.180340999999999</v>
      </c>
      <c r="D290" s="19">
        <v>0</v>
      </c>
      <c r="E290" s="19"/>
      <c r="F290" s="19">
        <v>200</v>
      </c>
      <c r="G290" s="19">
        <v>130</v>
      </c>
      <c r="H290" s="7">
        <f t="shared" si="345"/>
        <v>0</v>
      </c>
      <c r="I290" s="7">
        <f>IF(B290="Pre t0",0,IF(B290="t0",MAX(MIN(TRLD!N290,E290),G290),IF(B290="TRLD",I289+J290,IF(B290="Post t0",MAX(I289+M290,G290)))))</f>
        <v>130</v>
      </c>
      <c r="J290" s="7">
        <f t="shared" si="338"/>
        <v>-5</v>
      </c>
      <c r="K290" s="7">
        <f t="shared" si="341"/>
        <v>-130</v>
      </c>
      <c r="L290" s="7">
        <f t="shared" si="339"/>
        <v>5</v>
      </c>
      <c r="M290" s="8">
        <f t="shared" si="340"/>
        <v>-5</v>
      </c>
      <c r="N290" s="31">
        <f t="shared" si="342"/>
        <v>0</v>
      </c>
      <c r="O290" s="31">
        <f>IF(AND($C290&gt;=Inputs!B$4,$C290&lt;Inputs!C$4),FORECAST($C290,Inputs!B$3:C$3,Inputs!B$4:C$4),0)</f>
        <v>5.6356562499998972</v>
      </c>
      <c r="P290" s="31">
        <f>IF(AND($C290&gt;=Inputs!C$4,$C290&lt;Inputs!D$4),FORECAST($C290,Inputs!C$3:D$3,Inputs!C$4:D$4),0)</f>
        <v>0</v>
      </c>
      <c r="Q290" s="31">
        <f>IF(AND($C290&gt;=Inputs!D$4,$C290&lt;Inputs!E$4),FORECAST($C290,Inputs!D$3:E$3,Inputs!D$4:E$4),0)</f>
        <v>0</v>
      </c>
      <c r="R290" s="31">
        <f>IF(AND($C290&gt;=Inputs!E$4,$C290&lt;Inputs!F$4),FORECAST($C290,Inputs!E$3:F$3,Inputs!E$4:F$4),0)</f>
        <v>0</v>
      </c>
      <c r="S290" s="31">
        <f>IF(AND($C290&gt;=Inputs!F$4,$C290&lt;Inputs!G$4),FORECAST($C290,Inputs!F$3:G$3,Inputs!F$4:G$4),0)</f>
        <v>0</v>
      </c>
      <c r="T290" s="31">
        <f>IF(AND($C290&gt;=Inputs!G$4,$C290&lt;Inputs!H$4),FORECAST($C290,Inputs!G$3:H$3,Inputs!G$4:H$4),0)</f>
        <v>0</v>
      </c>
      <c r="U290" s="31">
        <f>IF(AND($C290&gt;=Inputs!H$4,$C290&lt;Inputs!I$4),FORECAST($C290,Inputs!H$3:I$3,Inputs!H$4:I$4),0)</f>
        <v>0</v>
      </c>
      <c r="V290" s="31">
        <f>IF(AND($C290&gt;=Inputs!I$4,$C290&lt;Inputs!J$4),FORECAST($C290,Inputs!I$3:J$3,Inputs!I$4:J$4),0)</f>
        <v>0</v>
      </c>
      <c r="W290" s="31">
        <f>IF(AND($C290&gt;=Inputs!J$4,$C290&lt;Inputs!K$4),FORECAST($C290,Inputs!J$3:K$3,Inputs!J$4:K$4),0)</f>
        <v>0</v>
      </c>
      <c r="X290" s="31">
        <f>IF(AND($C290&gt;=Inputs!K$4,Inputs!K$4&lt;&gt;""),F290,0)</f>
        <v>0</v>
      </c>
      <c r="Y290" s="36">
        <f>IF($I289&lt;Inputs!B$13,Inputs!B$14,0)</f>
        <v>1</v>
      </c>
      <c r="Z290" s="36">
        <f>IF(AND($I289&gt;=Inputs!B$13,$I289&lt;Inputs!C$13),Inputs!C$14,0)</f>
        <v>0</v>
      </c>
      <c r="AA290" s="36">
        <f>IF(AND($I289&gt;=Inputs!C$13,$I289&lt;Inputs!D$13),Inputs!D$14,0)</f>
        <v>0</v>
      </c>
      <c r="AB290" s="36">
        <f>IF(AND($I289&lt;Inputs!B$13),Inputs!B$13,0)</f>
        <v>185</v>
      </c>
      <c r="AC290" s="36">
        <f>IF(AND($I289&gt;=Inputs!B$13,$I289&lt;Inputs!C$13),Inputs!C$13,0)</f>
        <v>0</v>
      </c>
      <c r="AD290" s="36">
        <f>IF(AND($I289&gt;=Inputs!C$13,$I289&lt;Inputs!D$13),Inputs!D$13,0)</f>
        <v>0</v>
      </c>
      <c r="AE290" s="36">
        <f t="shared" si="346"/>
        <v>55</v>
      </c>
      <c r="AF290" s="36">
        <f t="shared" si="347"/>
        <v>0</v>
      </c>
      <c r="AG290" s="36">
        <f t="shared" si="348"/>
        <v>0</v>
      </c>
      <c r="AH290" s="36">
        <f t="shared" si="349"/>
        <v>55</v>
      </c>
      <c r="AI290" s="36" t="str">
        <f t="shared" si="334"/>
        <v>No</v>
      </c>
      <c r="AJ290" s="36">
        <f t="shared" si="350"/>
        <v>5</v>
      </c>
      <c r="AK290" s="36">
        <f t="shared" si="351"/>
        <v>0</v>
      </c>
      <c r="AL290" s="36">
        <f t="shared" si="352"/>
        <v>0</v>
      </c>
      <c r="AM290" s="36">
        <f t="shared" si="353"/>
        <v>5</v>
      </c>
      <c r="AN290" s="36">
        <f t="shared" si="354"/>
        <v>0</v>
      </c>
      <c r="AO290" s="36">
        <f t="shared" si="355"/>
        <v>0</v>
      </c>
      <c r="AP290" s="36">
        <f t="shared" si="356"/>
        <v>5</v>
      </c>
      <c r="AQ290" s="36">
        <f t="shared" si="343"/>
        <v>135</v>
      </c>
      <c r="AR290" s="36">
        <f>IF(AND($AQ290&gt;=Inputs!B$13,$AQ290&lt;Inputs!C$13),Inputs!C$14,0)</f>
        <v>0</v>
      </c>
      <c r="AS290" s="36">
        <f>IF(AND($AQ290&gt;=Inputs!C$13,$AQ290&lt;Inputs!D$13),Inputs!D$14,0)</f>
        <v>0</v>
      </c>
      <c r="AT290" s="36">
        <f>IF(AND($AQ290&gt;=Inputs!B$13,$AQ290&lt;Inputs!C$13),Inputs!C$13,0)</f>
        <v>0</v>
      </c>
      <c r="AU290" s="36">
        <f>IF(AND($AQ290&gt;=Inputs!C$13,$AQ290&lt;Inputs!D$13),Inputs!D$13,0)</f>
        <v>0</v>
      </c>
      <c r="AV290" s="36">
        <f t="shared" si="357"/>
        <v>0</v>
      </c>
      <c r="AW290" s="36">
        <f>IFERROR((AU290-#REF!)/AS290,0)</f>
        <v>0</v>
      </c>
      <c r="AX290" s="36">
        <f t="shared" si="358"/>
        <v>0</v>
      </c>
      <c r="AY290" s="36" t="str">
        <f t="shared" si="335"/>
        <v>No</v>
      </c>
      <c r="AZ290" s="36">
        <f t="shared" si="359"/>
        <v>0</v>
      </c>
      <c r="BA290" s="36">
        <f t="shared" si="360"/>
        <v>0</v>
      </c>
      <c r="BB290" s="36">
        <f t="shared" si="361"/>
        <v>0</v>
      </c>
      <c r="BC290" s="36">
        <f t="shared" si="362"/>
        <v>0</v>
      </c>
      <c r="BD290" s="36">
        <f t="shared" si="363"/>
        <v>0</v>
      </c>
      <c r="BE290" s="37">
        <f t="shared" si="364"/>
        <v>5</v>
      </c>
      <c r="BF290" s="43">
        <f>IF($I289&lt;=Inputs!B$13,Inputs!B$14,0)</f>
        <v>1</v>
      </c>
      <c r="BG290" s="43">
        <f>IF(AND($I289&gt;Inputs!B$13,$I289&lt;=Inputs!C$13),Inputs!C$14,0)</f>
        <v>0</v>
      </c>
      <c r="BH290" s="43">
        <f>IF(AND($I289&gt;Inputs!C$13,$I289&lt;=Inputs!D$13),Inputs!D$14,0)</f>
        <v>0</v>
      </c>
      <c r="BI290" s="43">
        <f>IF(AND($I289&lt;Inputs!B$13),0,0)</f>
        <v>0</v>
      </c>
      <c r="BJ290" s="43">
        <f>IF(AND($I289&gt;=Inputs!B$13,$I289&lt;Inputs!C$13),Inputs!B$13,0)</f>
        <v>0</v>
      </c>
      <c r="BK290" s="43">
        <f>IF(AND($I289&gt;=Inputs!C$13,$I289&lt;Inputs!D$13),Inputs!C$13,0)</f>
        <v>0</v>
      </c>
      <c r="BL290" s="43">
        <f t="shared" si="365"/>
        <v>130</v>
      </c>
      <c r="BM290" s="43">
        <f t="shared" si="366"/>
        <v>0</v>
      </c>
      <c r="BN290" s="43">
        <f t="shared" si="367"/>
        <v>0</v>
      </c>
      <c r="BO290" s="43">
        <f t="shared" si="368"/>
        <v>130</v>
      </c>
      <c r="BP290" s="43" t="str">
        <f t="shared" si="336"/>
        <v>No</v>
      </c>
      <c r="BQ290" s="43">
        <f t="shared" si="369"/>
        <v>5</v>
      </c>
      <c r="BR290" s="43">
        <f t="shared" si="370"/>
        <v>0</v>
      </c>
      <c r="BS290" s="43">
        <f t="shared" si="371"/>
        <v>0</v>
      </c>
      <c r="BT290" s="43">
        <f t="shared" si="372"/>
        <v>-5</v>
      </c>
      <c r="BU290" s="43">
        <f t="shared" si="373"/>
        <v>0</v>
      </c>
      <c r="BV290" s="43">
        <f t="shared" si="374"/>
        <v>0</v>
      </c>
      <c r="BW290" s="43">
        <f t="shared" si="375"/>
        <v>-5</v>
      </c>
      <c r="BX290" s="43">
        <f t="shared" si="344"/>
        <v>125</v>
      </c>
      <c r="BY290" s="43">
        <f>IF(AND($BX290&gt;Inputs!B$13,$BX290&lt;=Inputs!C$13),Inputs!C$14,0)</f>
        <v>0</v>
      </c>
      <c r="BZ290" s="43">
        <f>IF(AND($BX290&gt;Inputs!C$13,$BX290&lt;=Inputs!D$13),Inputs!D$14,0)</f>
        <v>0</v>
      </c>
      <c r="CA290" s="43">
        <f>IF(AND($BX290&gt;Inputs!B$13,$BX290&lt;=Inputs!C$13),Inputs!B$13,0)</f>
        <v>0</v>
      </c>
      <c r="CB290" s="43">
        <f>IF(AND($BX290&gt;Inputs!C$13,$BX290&lt;=Inputs!D$13),Inputs!C$13,0)</f>
        <v>0</v>
      </c>
      <c r="CC290" s="43">
        <f t="shared" si="376"/>
        <v>0</v>
      </c>
      <c r="CD290" s="43">
        <f t="shared" si="377"/>
        <v>0</v>
      </c>
      <c r="CE290" s="43">
        <f t="shared" si="378"/>
        <v>0</v>
      </c>
      <c r="CF290" s="43" t="str">
        <f t="shared" si="337"/>
        <v>No</v>
      </c>
      <c r="CG290" s="43">
        <f t="shared" si="379"/>
        <v>0</v>
      </c>
      <c r="CH290" s="43">
        <f t="shared" si="380"/>
        <v>0</v>
      </c>
      <c r="CI290" s="43">
        <f t="shared" si="381"/>
        <v>0</v>
      </c>
      <c r="CJ290" s="43">
        <f t="shared" si="382"/>
        <v>0</v>
      </c>
      <c r="CK290" s="43">
        <f t="shared" si="383"/>
        <v>0</v>
      </c>
      <c r="CL290" s="44">
        <f t="shared" si="384"/>
        <v>-5</v>
      </c>
      <c r="CM290" s="9">
        <f>IF(AND($F290&gt;=Inputs!B$3,$F290&lt;Inputs!C$3),FORECAST($F290,Inputs!B$4:C$4,Inputs!B$3:C$3),9999)</f>
        <v>9999</v>
      </c>
      <c r="CN290" s="9">
        <f>IF(AND($F290&gt;=Inputs!C$3,$F290&lt;Inputs!D$3),FORECAST($F290,Inputs!C$4:D$4,Inputs!C$3:D$3),9999)</f>
        <v>9999</v>
      </c>
      <c r="CO290" s="9">
        <f>IF(AND($F290&gt;=Inputs!D$3,$F290&lt;Inputs!E$3),FORECAST($F290,Inputs!D$4:E$4,Inputs!D$3:E$3),9999)</f>
        <v>9999</v>
      </c>
      <c r="CP290" s="9">
        <f>IF(AND($F290&gt;=Inputs!E$3,$F290&lt;Inputs!F$3),FORECAST($F290,Inputs!E$4:F$4,Inputs!E$3:F$3),9999)</f>
        <v>9999</v>
      </c>
      <c r="CQ290" s="9">
        <f>IF(AND($F290&gt;=Inputs!F$3,$F290&lt;Inputs!G$3),FORECAST($F290,Inputs!F$4:G$4,Inputs!F$3:G$3),9999)</f>
        <v>9999</v>
      </c>
      <c r="CR290" s="9">
        <f>IF(AND($F290&gt;=Inputs!G$3,$F290&lt;Inputs!H$3),FORECAST($F290,Inputs!G$4:H$4,Inputs!G$3:H$3),9999)</f>
        <v>9999</v>
      </c>
      <c r="CS290" s="9">
        <f>IF(AND($F290&gt;=Inputs!H$3,$F290&lt;Inputs!I$3),FORECAST($F290,Inputs!H$4:I$4,Inputs!H$3:I$3),9999)</f>
        <v>9999</v>
      </c>
      <c r="CT290" s="9">
        <f>IF(AND($F290&gt;=Inputs!I$3,$F290&lt;Inputs!J$3),FORECAST($F290,Inputs!I$4:J$4,Inputs!I$3:J$3),9999)</f>
        <v>9999</v>
      </c>
      <c r="CU290" s="9">
        <f>IF(AND($F290&gt;=Inputs!J$3,$F290&lt;Inputs!K$3),FORECAST($F290,Inputs!J$4:K$4,Inputs!J$3:K$3),9999)</f>
        <v>9999</v>
      </c>
      <c r="CV290" s="9">
        <f>IF(AND($F290&gt;=Inputs!K$3,$F290&lt;Inputs!L$3),FORECAST($F290,Inputs!K$4:L$4,Inputs!K$3:L$3),9999)</f>
        <v>9999</v>
      </c>
      <c r="CW290" s="9">
        <f>IF(AND($G290&gt;=Inputs!B$3,$G290&lt;Inputs!C$3),FORECAST($G290,Inputs!B$4:C$4,Inputs!B$3:C$3),-9999)</f>
        <v>-9999</v>
      </c>
      <c r="CX290" s="9">
        <f>IF(AND($G290&gt;=Inputs!C$3,$G290&lt;Inputs!D$3),FORECAST($G290,Inputs!C$4:D$4,Inputs!C$3:D$3),-9999)</f>
        <v>-9999</v>
      </c>
      <c r="CY290" s="9">
        <f>IF(AND($G290&gt;=Inputs!D$3,$G290&lt;Inputs!E$3),FORECAST($G290,Inputs!D$4:E$4,Inputs!D$3:E$3),-9999)</f>
        <v>-9999</v>
      </c>
      <c r="CZ290" s="9">
        <f>IF(AND($G290&gt;=Inputs!E$3,$G290&lt;Inputs!F$3),FORECAST($G290,Inputs!E$4:F$4,Inputs!E$3:F$3),-9999)</f>
        <v>-9999</v>
      </c>
      <c r="DA290" s="9">
        <f>IF(AND($G290&gt;=Inputs!F$3,$G290&lt;Inputs!G$3),FORECAST($G290,Inputs!F$4:G$4,Inputs!F$3:G$3),-9999)</f>
        <v>-9999</v>
      </c>
      <c r="DB290" s="9">
        <f>IF(AND($G290&gt;=Inputs!G$3,$G290&lt;Inputs!H$3),FORECAST($G290,Inputs!G$4:H$4,Inputs!G$3:H$3),-9999)</f>
        <v>25.2</v>
      </c>
      <c r="DC290" s="9">
        <f>IF(AND($G290&gt;=Inputs!H$3,$G290&lt;Inputs!I$3),FORECAST($G290,Inputs!H$4:I$4,Inputs!H$3:I$3),-9999)</f>
        <v>-9999</v>
      </c>
      <c r="DD290" s="9">
        <f>IF(AND($G290&gt;=Inputs!I$3,$G290&lt;Inputs!J$3),FORECAST($G290,Inputs!I$4:J$4,Inputs!I$3:J$3),-9999)</f>
        <v>-9999</v>
      </c>
      <c r="DE290" s="9">
        <f>IF(AND($G290&gt;=Inputs!J$3,$G290&lt;Inputs!K$3),FORECAST($G290,Inputs!J$4:K$4,Inputs!J$3:K$3),-9999)</f>
        <v>-9999</v>
      </c>
      <c r="DF290" s="9">
        <f>IF(AND($G290&gt;=Inputs!K$3,$G290&lt;Inputs!L$3),FORECAST($G290,Inputs!K$4:L$4,Inputs!K$3:L$3),-9999)</f>
        <v>-9999</v>
      </c>
    </row>
  </sheetData>
  <autoFilter ref="A2:DF290"/>
  <mergeCells count="5">
    <mergeCell ref="N1:X1"/>
    <mergeCell ref="Y1:BE1"/>
    <mergeCell ref="BF1:CL1"/>
    <mergeCell ref="CM1:CV1"/>
    <mergeCell ref="CW1:D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defaultRowHeight="15" x14ac:dyDescent="0.25"/>
  <cols>
    <col min="1" max="1" width="24" bestFit="1" customWidth="1"/>
    <col min="2" max="2" width="17.85546875" bestFit="1" customWidth="1"/>
  </cols>
  <sheetData>
    <row r="1" spans="1:11" x14ac:dyDescent="0.25">
      <c r="A1" s="4" t="s">
        <v>19</v>
      </c>
    </row>
    <row r="2" spans="1:11" x14ac:dyDescent="0.25">
      <c r="A2" t="s">
        <v>20</v>
      </c>
      <c r="B2">
        <v>1</v>
      </c>
      <c r="C2">
        <v>2</v>
      </c>
      <c r="D2">
        <v>3</v>
      </c>
      <c r="E2">
        <v>4</v>
      </c>
      <c r="F2">
        <v>5</v>
      </c>
      <c r="G2">
        <v>6</v>
      </c>
      <c r="H2">
        <v>7</v>
      </c>
      <c r="I2">
        <v>8</v>
      </c>
      <c r="J2">
        <v>9</v>
      </c>
      <c r="K2">
        <v>10</v>
      </c>
    </row>
    <row r="3" spans="1:11" x14ac:dyDescent="0.25">
      <c r="A3" t="s">
        <v>1</v>
      </c>
      <c r="B3" s="10">
        <v>0</v>
      </c>
      <c r="C3" s="10">
        <v>25</v>
      </c>
      <c r="D3" s="10">
        <v>50</v>
      </c>
      <c r="E3" s="10">
        <v>75</v>
      </c>
      <c r="F3" s="10">
        <v>100</v>
      </c>
      <c r="G3" s="10">
        <v>125</v>
      </c>
      <c r="H3" s="10">
        <v>150</v>
      </c>
      <c r="I3" s="10">
        <v>185</v>
      </c>
      <c r="J3" s="10">
        <v>185.1</v>
      </c>
      <c r="K3" s="10">
        <v>200</v>
      </c>
    </row>
    <row r="4" spans="1:11" x14ac:dyDescent="0.25">
      <c r="A4" t="s">
        <v>2</v>
      </c>
      <c r="B4" s="11">
        <v>20</v>
      </c>
      <c r="C4" s="11">
        <v>20.8</v>
      </c>
      <c r="D4" s="11">
        <v>21.6</v>
      </c>
      <c r="E4" s="11">
        <v>22.4</v>
      </c>
      <c r="F4" s="11">
        <v>23.2</v>
      </c>
      <c r="G4" s="11">
        <v>24</v>
      </c>
      <c r="H4" s="11">
        <v>30</v>
      </c>
      <c r="I4" s="11">
        <v>30</v>
      </c>
      <c r="J4" s="11">
        <v>36</v>
      </c>
      <c r="K4" s="11">
        <v>36</v>
      </c>
    </row>
    <row r="6" spans="1:11" x14ac:dyDescent="0.25">
      <c r="A6" s="4" t="s">
        <v>63</v>
      </c>
    </row>
    <row r="7" spans="1:11" x14ac:dyDescent="0.25">
      <c r="A7" t="s">
        <v>14</v>
      </c>
      <c r="B7" s="12">
        <v>45474.375</v>
      </c>
    </row>
    <row r="8" spans="1:11" x14ac:dyDescent="0.25">
      <c r="A8" t="s">
        <v>15</v>
      </c>
      <c r="B8" s="12">
        <v>45474.833333333336</v>
      </c>
    </row>
    <row r="11" spans="1:11" x14ac:dyDescent="0.25">
      <c r="A11" s="4" t="s">
        <v>73</v>
      </c>
    </row>
    <row r="12" spans="1:11" x14ac:dyDescent="0.25">
      <c r="A12" t="s">
        <v>20</v>
      </c>
      <c r="B12" s="48">
        <v>1</v>
      </c>
      <c r="C12" s="48">
        <v>2</v>
      </c>
      <c r="D12" s="48">
        <v>3</v>
      </c>
    </row>
    <row r="13" spans="1:11" x14ac:dyDescent="0.25">
      <c r="A13" t="s">
        <v>1</v>
      </c>
      <c r="B13" s="49">
        <f>IF(AND(B19&lt;$B$22,C19=0),$B$22,B19)</f>
        <v>185</v>
      </c>
      <c r="C13" s="49">
        <f>IF(AND(C19&lt;$B$22,D19=0),$B$22,C19)</f>
        <v>200</v>
      </c>
      <c r="D13" s="49">
        <f>IF(AND(D19&lt;$B$22),$B$22,D19)</f>
        <v>200</v>
      </c>
    </row>
    <row r="14" spans="1:11" x14ac:dyDescent="0.25">
      <c r="A14" t="s">
        <v>64</v>
      </c>
      <c r="B14" s="49">
        <f>B20</f>
        <v>1</v>
      </c>
      <c r="C14" s="49">
        <f>IF(OR(C20="",C20=0),B14,C20)</f>
        <v>0.2</v>
      </c>
      <c r="D14" s="49">
        <f>IF(OR(D20="",D20=0),C14,D20)</f>
        <v>0.2</v>
      </c>
    </row>
    <row r="17" spans="1:4" x14ac:dyDescent="0.25">
      <c r="A17" s="4" t="s">
        <v>21</v>
      </c>
    </row>
    <row r="18" spans="1:4" x14ac:dyDescent="0.25">
      <c r="A18" t="s">
        <v>20</v>
      </c>
      <c r="B18" s="13">
        <v>1</v>
      </c>
      <c r="C18" s="13">
        <v>2</v>
      </c>
      <c r="D18" s="13">
        <v>3</v>
      </c>
    </row>
    <row r="19" spans="1:4" x14ac:dyDescent="0.25">
      <c r="A19" t="s">
        <v>1</v>
      </c>
      <c r="B19" s="14">
        <v>185</v>
      </c>
      <c r="C19" s="14">
        <v>200</v>
      </c>
      <c r="D19" s="14"/>
    </row>
    <row r="20" spans="1:4" x14ac:dyDescent="0.25">
      <c r="A20" t="s">
        <v>64</v>
      </c>
      <c r="B20" s="14">
        <v>1</v>
      </c>
      <c r="C20" s="14">
        <v>0.2</v>
      </c>
      <c r="D20" s="14"/>
    </row>
    <row r="22" spans="1:4" x14ac:dyDescent="0.25">
      <c r="A22" t="s">
        <v>74</v>
      </c>
      <c r="B22">
        <f>MAX(TRLD!F:F)</f>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Introduction</vt:lpstr>
      <vt:lpstr>TRLD</vt:lpstr>
      <vt:lpstr>Inputs</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Romero Luna, Joel</cp:lastModifiedBy>
  <dcterms:created xsi:type="dcterms:W3CDTF">2024-08-19T21:35:33Z</dcterms:created>
  <dcterms:modified xsi:type="dcterms:W3CDTF">2024-09-05T17:04:01Z</dcterms:modified>
</cp:coreProperties>
</file>