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mmed\Desktop\Cost Offer Template\"/>
    </mc:Choice>
  </mc:AlternateContent>
  <bookViews>
    <workbookView xWindow="0" yWindow="0" windowWidth="25200" windowHeight="11550" tabRatio="723"/>
  </bookViews>
  <sheets>
    <sheet name="Notice" sheetId="20" r:id="rId1"/>
    <sheet name="Heat Input Curve" sheetId="17" r:id="rId2"/>
    <sheet name="Sloped Offer" sheetId="12" r:id="rId3"/>
    <sheet name="Stepped Offer" sheetId="13" r:id="rId4"/>
    <sheet name="Block Offer" sheetId="14" r:id="rId5"/>
    <sheet name="Used For Graphing - Do Not Edit" sheetId="18" r:id="rId6"/>
    <sheet name="Incremental Offer Graph" sheetId="15" r:id="rId7"/>
    <sheet name="Start Up" sheetId="22"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8" l="1"/>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B3" i="18"/>
  <c r="K39" i="14"/>
  <c r="I39" i="14"/>
  <c r="J39" i="14" s="1"/>
  <c r="H39" i="14"/>
  <c r="I57" i="13"/>
  <c r="J57" i="13" s="1"/>
  <c r="I56" i="13"/>
  <c r="J56" i="13" s="1"/>
  <c r="I55" i="13"/>
  <c r="J55" i="13" s="1"/>
  <c r="I54" i="13"/>
  <c r="J54" i="13" s="1"/>
  <c r="I53" i="13"/>
  <c r="J53" i="13" s="1"/>
  <c r="I52" i="13"/>
  <c r="J52" i="13" s="1"/>
  <c r="I51" i="13"/>
  <c r="J51" i="13" s="1"/>
  <c r="I50" i="13"/>
  <c r="J50" i="13" s="1"/>
  <c r="I49" i="13"/>
  <c r="J49" i="13" s="1"/>
  <c r="J48" i="13"/>
  <c r="I48" i="13"/>
  <c r="I47" i="13"/>
  <c r="J47" i="13" s="1"/>
  <c r="I46" i="13"/>
  <c r="J46" i="13" s="1"/>
  <c r="I45" i="13"/>
  <c r="J45" i="13" s="1"/>
  <c r="I44" i="13"/>
  <c r="J44" i="13" s="1"/>
  <c r="I43" i="13"/>
  <c r="J43" i="13" s="1"/>
  <c r="I42" i="13"/>
  <c r="J42" i="13" s="1"/>
  <c r="I41" i="13"/>
  <c r="J41" i="13" s="1"/>
  <c r="I40" i="13"/>
  <c r="J40" i="13" s="1"/>
  <c r="I39" i="13"/>
  <c r="J39" i="13" s="1"/>
  <c r="H39" i="12"/>
  <c r="H40" i="12"/>
  <c r="H41" i="12"/>
  <c r="H42" i="12"/>
  <c r="H43" i="12"/>
  <c r="H44" i="12"/>
  <c r="H45" i="12"/>
  <c r="H46" i="12"/>
  <c r="H47" i="12"/>
  <c r="H48" i="12"/>
  <c r="H49" i="12"/>
  <c r="H50" i="12"/>
  <c r="H51" i="12"/>
  <c r="H52" i="12"/>
  <c r="H53" i="12"/>
  <c r="H54" i="12"/>
  <c r="H55" i="12"/>
  <c r="H56" i="12"/>
  <c r="H57" i="12"/>
  <c r="H58" i="12"/>
  <c r="I40" i="12"/>
  <c r="J40" i="12" s="1"/>
  <c r="K40" i="12" s="1"/>
  <c r="I41" i="12"/>
  <c r="J41" i="12" s="1"/>
  <c r="I42" i="12"/>
  <c r="J42" i="12" s="1"/>
  <c r="I43" i="12"/>
  <c r="J43" i="12" s="1"/>
  <c r="K43" i="12" s="1"/>
  <c r="I44" i="12"/>
  <c r="J44" i="12" s="1"/>
  <c r="K44" i="12" s="1"/>
  <c r="I45" i="12"/>
  <c r="J45" i="12" s="1"/>
  <c r="K45" i="12" s="1"/>
  <c r="I46" i="12"/>
  <c r="J46" i="12" s="1"/>
  <c r="I47" i="12"/>
  <c r="J47" i="12" s="1"/>
  <c r="K47" i="12" s="1"/>
  <c r="I48" i="12"/>
  <c r="J48" i="12" s="1"/>
  <c r="K48" i="12" s="1"/>
  <c r="I49" i="12"/>
  <c r="J49" i="12" s="1"/>
  <c r="I50" i="12"/>
  <c r="J50" i="12" s="1"/>
  <c r="I51" i="12"/>
  <c r="J51" i="12" s="1"/>
  <c r="K51" i="12" s="1"/>
  <c r="I52" i="12"/>
  <c r="J52" i="12" s="1"/>
  <c r="K52" i="12" s="1"/>
  <c r="I53" i="12"/>
  <c r="J53" i="12" s="1"/>
  <c r="K53" i="12" s="1"/>
  <c r="I54" i="12"/>
  <c r="J54" i="12" s="1"/>
  <c r="I55" i="12"/>
  <c r="J55" i="12" s="1"/>
  <c r="K55" i="12" s="1"/>
  <c r="I56" i="12"/>
  <c r="J56" i="12" s="1"/>
  <c r="K56" i="12" s="1"/>
  <c r="I57" i="12"/>
  <c r="J57" i="12" s="1"/>
  <c r="I58" i="12"/>
  <c r="J58" i="12" s="1"/>
  <c r="I39" i="12"/>
  <c r="J39" i="12" s="1"/>
  <c r="K39" i="12" s="1"/>
  <c r="K54" i="12" l="1"/>
  <c r="K50" i="12"/>
  <c r="K46" i="12"/>
  <c r="K57" i="12"/>
  <c r="K49" i="12"/>
  <c r="K58" i="12"/>
  <c r="K42" i="12"/>
  <c r="K41" i="12"/>
  <c r="E42" i="22"/>
  <c r="D42" i="22"/>
  <c r="C42" i="22"/>
  <c r="B35" i="14" l="1"/>
  <c r="B35" i="13"/>
  <c r="E34" i="22" l="1"/>
  <c r="D34" i="22"/>
  <c r="E36" i="22" l="1"/>
  <c r="E37" i="22" s="1"/>
  <c r="D36" i="22"/>
  <c r="D37" i="22" s="1"/>
  <c r="C36" i="22" l="1"/>
  <c r="C37" i="22" s="1"/>
  <c r="B26" i="22"/>
  <c r="B30" i="22" s="1"/>
  <c r="B28" i="22" l="1"/>
  <c r="B61" i="13"/>
  <c r="B62" i="12"/>
  <c r="C42" i="13" l="1"/>
  <c r="C43" i="13"/>
  <c r="C44" i="13"/>
  <c r="C45" i="13"/>
  <c r="C46" i="13"/>
  <c r="C47" i="13"/>
  <c r="C48" i="13"/>
  <c r="C49" i="13"/>
  <c r="C50" i="13"/>
  <c r="C51" i="13"/>
  <c r="C52" i="13"/>
  <c r="C53" i="13"/>
  <c r="C54" i="13"/>
  <c r="C55" i="13"/>
  <c r="C56" i="13"/>
  <c r="C57" i="13"/>
  <c r="F40" i="13" l="1"/>
  <c r="F41" i="13"/>
  <c r="F42" i="13"/>
  <c r="F43" i="13"/>
  <c r="F44" i="13"/>
  <c r="F45" i="13"/>
  <c r="F46" i="13"/>
  <c r="F47" i="13"/>
  <c r="F48" i="13"/>
  <c r="F49" i="13"/>
  <c r="F50" i="13"/>
  <c r="F51" i="13"/>
  <c r="F52" i="13"/>
  <c r="F53" i="13"/>
  <c r="F54" i="13"/>
  <c r="F55" i="13"/>
  <c r="F56" i="13"/>
  <c r="F57" i="13"/>
  <c r="F39" i="13"/>
  <c r="F40" i="12"/>
  <c r="F41" i="12"/>
  <c r="F42" i="12"/>
  <c r="F43" i="12"/>
  <c r="F44" i="12"/>
  <c r="F45" i="12"/>
  <c r="F46" i="12"/>
  <c r="F47" i="12"/>
  <c r="F48" i="12"/>
  <c r="F49" i="12"/>
  <c r="F50" i="12"/>
  <c r="F51" i="12"/>
  <c r="F52" i="12"/>
  <c r="F53" i="12"/>
  <c r="F54" i="12"/>
  <c r="F55" i="12"/>
  <c r="F56" i="12"/>
  <c r="F57" i="12"/>
  <c r="F58" i="12"/>
  <c r="F39" i="12"/>
  <c r="C40" i="12"/>
  <c r="C41" i="12"/>
  <c r="C42" i="12"/>
  <c r="C43" i="12"/>
  <c r="C44" i="12"/>
  <c r="C45" i="12"/>
  <c r="C46" i="12"/>
  <c r="C47" i="12"/>
  <c r="C48" i="12"/>
  <c r="C49" i="12"/>
  <c r="C50" i="12"/>
  <c r="C51" i="12"/>
  <c r="C52" i="12"/>
  <c r="C53" i="12"/>
  <c r="C54" i="12"/>
  <c r="C55" i="12"/>
  <c r="C56" i="12"/>
  <c r="C57" i="12"/>
  <c r="C58" i="12"/>
  <c r="C39" i="12"/>
  <c r="B58" i="12" l="1"/>
  <c r="B57" i="12"/>
  <c r="B56" i="12"/>
  <c r="B55" i="12"/>
  <c r="B54" i="12"/>
  <c r="B53" i="12"/>
  <c r="B52" i="12"/>
  <c r="B51" i="12"/>
  <c r="B50" i="12"/>
  <c r="B49" i="12"/>
  <c r="B48" i="12"/>
  <c r="B47" i="12"/>
  <c r="B46" i="12"/>
  <c r="B45" i="12"/>
  <c r="B44" i="12"/>
  <c r="B43" i="12"/>
  <c r="B42" i="12"/>
  <c r="B41" i="12"/>
  <c r="B40" i="12"/>
  <c r="B39" i="12"/>
  <c r="B40" i="13"/>
  <c r="B41" i="13"/>
  <c r="B42" i="13"/>
  <c r="B43" i="13"/>
  <c r="B44" i="13"/>
  <c r="B45" i="13"/>
  <c r="B46" i="13"/>
  <c r="B47" i="13"/>
  <c r="B48" i="13"/>
  <c r="B49" i="13"/>
  <c r="B50" i="13"/>
  <c r="B51" i="13"/>
  <c r="B52" i="13"/>
  <c r="B53" i="13"/>
  <c r="B54" i="13"/>
  <c r="B55" i="13"/>
  <c r="B56" i="13"/>
  <c r="B57" i="13"/>
  <c r="B39" i="13"/>
  <c r="C41" i="13" l="1"/>
  <c r="C40" i="13"/>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39" i="14" l="1"/>
  <c r="F39" i="14" l="1"/>
  <c r="G22" i="18"/>
  <c r="G18" i="18"/>
  <c r="G14" i="18"/>
  <c r="G10" i="18"/>
  <c r="G6" i="18"/>
  <c r="G19" i="18"/>
  <c r="G7" i="18"/>
  <c r="G21" i="18"/>
  <c r="G17" i="18"/>
  <c r="G13" i="18"/>
  <c r="G9" i="18"/>
  <c r="G5" i="18"/>
  <c r="G4" i="18"/>
  <c r="G15" i="18"/>
  <c r="G3" i="18"/>
  <c r="G20" i="18"/>
  <c r="G16" i="18"/>
  <c r="G12" i="18"/>
  <c r="G8" i="18"/>
  <c r="G11" i="18"/>
  <c r="C39" i="14"/>
  <c r="B39" i="14"/>
  <c r="G39" i="14" l="1"/>
  <c r="B34" i="14"/>
  <c r="B30" i="14"/>
  <c r="B32" i="14" s="1"/>
  <c r="B43" i="14" s="1"/>
  <c r="H15" i="14"/>
  <c r="H14" i="14"/>
  <c r="H13" i="14"/>
  <c r="E39" i="14" l="1"/>
  <c r="D39" i="14"/>
  <c r="H4" i="18" l="1"/>
  <c r="H21" i="18"/>
  <c r="H5" i="18"/>
  <c r="H11" i="18"/>
  <c r="H20" i="18"/>
  <c r="H22" i="18"/>
  <c r="H17" i="18"/>
  <c r="H3" i="18"/>
  <c r="H7" i="18"/>
  <c r="H16" i="18"/>
  <c r="H18" i="18"/>
  <c r="H13" i="18"/>
  <c r="H19" i="18"/>
  <c r="H14" i="18"/>
  <c r="H12" i="18"/>
  <c r="H6" i="18"/>
  <c r="H9" i="18"/>
  <c r="H15" i="18"/>
  <c r="H10" i="18"/>
  <c r="H8" i="18"/>
  <c r="G57" i="13"/>
  <c r="G56" i="13"/>
  <c r="G55" i="13"/>
  <c r="G54" i="13"/>
  <c r="G53" i="13"/>
  <c r="G52" i="13"/>
  <c r="G51" i="13"/>
  <c r="G50" i="13"/>
  <c r="G49" i="13"/>
  <c r="G48" i="13"/>
  <c r="G47" i="13"/>
  <c r="G46" i="13"/>
  <c r="G45" i="13"/>
  <c r="G44" i="13"/>
  <c r="G43" i="13"/>
  <c r="G42" i="13"/>
  <c r="G41" i="13"/>
  <c r="G40" i="13"/>
  <c r="G39" i="13"/>
  <c r="B34" i="13"/>
  <c r="C39" i="13" s="1"/>
  <c r="B30" i="13"/>
  <c r="B32" i="13" s="1"/>
  <c r="H15" i="13"/>
  <c r="H14" i="13"/>
  <c r="H13" i="13"/>
  <c r="G40" i="12"/>
  <c r="G41" i="12"/>
  <c r="G42" i="12"/>
  <c r="G43" i="12"/>
  <c r="G44" i="12"/>
  <c r="G45" i="12"/>
  <c r="G46" i="12"/>
  <c r="G47" i="12"/>
  <c r="G48" i="12"/>
  <c r="G49" i="12"/>
  <c r="G50" i="12"/>
  <c r="G51" i="12"/>
  <c r="G52" i="12"/>
  <c r="G53" i="12"/>
  <c r="G54" i="12"/>
  <c r="G55" i="12"/>
  <c r="G56" i="12"/>
  <c r="G57" i="12"/>
  <c r="G58" i="12"/>
  <c r="G39" i="12"/>
  <c r="E41" i="13" l="1"/>
  <c r="E40" i="13"/>
  <c r="E42" i="13"/>
  <c r="E43" i="13"/>
  <c r="E44" i="13"/>
  <c r="D8" i="18" s="1"/>
  <c r="D4" i="18"/>
  <c r="E46" i="13"/>
  <c r="E50" i="13"/>
  <c r="D14" i="18" s="1"/>
  <c r="E54" i="13"/>
  <c r="E39" i="13"/>
  <c r="D3" i="18" s="1"/>
  <c r="E48" i="13"/>
  <c r="E52" i="13"/>
  <c r="D16" i="18" s="1"/>
  <c r="E56" i="13"/>
  <c r="E57" i="13"/>
  <c r="D21" i="18" s="1"/>
  <c r="E47" i="13"/>
  <c r="E51" i="13"/>
  <c r="E55" i="13"/>
  <c r="D19" i="18" s="1"/>
  <c r="E45" i="13"/>
  <c r="D9" i="18" s="1"/>
  <c r="E49" i="13"/>
  <c r="E53" i="13"/>
  <c r="D57" i="13"/>
  <c r="D53" i="13"/>
  <c r="D49" i="13"/>
  <c r="D45" i="13"/>
  <c r="D41" i="13"/>
  <c r="D52" i="13"/>
  <c r="D44" i="13"/>
  <c r="D40" i="13"/>
  <c r="D54" i="13"/>
  <c r="D50" i="13"/>
  <c r="D46" i="13"/>
  <c r="D42" i="13"/>
  <c r="D56" i="13"/>
  <c r="D55" i="13"/>
  <c r="D51" i="13"/>
  <c r="D47" i="13"/>
  <c r="D43" i="13"/>
  <c r="D39" i="13"/>
  <c r="D48" i="13"/>
  <c r="B34" i="12"/>
  <c r="H15" i="12"/>
  <c r="E42" i="12" s="1"/>
  <c r="H13" i="12"/>
  <c r="H14" i="12"/>
  <c r="E41" i="12" s="1"/>
  <c r="D20" i="18" l="1"/>
  <c r="D18" i="18"/>
  <c r="D5" i="18"/>
  <c r="D17" i="18"/>
  <c r="D15" i="18"/>
  <c r="D7" i="18"/>
  <c r="D13" i="18"/>
  <c r="D11" i="18"/>
  <c r="D12" i="18"/>
  <c r="D10" i="18"/>
  <c r="D6" i="18"/>
  <c r="E45" i="12"/>
  <c r="E43" i="12"/>
  <c r="E44" i="12"/>
  <c r="E46" i="12"/>
  <c r="E50" i="12"/>
  <c r="E54" i="12"/>
  <c r="E58" i="12"/>
  <c r="E49" i="12"/>
  <c r="E57" i="12"/>
  <c r="E47" i="12"/>
  <c r="E51" i="12"/>
  <c r="E55" i="12"/>
  <c r="E39" i="12"/>
  <c r="E40" i="12"/>
  <c r="E48" i="12"/>
  <c r="E52" i="12"/>
  <c r="E56" i="12"/>
  <c r="E53" i="12"/>
  <c r="B30" i="12"/>
  <c r="E7" i="18" l="1"/>
  <c r="H43" i="13" s="1"/>
  <c r="K43" i="13" s="1"/>
  <c r="E3" i="18"/>
  <c r="H39" i="13" s="1"/>
  <c r="K39" i="13" s="1"/>
  <c r="E11" i="18"/>
  <c r="H47" i="13" s="1"/>
  <c r="K47" i="13" s="1"/>
  <c r="E12" i="18"/>
  <c r="H48" i="13" s="1"/>
  <c r="K48" i="13" s="1"/>
  <c r="E17" i="18"/>
  <c r="H53" i="13" s="1"/>
  <c r="K53" i="13" s="1"/>
  <c r="E19" i="18"/>
  <c r="H55" i="13" s="1"/>
  <c r="K55" i="13" s="1"/>
  <c r="E20" i="18"/>
  <c r="H56" i="13" s="1"/>
  <c r="K56" i="13" s="1"/>
  <c r="E8" i="18"/>
  <c r="H44" i="13" s="1"/>
  <c r="K44" i="13" s="1"/>
  <c r="E6" i="18"/>
  <c r="H42" i="13" s="1"/>
  <c r="K42" i="13" s="1"/>
  <c r="E15" i="18"/>
  <c r="H51" i="13" s="1"/>
  <c r="K51" i="13" s="1"/>
  <c r="E13" i="18"/>
  <c r="H49" i="13" s="1"/>
  <c r="K49" i="13" s="1"/>
  <c r="E16" i="18"/>
  <c r="H52" i="13" s="1"/>
  <c r="K52" i="13" s="1"/>
  <c r="E18" i="18"/>
  <c r="H54" i="13" s="1"/>
  <c r="K54" i="13" s="1"/>
  <c r="E14" i="18"/>
  <c r="E21" i="18"/>
  <c r="H57" i="13" s="1"/>
  <c r="K57" i="13" s="1"/>
  <c r="E10" i="18"/>
  <c r="H46" i="13" s="1"/>
  <c r="K46" i="13" s="1"/>
  <c r="E5" i="18"/>
  <c r="H41" i="13" s="1"/>
  <c r="K41" i="13" s="1"/>
  <c r="E4" i="18"/>
  <c r="H40" i="13" s="1"/>
  <c r="K40" i="13" s="1"/>
  <c r="E9" i="18"/>
  <c r="H45" i="13" s="1"/>
  <c r="K45" i="13" s="1"/>
  <c r="B32" i="12"/>
  <c r="B35" i="12" s="1"/>
  <c r="H50" i="13" l="1"/>
  <c r="K50" i="13" s="1"/>
  <c r="D57" i="12"/>
  <c r="D52" i="12"/>
  <c r="D53" i="12"/>
  <c r="D42" i="12"/>
  <c r="D50" i="12"/>
  <c r="D39" i="12"/>
  <c r="D56" i="12"/>
  <c r="D46" i="12"/>
  <c r="D54" i="12"/>
  <c r="D47" i="12"/>
  <c r="D43" i="12"/>
  <c r="D49" i="12"/>
  <c r="D48" i="12"/>
  <c r="D44" i="12"/>
  <c r="D45" i="12"/>
  <c r="D40" i="12"/>
  <c r="D51" i="12"/>
  <c r="D58" i="12"/>
  <c r="D41" i="12"/>
  <c r="D55" i="12"/>
</calcChain>
</file>

<file path=xl/sharedStrings.xml><?xml version="1.0" encoding="utf-8"?>
<sst xmlns="http://schemas.openxmlformats.org/spreadsheetml/2006/main" count="310" uniqueCount="93">
  <si>
    <t>Net Gen (MW)</t>
  </si>
  <si>
    <t>Unit Name</t>
  </si>
  <si>
    <t>Operating Cost ($/MWh)</t>
  </si>
  <si>
    <t>Total Fuel Related Cost =</t>
  </si>
  <si>
    <t>Performance Factor (PF) =</t>
  </si>
  <si>
    <t>$/MWh</t>
  </si>
  <si>
    <t>$/Hour</t>
  </si>
  <si>
    <t>$/Start</t>
  </si>
  <si>
    <t>$/mmBTU</t>
  </si>
  <si>
    <t>$/ESH</t>
  </si>
  <si>
    <t>Maintenance Adder =</t>
  </si>
  <si>
    <t>Operating Costs =</t>
  </si>
  <si>
    <t>Opportunity Cost Adder =</t>
  </si>
  <si>
    <t>$/Hr</t>
  </si>
  <si>
    <t>MW</t>
  </si>
  <si>
    <t>Incremental Offer ($/MWh)</t>
  </si>
  <si>
    <t>(lbs/MMBtu)</t>
  </si>
  <si>
    <t>NOx Emissions Rate</t>
  </si>
  <si>
    <t>Emissions Adders</t>
  </si>
  <si>
    <t>Allowance Cost</t>
  </si>
  <si>
    <t>$/ton</t>
  </si>
  <si>
    <t>VOM Adders</t>
  </si>
  <si>
    <t>$/MWh (Base)</t>
  </si>
  <si>
    <t>$/MWh (Peak)</t>
  </si>
  <si>
    <t>Peak MW Step</t>
  </si>
  <si>
    <t>Fuel Cost =</t>
  </si>
  <si>
    <t>Total Emission Adder =</t>
  </si>
  <si>
    <t>No Load Cost =</t>
  </si>
  <si>
    <t>No Load Fuel =</t>
  </si>
  <si>
    <t>mmBTU</t>
  </si>
  <si>
    <t>Heat Input (mmBTU/Hr)</t>
  </si>
  <si>
    <t>Maintenance Adder Cost ($/MWh)</t>
  </si>
  <si>
    <t>Total Fuel Related Cost ($/mmBTU)</t>
  </si>
  <si>
    <r>
      <t>X</t>
    </r>
    <r>
      <rPr>
        <vertAlign val="superscript"/>
        <sz val="10"/>
        <color theme="1"/>
        <rFont val="Arial"/>
        <family val="2"/>
        <scheme val="minor"/>
      </rPr>
      <t>0</t>
    </r>
    <r>
      <rPr>
        <sz val="10"/>
        <color theme="1"/>
        <rFont val="Arial"/>
        <family val="2"/>
        <scheme val="minor"/>
      </rPr>
      <t xml:space="preserve"> =</t>
    </r>
  </si>
  <si>
    <r>
      <t>X</t>
    </r>
    <r>
      <rPr>
        <vertAlign val="superscript"/>
        <sz val="10"/>
        <color theme="1"/>
        <rFont val="Arial"/>
        <family val="2"/>
        <scheme val="minor"/>
      </rPr>
      <t>1</t>
    </r>
    <r>
      <rPr>
        <sz val="10"/>
        <color theme="1"/>
        <rFont val="Arial"/>
        <family val="2"/>
        <scheme val="minor"/>
      </rPr>
      <t xml:space="preserve"> =</t>
    </r>
  </si>
  <si>
    <r>
      <t>X</t>
    </r>
    <r>
      <rPr>
        <vertAlign val="superscript"/>
        <sz val="10"/>
        <color theme="1"/>
        <rFont val="Arial"/>
        <family val="2"/>
        <scheme val="minor"/>
      </rPr>
      <t>2</t>
    </r>
    <r>
      <rPr>
        <sz val="10"/>
        <color theme="1"/>
        <rFont val="Arial"/>
        <family val="2"/>
        <scheme val="minor"/>
      </rPr>
      <t xml:space="preserve"> =</t>
    </r>
  </si>
  <si>
    <r>
      <t>X</t>
    </r>
    <r>
      <rPr>
        <vertAlign val="superscript"/>
        <sz val="10"/>
        <color theme="1"/>
        <rFont val="Arial"/>
        <family val="2"/>
        <scheme val="minor"/>
      </rPr>
      <t>3</t>
    </r>
    <r>
      <rPr>
        <sz val="10"/>
        <color theme="1"/>
        <rFont val="Arial"/>
        <family val="2"/>
        <scheme val="minor"/>
      </rPr>
      <t xml:space="preserve"> =</t>
    </r>
  </si>
  <si>
    <t>Opportunity Cost Adder ($/MWh)</t>
  </si>
  <si>
    <t>Output Range 1 (Base MW)</t>
  </si>
  <si>
    <t>Output Range 2</t>
  </si>
  <si>
    <t>Output Range 3</t>
  </si>
  <si>
    <t>Output Range 4</t>
  </si>
  <si>
    <t>Output Range 5</t>
  </si>
  <si>
    <t>Output Range 6</t>
  </si>
  <si>
    <r>
      <t>SO</t>
    </r>
    <r>
      <rPr>
        <vertAlign val="subscript"/>
        <sz val="10"/>
        <rFont val="Arial"/>
        <family val="2"/>
        <scheme val="minor"/>
      </rPr>
      <t>2</t>
    </r>
    <r>
      <rPr>
        <sz val="10"/>
        <rFont val="Arial"/>
        <family val="2"/>
        <scheme val="minor"/>
      </rPr>
      <t xml:space="preserve"> Emissions Rate</t>
    </r>
  </si>
  <si>
    <r>
      <t>CO</t>
    </r>
    <r>
      <rPr>
        <vertAlign val="subscript"/>
        <sz val="10"/>
        <rFont val="Arial"/>
        <family val="2"/>
        <scheme val="minor"/>
      </rPr>
      <t>2</t>
    </r>
    <r>
      <rPr>
        <sz val="10"/>
        <rFont val="Arial"/>
        <family val="2"/>
        <scheme val="minor"/>
      </rPr>
      <t xml:space="preserve"> Emissions Rate</t>
    </r>
  </si>
  <si>
    <t>From MW</t>
  </si>
  <si>
    <t>To MW</t>
  </si>
  <si>
    <t>Cyclic Peaking Factor</t>
  </si>
  <si>
    <t>Segment Maintenance Adder ($/MWh)</t>
  </si>
  <si>
    <t>Segment Operating Cost ($/MWh)</t>
  </si>
  <si>
    <t>Peak Incremental VOM Rate</t>
  </si>
  <si>
    <t>Base VOM Rate</t>
  </si>
  <si>
    <t>Sloped Incremental Heat Rate (mmBTU/MWh)</t>
  </si>
  <si>
    <t>Stepped Incremental Heat Rate (mmBTU/MWh)</t>
  </si>
  <si>
    <t>Block Loaded Average Heat Rate (mmBTU/MWh)</t>
  </si>
  <si>
    <t>Sloped</t>
  </si>
  <si>
    <t>Stepped</t>
  </si>
  <si>
    <t>Used For Graphing Purposes</t>
  </si>
  <si>
    <t>Corrected Incremental Offer ($/MWh)</t>
  </si>
  <si>
    <t>Error Check:</t>
  </si>
  <si>
    <t>Block</t>
  </si>
  <si>
    <t>X-Axis</t>
  </si>
  <si>
    <t>Y-Axis</t>
  </si>
  <si>
    <t>Stepped Offer</t>
  </si>
  <si>
    <t>Block Offer</t>
  </si>
  <si>
    <t>Cold</t>
  </si>
  <si>
    <t>Hot</t>
  </si>
  <si>
    <t>Start Cost ($/Start)</t>
  </si>
  <si>
    <t>Intermediate</t>
  </si>
  <si>
    <t>Station Service (MWh)</t>
  </si>
  <si>
    <t>*The current Station Service Rate can be found at: https://www.pjm.com/committees-and-groups/subcommittees/cds/starvrts</t>
  </si>
  <si>
    <t>Primary Fuel</t>
  </si>
  <si>
    <t>Secondary Fuel</t>
  </si>
  <si>
    <t>Total Station Service (MWh)</t>
  </si>
  <si>
    <t>Total Station Service ($/Start)</t>
  </si>
  <si>
    <t>Station Service Rate ($/MWh)*</t>
  </si>
  <si>
    <t>MWh Produced Between Breaker Closure and Eco Min (MWh)</t>
  </si>
  <si>
    <t>(lbs/mmBTU)</t>
  </si>
  <si>
    <t>Start Heat Input (mmBTU/start)</t>
  </si>
  <si>
    <t>Shutdown Heat Input (mmBTU/Shutdown)</t>
  </si>
  <si>
    <t>Use 10% Adder</t>
  </si>
  <si>
    <t>1 = Use, 0 = Do not use</t>
  </si>
  <si>
    <t>Total Fuel Related Cost (Primary) =</t>
  </si>
  <si>
    <t>Cyclic Starting Factor =</t>
  </si>
  <si>
    <t>Primary Fuel Cost =</t>
  </si>
  <si>
    <t>Secondary Fuel Cost =</t>
  </si>
  <si>
    <t>Total Fuel Related Cost (Secondary) =</t>
  </si>
  <si>
    <t>Incremental Offer ($/MWh) Without 10% Adder</t>
  </si>
  <si>
    <t>Incremental Offer ($/MWh) With 10% Adder</t>
  </si>
  <si>
    <t>10% Adder ($)</t>
  </si>
  <si>
    <t>10% Adder (%)</t>
  </si>
  <si>
    <t>The PJM Cost Offer and Start Up Template is provided to assist Market Sellers with calculating cost-based offers and the use of this template is not required. Because of the various resource-specific inputs that are used in calculating cost-based offers, PJM cannot and does not make any guarantees as to the accuracy of the information nor should any calculated cost-based offer using this template be considered an endorsement by PJM. PJM does not support the use of this information by any party to demonstrate compliance with regulatory mandates in any jurisdiction. The information is provided on an as-is basis without warranty of any kind. PJM hereby disclaims any and all liability for claims for any legal, commercial or other consequences that may arise directly or indirectly as a result of the use of or reference to the information provided herein.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</si>
</sst>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000000"/>
  </numFmts>
  <fonts count="10" x14ac:knownFonts="1">
    <font>
      <sz val="11"/>
      <color theme="1"/>
      <name val="Arial"/>
      <family val="2"/>
      <scheme val="minor"/>
    </font>
    <font>
      <sz val="10"/>
      <name val="Arial"/>
      <family val="2"/>
    </font>
    <font>
      <b/>
      <sz val="10"/>
      <name val="Arial"/>
      <family val="2"/>
    </font>
    <font>
      <sz val="10"/>
      <color theme="1"/>
      <name val="Arial"/>
      <family val="2"/>
      <scheme val="minor"/>
    </font>
    <font>
      <vertAlign val="superscript"/>
      <sz val="10"/>
      <color theme="1"/>
      <name val="Arial"/>
      <family val="2"/>
      <scheme val="minor"/>
    </font>
    <font>
      <sz val="10"/>
      <name val="Arial"/>
      <family val="2"/>
      <scheme val="minor"/>
    </font>
    <font>
      <vertAlign val="subscript"/>
      <sz val="10"/>
      <name val="Arial"/>
      <family val="2"/>
      <scheme val="minor"/>
    </font>
    <font>
      <u/>
      <sz val="11"/>
      <color theme="10"/>
      <name val="Arial"/>
      <family val="2"/>
      <scheme val="minor"/>
    </font>
    <font>
      <u/>
      <sz val="11"/>
      <name val="Arial"/>
      <family val="2"/>
      <scheme val="minor"/>
    </font>
    <font>
      <sz val="34"/>
      <color theme="1"/>
      <name val="Arial"/>
      <family val="2"/>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3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226">
    <xf numFmtId="0" fontId="0" fillId="0" borderId="0" xfId="0"/>
    <xf numFmtId="0" fontId="2" fillId="4" borderId="0" xfId="0" applyFont="1" applyFill="1" applyAlignment="1">
      <alignment horizontal="center"/>
    </xf>
    <xf numFmtId="0" fontId="3" fillId="4" borderId="0" xfId="0" applyFont="1" applyFill="1" applyAlignment="1">
      <alignment horizontal="center" vertical="center"/>
    </xf>
    <xf numFmtId="0" fontId="3" fillId="0" borderId="0" xfId="0" applyFont="1" applyAlignment="1">
      <alignment horizontal="center" vertical="center"/>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8" xfId="0" applyFont="1" applyFill="1" applyBorder="1" applyAlignment="1">
      <alignment horizontal="center" vertical="center"/>
    </xf>
    <xf numFmtId="0" fontId="3" fillId="2" borderId="8" xfId="0" applyFont="1" applyFill="1" applyBorder="1" applyAlignment="1">
      <alignment horizontal="center" vertical="center"/>
    </xf>
    <xf numFmtId="165" fontId="3" fillId="2" borderId="8" xfId="0" applyNumberFormat="1" applyFont="1" applyFill="1" applyBorder="1" applyAlignment="1">
      <alignment horizontal="center" vertical="center"/>
    </xf>
    <xf numFmtId="0" fontId="3" fillId="4" borderId="5" xfId="0" applyFont="1" applyFill="1" applyBorder="1" applyAlignment="1">
      <alignment horizontal="center" vertical="center"/>
    </xf>
    <xf numFmtId="165" fontId="3" fillId="2" borderId="6" xfId="0" applyNumberFormat="1" applyFont="1" applyFill="1" applyBorder="1" applyAlignment="1">
      <alignment horizontal="center" vertical="center"/>
    </xf>
    <xf numFmtId="0" fontId="3" fillId="0" borderId="9" xfId="0" applyFont="1" applyBorder="1" applyAlignment="1">
      <alignment horizontal="center" vertical="center"/>
    </xf>
    <xf numFmtId="0" fontId="3" fillId="2" borderId="10"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0" xfId="0" applyFont="1" applyFill="1" applyAlignment="1">
      <alignment horizontal="center" vertical="center"/>
    </xf>
    <xf numFmtId="0" fontId="3" fillId="2" borderId="11" xfId="0" applyFont="1" applyFill="1" applyBorder="1" applyAlignment="1">
      <alignment horizontal="center" vertical="center"/>
    </xf>
    <xf numFmtId="0" fontId="3" fillId="4"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8" xfId="0" applyFont="1" applyBorder="1" applyAlignment="1">
      <alignment horizontal="center" vertical="center"/>
    </xf>
    <xf numFmtId="0" fontId="3" fillId="2"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4"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3" fillId="4" borderId="0" xfId="0" applyFont="1" applyFill="1" applyBorder="1" applyAlignment="1">
      <alignment vertical="center"/>
    </xf>
    <xf numFmtId="0" fontId="3" fillId="4" borderId="1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164" fontId="3" fillId="3" borderId="8" xfId="0" applyNumberFormat="1" applyFont="1" applyFill="1" applyBorder="1" applyAlignment="1">
      <alignment horizontal="center" vertical="center"/>
    </xf>
    <xf numFmtId="0" fontId="3" fillId="3"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4" borderId="12" xfId="0" applyFont="1" applyFill="1" applyBorder="1" applyAlignment="1">
      <alignment horizontal="center" vertical="center"/>
    </xf>
    <xf numFmtId="2" fontId="1" fillId="3" borderId="0" xfId="0" applyNumberFormat="1" applyFont="1" applyFill="1" applyBorder="1" applyAlignment="1">
      <alignment horizontal="center" vertical="center"/>
    </xf>
    <xf numFmtId="2" fontId="3" fillId="3" borderId="0" xfId="0" applyNumberFormat="1" applyFont="1" applyFill="1" applyBorder="1" applyAlignment="1">
      <alignment horizontal="center" vertical="center"/>
    </xf>
    <xf numFmtId="2" fontId="1" fillId="3" borderId="8"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2" fontId="1" fillId="3"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2" fontId="1" fillId="3" borderId="6"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2" fontId="3" fillId="4" borderId="0" xfId="0" applyNumberFormat="1" applyFont="1" applyFill="1" applyAlignment="1">
      <alignment horizontal="center" vertical="center"/>
    </xf>
    <xf numFmtId="0" fontId="0" fillId="0" borderId="0" xfId="0" applyAlignment="1">
      <alignment wrapText="1"/>
    </xf>
    <xf numFmtId="0" fontId="0" fillId="4" borderId="0" xfId="0" applyFill="1" applyBorder="1" applyAlignment="1">
      <alignment horizontal="center" vertical="center" wrapText="1"/>
    </xf>
    <xf numFmtId="165" fontId="3" fillId="4" borderId="0" xfId="0" applyNumberFormat="1" applyFont="1" applyFill="1" applyBorder="1" applyAlignment="1">
      <alignment horizontal="center" vertical="center"/>
    </xf>
    <xf numFmtId="0" fontId="0" fillId="4" borderId="0" xfId="0" applyFill="1"/>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4" borderId="0" xfId="0" applyFill="1" applyAlignment="1">
      <alignment wrapText="1"/>
    </xf>
    <xf numFmtId="2" fontId="1" fillId="0" borderId="14" xfId="0" applyNumberFormat="1" applyFont="1" applyFill="1" applyBorder="1" applyAlignment="1">
      <alignment horizontal="center" vertical="center"/>
    </xf>
    <xf numFmtId="2" fontId="1" fillId="0" borderId="15" xfId="0" applyNumberFormat="1" applyFont="1" applyFill="1" applyBorder="1" applyAlignment="1">
      <alignment horizontal="center" vertical="center"/>
    </xf>
    <xf numFmtId="0" fontId="3" fillId="4" borderId="0" xfId="0" applyFont="1" applyFill="1" applyAlignment="1">
      <alignment horizontal="left" vertical="center"/>
    </xf>
    <xf numFmtId="0" fontId="3" fillId="4"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horizontal="center" vertical="center" wrapText="1"/>
    </xf>
    <xf numFmtId="0" fontId="0" fillId="4" borderId="0" xfId="0" applyFill="1" applyBorder="1"/>
    <xf numFmtId="0" fontId="3" fillId="4" borderId="0" xfId="0" applyFont="1" applyFill="1" applyBorder="1" applyAlignment="1">
      <alignment horizontal="center" vertical="center" wrapText="1"/>
    </xf>
    <xf numFmtId="0" fontId="0" fillId="0" borderId="0" xfId="0" applyBorder="1"/>
    <xf numFmtId="0" fontId="3" fillId="0" borderId="0" xfId="0" applyFont="1" applyBorder="1" applyAlignment="1">
      <alignment horizontal="center" vertical="center"/>
    </xf>
    <xf numFmtId="2" fontId="3" fillId="3" borderId="2" xfId="0" applyNumberFormat="1" applyFont="1" applyFill="1" applyBorder="1" applyAlignment="1">
      <alignment horizontal="center" vertical="center"/>
    </xf>
    <xf numFmtId="2" fontId="3" fillId="5" borderId="0" xfId="0" applyNumberFormat="1" applyFont="1" applyFill="1" applyBorder="1" applyAlignment="1">
      <alignment horizontal="center" vertical="center"/>
    </xf>
    <xf numFmtId="0" fontId="0" fillId="0" borderId="0" xfId="0" applyAlignment="1">
      <alignment horizontal="center" vertical="center"/>
    </xf>
    <xf numFmtId="2" fontId="3" fillId="0" borderId="8" xfId="0" applyNumberFormat="1" applyFont="1" applyBorder="1" applyAlignment="1">
      <alignment horizontal="center" vertical="center"/>
    </xf>
    <xf numFmtId="0" fontId="0" fillId="0" borderId="0" xfId="0" applyBorder="1" applyAlignment="1">
      <alignment horizontal="center" vertical="center" wrapText="1"/>
    </xf>
    <xf numFmtId="0" fontId="3" fillId="0" borderId="18" xfId="0" applyFont="1" applyBorder="1" applyAlignment="1">
      <alignment horizontal="center" vertical="center"/>
    </xf>
    <xf numFmtId="0" fontId="0" fillId="0" borderId="19" xfId="0" applyBorder="1"/>
    <xf numFmtId="0" fontId="3" fillId="0" borderId="20" xfId="0" applyFont="1" applyBorder="1" applyAlignment="1">
      <alignment horizontal="center" vertical="center"/>
    </xf>
    <xf numFmtId="2" fontId="3" fillId="0" borderId="21" xfId="0" applyNumberFormat="1" applyFont="1" applyBorder="1" applyAlignment="1">
      <alignment horizontal="center" vertical="center"/>
    </xf>
    <xf numFmtId="0" fontId="0" fillId="0" borderId="22" xfId="0" applyBorder="1"/>
    <xf numFmtId="0" fontId="0" fillId="0" borderId="23" xfId="0" applyBorder="1"/>
    <xf numFmtId="0" fontId="0" fillId="0" borderId="18" xfId="0" applyBorder="1" applyAlignment="1">
      <alignment horizontal="center" vertical="center" wrapText="1"/>
    </xf>
    <xf numFmtId="0" fontId="0" fillId="0" borderId="19" xfId="0" applyBorder="1" applyAlignment="1">
      <alignment horizontal="center" vertical="center" wrapText="1"/>
    </xf>
    <xf numFmtId="1" fontId="0" fillId="0" borderId="18" xfId="0" applyNumberFormat="1" applyBorder="1" applyAlignment="1">
      <alignment horizontal="center" vertical="center"/>
    </xf>
    <xf numFmtId="2" fontId="0" fillId="0" borderId="19" xfId="0" applyNumberFormat="1" applyBorder="1"/>
    <xf numFmtId="1" fontId="0" fillId="0" borderId="20" xfId="0" applyNumberFormat="1" applyBorder="1" applyAlignment="1">
      <alignment horizontal="center" vertical="center"/>
    </xf>
    <xf numFmtId="2" fontId="0" fillId="0" borderId="23" xfId="0" applyNumberFormat="1" applyBorder="1"/>
    <xf numFmtId="0" fontId="2" fillId="0" borderId="13" xfId="0" applyFont="1" applyBorder="1" applyAlignment="1">
      <alignment horizontal="center"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left" vertical="center"/>
    </xf>
    <xf numFmtId="0" fontId="2" fillId="0" borderId="27" xfId="0" applyFont="1" applyBorder="1" applyAlignment="1">
      <alignment horizontal="center" vertical="center" wrapText="1"/>
    </xf>
    <xf numFmtId="2" fontId="1" fillId="0" borderId="28" xfId="0" applyNumberFormat="1" applyFont="1" applyFill="1" applyBorder="1" applyAlignment="1">
      <alignment horizontal="center" vertical="center"/>
    </xf>
    <xf numFmtId="2" fontId="1" fillId="0" borderId="29" xfId="0" applyNumberFormat="1" applyFont="1" applyFill="1" applyBorder="1" applyAlignment="1">
      <alignment horizontal="center" vertical="center"/>
    </xf>
    <xf numFmtId="0" fontId="5" fillId="0" borderId="9" xfId="0" applyFont="1" applyBorder="1" applyAlignment="1">
      <alignment horizontal="center" vertical="center"/>
    </xf>
    <xf numFmtId="0" fontId="5" fillId="2" borderId="10" xfId="0" applyFont="1" applyFill="1" applyBorder="1" applyAlignment="1">
      <alignment horizontal="center" vertical="center"/>
    </xf>
    <xf numFmtId="0" fontId="5" fillId="4" borderId="0" xfId="0" applyFont="1" applyFill="1" applyAlignment="1">
      <alignment horizontal="center" vertical="center"/>
    </xf>
    <xf numFmtId="0" fontId="5" fillId="0" borderId="0" xfId="0" applyFont="1" applyAlignment="1">
      <alignment horizontal="center" vertical="center"/>
    </xf>
    <xf numFmtId="0" fontId="5" fillId="4" borderId="7" xfId="0" applyFont="1" applyFill="1" applyBorder="1" applyAlignment="1">
      <alignment horizontal="center" vertical="center"/>
    </xf>
    <xf numFmtId="0" fontId="5" fillId="4" borderId="0" xfId="0" applyFont="1" applyFill="1" applyBorder="1" applyAlignment="1">
      <alignment horizontal="center" vertical="center"/>
    </xf>
    <xf numFmtId="0" fontId="5" fillId="0" borderId="0" xfId="0" applyFont="1" applyFill="1" applyAlignment="1">
      <alignment horizontal="center" vertical="center"/>
    </xf>
    <xf numFmtId="0" fontId="5" fillId="4" borderId="0" xfId="0" applyFont="1" applyFill="1" applyBorder="1" applyAlignment="1">
      <alignment vertical="center"/>
    </xf>
    <xf numFmtId="0" fontId="5" fillId="0" borderId="7" xfId="0" applyFont="1" applyBorder="1" applyAlignment="1">
      <alignment horizontal="center" vertical="center"/>
    </xf>
    <xf numFmtId="2" fontId="5" fillId="2" borderId="0" xfId="0" applyNumberFormat="1" applyFont="1" applyFill="1" applyBorder="1" applyAlignment="1">
      <alignment horizontal="center" vertical="center"/>
    </xf>
    <xf numFmtId="0" fontId="5" fillId="4" borderId="8" xfId="0" applyFont="1" applyFill="1" applyBorder="1" applyAlignment="1">
      <alignment horizontal="center" vertical="center"/>
    </xf>
    <xf numFmtId="0" fontId="5" fillId="2" borderId="0" xfId="0" applyFont="1" applyFill="1" applyBorder="1" applyAlignment="1">
      <alignment horizontal="center" vertical="center"/>
    </xf>
    <xf numFmtId="164" fontId="5" fillId="4" borderId="0"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3" xfId="0" applyFont="1" applyBorder="1" applyAlignment="1">
      <alignment horizontal="center" vertical="center"/>
    </xf>
    <xf numFmtId="0" fontId="5" fillId="2"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 xfId="0" applyFont="1" applyFill="1" applyBorder="1" applyAlignment="1">
      <alignment horizontal="center" vertical="center"/>
    </xf>
    <xf numFmtId="2" fontId="5" fillId="3" borderId="2" xfId="0" applyNumberFormat="1"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2" fontId="5" fillId="4" borderId="0"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xf numFmtId="1" fontId="5" fillId="2" borderId="4" xfId="0" applyNumberFormat="1" applyFont="1" applyFill="1" applyBorder="1" applyAlignment="1">
      <alignment horizontal="center" vertical="center"/>
    </xf>
    <xf numFmtId="1" fontId="5" fillId="2" borderId="0" xfId="0" applyNumberFormat="1" applyFont="1" applyFill="1" applyBorder="1" applyAlignment="1">
      <alignment horizontal="center" vertical="center"/>
    </xf>
    <xf numFmtId="1" fontId="5" fillId="2" borderId="8" xfId="0" applyNumberFormat="1" applyFont="1" applyFill="1" applyBorder="1" applyAlignment="1">
      <alignment horizontal="center" vertical="center"/>
    </xf>
    <xf numFmtId="2" fontId="5" fillId="2" borderId="8" xfId="0" applyNumberFormat="1" applyFont="1" applyFill="1" applyBorder="1" applyAlignment="1">
      <alignment horizontal="center" vertical="center"/>
    </xf>
    <xf numFmtId="2" fontId="5" fillId="3" borderId="0" xfId="0" applyNumberFormat="1" applyFont="1" applyFill="1" applyBorder="1" applyAlignment="1">
      <alignment horizontal="center" vertical="center"/>
    </xf>
    <xf numFmtId="2" fontId="5" fillId="3" borderId="8" xfId="0" applyNumberFormat="1" applyFont="1" applyFill="1" applyBorder="1" applyAlignment="1">
      <alignment horizontal="center" vertical="center"/>
    </xf>
    <xf numFmtId="0" fontId="5" fillId="0" borderId="0" xfId="0" applyFont="1" applyBorder="1" applyAlignment="1">
      <alignment horizontal="center" vertical="center" wrapText="1"/>
    </xf>
    <xf numFmtId="2" fontId="5" fillId="2" borderId="2" xfId="0" applyNumberFormat="1" applyFont="1" applyFill="1" applyBorder="1" applyAlignment="1">
      <alignment horizontal="center" vertical="center"/>
    </xf>
    <xf numFmtId="0" fontId="5" fillId="0" borderId="1" xfId="0" applyFont="1" applyBorder="1" applyAlignment="1">
      <alignment horizontal="center" vertical="center" wrapText="1"/>
    </xf>
    <xf numFmtId="2" fontId="5" fillId="2" borderId="7" xfId="0" applyNumberFormat="1" applyFont="1" applyFill="1" applyBorder="1" applyAlignment="1">
      <alignment horizontal="center" vertical="center"/>
    </xf>
    <xf numFmtId="0" fontId="5" fillId="0" borderId="2" xfId="0" applyFont="1" applyBorder="1" applyAlignment="1">
      <alignment horizontal="center" vertical="center" wrapText="1"/>
    </xf>
    <xf numFmtId="2" fontId="5" fillId="2" borderId="1" xfId="0" applyNumberFormat="1" applyFont="1" applyFill="1" applyBorder="1" applyAlignment="1">
      <alignment horizontal="center" vertical="center"/>
    </xf>
    <xf numFmtId="1" fontId="5" fillId="2" borderId="11"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1" fontId="5" fillId="2" borderId="7" xfId="0" applyNumberFormat="1" applyFont="1" applyFill="1" applyBorder="1" applyAlignment="1">
      <alignment horizontal="center" vertical="center"/>
    </xf>
    <xf numFmtId="2" fontId="5" fillId="5" borderId="0" xfId="0" applyNumberFormat="1"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2" fontId="1" fillId="3" borderId="9" xfId="0" applyNumberFormat="1" applyFont="1" applyFill="1" applyBorder="1" applyAlignment="1">
      <alignment horizontal="center" vertical="center"/>
    </xf>
    <xf numFmtId="0" fontId="5" fillId="0" borderId="8" xfId="0" applyFont="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2" fontId="5" fillId="3" borderId="7" xfId="0" applyNumberFormat="1" applyFont="1" applyFill="1" applyBorder="1" applyAlignment="1">
      <alignment horizontal="center" vertical="center"/>
    </xf>
    <xf numFmtId="2" fontId="5" fillId="3" borderId="5"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2" fontId="5" fillId="3" borderId="6" xfId="0" applyNumberFormat="1" applyFont="1" applyFill="1" applyBorder="1" applyAlignment="1">
      <alignment horizontal="center" vertical="center"/>
    </xf>
    <xf numFmtId="2" fontId="5" fillId="5" borderId="1" xfId="0" applyNumberFormat="1" applyFont="1" applyFill="1" applyBorder="1" applyAlignment="1">
      <alignment horizontal="center" vertical="center"/>
    </xf>
    <xf numFmtId="2" fontId="1" fillId="3" borderId="11" xfId="0" applyNumberFormat="1" applyFont="1" applyFill="1" applyBorder="1" applyAlignment="1">
      <alignment horizontal="center" vertical="center"/>
    </xf>
    <xf numFmtId="2" fontId="1" fillId="3" borderId="10" xfId="0" applyNumberFormat="1" applyFont="1" applyFill="1" applyBorder="1" applyAlignment="1">
      <alignment horizontal="center" vertical="center"/>
    </xf>
    <xf numFmtId="0" fontId="3" fillId="4" borderId="3" xfId="0" applyFont="1" applyFill="1" applyBorder="1" applyAlignment="1">
      <alignment horizontal="center" vertical="center"/>
    </xf>
    <xf numFmtId="2" fontId="1" fillId="3" borderId="7" xfId="0" applyNumberFormat="1" applyFont="1" applyFill="1" applyBorder="1" applyAlignment="1">
      <alignment horizontal="center" vertical="center"/>
    </xf>
    <xf numFmtId="2" fontId="1" fillId="3" borderId="5" xfId="0" applyNumberFormat="1"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4" xfId="0" applyNumberFormat="1" applyFont="1" applyFill="1" applyBorder="1" applyAlignment="1">
      <alignment horizontal="center" vertical="center"/>
    </xf>
    <xf numFmtId="2" fontId="1" fillId="4" borderId="0"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3" fillId="3" borderId="9" xfId="0" applyFont="1" applyFill="1" applyBorder="1" applyAlignment="1">
      <alignment horizontal="center" vertical="center"/>
    </xf>
    <xf numFmtId="2" fontId="3" fillId="3" borderId="11" xfId="0" applyNumberFormat="1" applyFont="1" applyFill="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5"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0"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8" fillId="4" borderId="0" xfId="1" applyFont="1" applyFill="1" applyBorder="1" applyAlignment="1">
      <alignment horizontal="left" vertical="center"/>
    </xf>
    <xf numFmtId="0" fontId="5" fillId="0" borderId="13"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9" fillId="0" borderId="0" xfId="0" applyFont="1" applyAlignment="1">
      <alignment horizontal="center" vertical="center" wrapText="1"/>
    </xf>
    <xf numFmtId="0" fontId="2" fillId="0" borderId="5"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1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sz="2000">
                <a:latin typeface="Arial Narrow" panose="020B0606020202030204" pitchFamily="34" charset="0"/>
              </a:rPr>
              <a:t>Incremental</a:t>
            </a:r>
            <a:r>
              <a:rPr lang="en-US" sz="2000" baseline="0">
                <a:latin typeface="Arial Narrow" panose="020B0606020202030204" pitchFamily="34" charset="0"/>
              </a:rPr>
              <a:t> Cost ($/MWh) Per Net Gen (MW)</a:t>
            </a:r>
            <a:endParaRPr lang="en-US" sz="2000">
              <a:latin typeface="Arial Narrow" panose="020B0606020202030204" pitchFamily="34" charset="0"/>
            </a:endParaRPr>
          </a:p>
        </c:rich>
      </c:tx>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scatterChart>
        <c:scatterStyle val="smoothMarker"/>
        <c:varyColors val="0"/>
        <c:ser>
          <c:idx val="0"/>
          <c:order val="0"/>
          <c:tx>
            <c:v>Sloped Incremental Offer</c:v>
          </c:tx>
          <c:spPr>
            <a:ln w="28575" cap="rnd">
              <a:solidFill>
                <a:srgbClr val="013366"/>
              </a:solidFill>
              <a:round/>
            </a:ln>
            <a:effectLst/>
          </c:spPr>
          <c:marker>
            <c:symbol val="none"/>
          </c:marker>
          <c:dPt>
            <c:idx val="0"/>
            <c:marker>
              <c:symbol val="none"/>
            </c:marker>
            <c:bubble3D val="0"/>
            <c:spPr>
              <a:ln w="28575" cap="rnd">
                <a:solidFill>
                  <a:srgbClr val="013366"/>
                </a:solidFill>
                <a:round/>
              </a:ln>
              <a:effectLst/>
            </c:spPr>
            <c:extLst>
              <c:ext xmlns:c16="http://schemas.microsoft.com/office/drawing/2014/chart" uri="{C3380CC4-5D6E-409C-BE32-E72D297353CC}">
                <c16:uniqueId val="{00000001-E079-48DA-AADD-BEAE98558109}"/>
              </c:ext>
            </c:extLst>
          </c:dPt>
          <c:dPt>
            <c:idx val="1"/>
            <c:marker>
              <c:symbol val="none"/>
            </c:marker>
            <c:bubble3D val="0"/>
            <c:spPr>
              <a:ln w="28575" cap="rnd">
                <a:solidFill>
                  <a:srgbClr val="013366"/>
                </a:solidFill>
                <a:round/>
              </a:ln>
              <a:effectLst/>
            </c:spPr>
            <c:extLst>
              <c:ext xmlns:c16="http://schemas.microsoft.com/office/drawing/2014/chart" uri="{C3380CC4-5D6E-409C-BE32-E72D297353CC}">
                <c16:uniqueId val="{00000003-E079-48DA-AADD-BEAE98558109}"/>
              </c:ext>
            </c:extLst>
          </c:dPt>
          <c:xVal>
            <c:numRef>
              <c:f>'Sloped Offer'!$A$39:$A$58</c:f>
              <c:numCache>
                <c:formatCode>General</c:formatCode>
                <c:ptCount val="20"/>
                <c:pt idx="0">
                  <c:v>0</c:v>
                </c:pt>
              </c:numCache>
            </c:numRef>
          </c:xVal>
          <c:yVal>
            <c:numRef>
              <c:f>'Sloped Offer'!$H$39:$H$58</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D-2415-4591-AF16-5A64C5F70A27}"/>
            </c:ext>
          </c:extLst>
        </c:ser>
        <c:dLbls>
          <c:showLegendKey val="0"/>
          <c:showVal val="0"/>
          <c:showCatName val="0"/>
          <c:showSerName val="0"/>
          <c:showPercent val="0"/>
          <c:showBubbleSize val="0"/>
        </c:dLbls>
        <c:axId val="271505864"/>
        <c:axId val="271506192"/>
      </c:scatterChart>
      <c:scatterChart>
        <c:scatterStyle val="lineMarker"/>
        <c:varyColors val="0"/>
        <c:ser>
          <c:idx val="1"/>
          <c:order val="1"/>
          <c:tx>
            <c:v>Stepped Incremental Offer</c:v>
          </c:tx>
          <c:spPr>
            <a:ln w="28575" cap="rnd">
              <a:solidFill>
                <a:schemeClr val="accent2"/>
              </a:solidFill>
              <a:round/>
            </a:ln>
            <a:effectLst/>
          </c:spPr>
          <c:marker>
            <c:symbol val="none"/>
          </c:marker>
          <c:xVal>
            <c:numRef>
              <c:f>'Used For Graphing - Do Not Edit'!$A$3:$A$40</c:f>
              <c:numCache>
                <c:formatCode>General</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xVal>
          <c:yVal>
            <c:numRef>
              <c:f>'Used For Graphing - Do Not Edit'!$B$3:$B$40</c:f>
              <c:numCache>
                <c:formatCode>0.00</c:formatCode>
                <c:ptCount val="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numCache>
            </c:numRef>
          </c:yVal>
          <c:smooth val="0"/>
          <c:extLst>
            <c:ext xmlns:c16="http://schemas.microsoft.com/office/drawing/2014/chart" uri="{C3380CC4-5D6E-409C-BE32-E72D297353CC}">
              <c16:uniqueId val="{0000000E-2415-4591-AF16-5A64C5F70A27}"/>
            </c:ext>
          </c:extLst>
        </c:ser>
        <c:ser>
          <c:idx val="2"/>
          <c:order val="2"/>
          <c:tx>
            <c:v>Block Loaded Incremental Offer</c:v>
          </c:tx>
          <c:spPr>
            <a:ln w="28575" cap="rnd">
              <a:solidFill>
                <a:schemeClr val="accent3"/>
              </a:solidFill>
              <a:prstDash val="dash"/>
              <a:round/>
            </a:ln>
            <a:effectLst/>
          </c:spPr>
          <c:marker>
            <c:symbol val="none"/>
          </c:marker>
          <c:xVal>
            <c:numRef>
              <c:f>'Used For Graphing - Do Not Edit'!$G$3:$G$22</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'Used For Graphing - Do Not Edit'!$H$3:$H$22</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F-2415-4591-AF16-5A64C5F70A27}"/>
            </c:ext>
          </c:extLst>
        </c:ser>
        <c:ser>
          <c:idx val="3"/>
          <c:order val="3"/>
          <c:tx>
            <c:v>Extra</c:v>
          </c:tx>
          <c:spPr>
            <a:ln w="25400" cap="rnd">
              <a:noFill/>
              <a:round/>
            </a:ln>
            <a:effectLst/>
          </c:spPr>
          <c:marker>
            <c:symbol val="circle"/>
            <c:size val="10"/>
            <c:spPr>
              <a:solidFill>
                <a:schemeClr val="accent3"/>
              </a:solidFill>
              <a:ln w="9525">
                <a:noFill/>
              </a:ln>
              <a:effectLst/>
            </c:spPr>
          </c:marker>
          <c:xVal>
            <c:numRef>
              <c:f>'Block Offer'!$A$39</c:f>
              <c:numCache>
                <c:formatCode>General</c:formatCode>
                <c:ptCount val="1"/>
                <c:pt idx="0">
                  <c:v>0</c:v>
                </c:pt>
              </c:numCache>
            </c:numRef>
          </c:xVal>
          <c:yVal>
            <c:numRef>
              <c:f>'Block Offer'!$H$39</c:f>
              <c:numCache>
                <c:formatCode>0.00</c:formatCode>
                <c:ptCount val="1"/>
                <c:pt idx="0">
                  <c:v>0</c:v>
                </c:pt>
              </c:numCache>
            </c:numRef>
          </c:yVal>
          <c:smooth val="0"/>
          <c:extLst>
            <c:ext xmlns:c16="http://schemas.microsoft.com/office/drawing/2014/chart" uri="{C3380CC4-5D6E-409C-BE32-E72D297353CC}">
              <c16:uniqueId val="{00000001-D264-4EF7-A079-AB91B985894A}"/>
            </c:ext>
          </c:extLst>
        </c:ser>
        <c:dLbls>
          <c:showLegendKey val="0"/>
          <c:showVal val="0"/>
          <c:showCatName val="0"/>
          <c:showSerName val="0"/>
          <c:showPercent val="0"/>
          <c:showBubbleSize val="0"/>
        </c:dLbls>
        <c:axId val="271505864"/>
        <c:axId val="271506192"/>
      </c:scatterChart>
      <c:valAx>
        <c:axId val="271505864"/>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Arial Narrow" panose="020B0606020202030204" pitchFamily="34" charset="0"/>
                    <a:ea typeface="+mn-ea"/>
                    <a:cs typeface="+mn-cs"/>
                  </a:defRPr>
                </a:pPr>
                <a:r>
                  <a:rPr lang="en-US" sz="1400" b="1">
                    <a:latin typeface="Arial Narrow" panose="020B0606020202030204" pitchFamily="34" charset="0"/>
                  </a:rPr>
                  <a:t>Net Gen (MW)</a:t>
                </a:r>
              </a:p>
            </c:rich>
          </c:tx>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271506192"/>
        <c:crosses val="autoZero"/>
        <c:crossBetween val="midCat"/>
      </c:valAx>
      <c:valAx>
        <c:axId val="271506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Narrow" panose="020B0606020202030204" pitchFamily="34" charset="0"/>
                    <a:ea typeface="+mn-ea"/>
                    <a:cs typeface="+mn-cs"/>
                  </a:defRPr>
                </a:pPr>
                <a:r>
                  <a:rPr lang="en-US" sz="1400" b="1">
                    <a:latin typeface="Arial Narrow" panose="020B0606020202030204" pitchFamily="34" charset="0"/>
                  </a:rPr>
                  <a:t>Incremental Cost ($/MWh)</a:t>
                </a:r>
              </a:p>
            </c:rich>
          </c:tx>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271505864"/>
        <c:crosses val="autoZero"/>
        <c:crossBetween val="midCat"/>
      </c:valAx>
      <c:spPr>
        <a:noFill/>
        <a:ln>
          <a:noFill/>
        </a:ln>
        <a:effectLst/>
      </c:spPr>
    </c:plotArea>
    <c:legend>
      <c:legendPos val="b"/>
      <c:legendEntry>
        <c:idx val="3"/>
        <c:delete val="1"/>
      </c:legendEntry>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0" cap="flat" cmpd="sng" algn="ctr">
      <a:solidFill>
        <a:schemeClr val="tx1"/>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5" orientation="landscape" horizontalDpi="90" verticalDpi="9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114109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Public">
  <a:themeElements>
    <a:clrScheme name="PJM_Colorss">
      <a:dk1>
        <a:sysClr val="windowText" lastClr="000000"/>
      </a:dk1>
      <a:lt1>
        <a:srgbClr val="FFFFFF"/>
      </a:lt1>
      <a:dk2>
        <a:srgbClr val="000000"/>
      </a:dk2>
      <a:lt2>
        <a:srgbClr val="EEECE1"/>
      </a:lt2>
      <a:accent1>
        <a:srgbClr val="013366"/>
      </a:accent1>
      <a:accent2>
        <a:srgbClr val="99CC00"/>
      </a:accent2>
      <a:accent3>
        <a:srgbClr val="00B0F0"/>
      </a:accent3>
      <a:accent4>
        <a:srgbClr val="FF9900"/>
      </a:accent4>
      <a:accent5>
        <a:srgbClr val="808080"/>
      </a:accent5>
      <a:accent6>
        <a:srgbClr val="E70588"/>
      </a:accent6>
      <a:hlink>
        <a:srgbClr val="0000FF"/>
      </a:hlink>
      <a:folHlink>
        <a:srgbClr val="800080"/>
      </a:folHlink>
    </a:clrScheme>
    <a:fontScheme name="Office Them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JM_Widescreen" id="{CCCB7C1C-4E2C-41D0-A975-528CC51F3BC0}" vid="{2B650294-31F8-4B7D-80EE-9DE0F8430B2C}"/>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pjm.com/committees-and-groups/subcommittees/cds/starv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abSelected="1" workbookViewId="0">
      <selection sqref="A1:U38"/>
    </sheetView>
  </sheetViews>
  <sheetFormatPr defaultRowHeight="14.25" x14ac:dyDescent="0.2"/>
  <sheetData>
    <row r="1" spans="1:21" x14ac:dyDescent="0.2">
      <c r="A1" s="224" t="s">
        <v>92</v>
      </c>
      <c r="B1" s="224"/>
      <c r="C1" s="224"/>
      <c r="D1" s="224"/>
      <c r="E1" s="224"/>
      <c r="F1" s="224"/>
      <c r="G1" s="224"/>
      <c r="H1" s="224"/>
      <c r="I1" s="224"/>
      <c r="J1" s="224"/>
      <c r="K1" s="224"/>
      <c r="L1" s="224"/>
      <c r="M1" s="224"/>
      <c r="N1" s="224"/>
      <c r="O1" s="224"/>
      <c r="P1" s="224"/>
      <c r="Q1" s="224"/>
      <c r="R1" s="224"/>
      <c r="S1" s="224"/>
      <c r="T1" s="224"/>
      <c r="U1" s="224"/>
    </row>
    <row r="2" spans="1:21" x14ac:dyDescent="0.2">
      <c r="A2" s="224"/>
      <c r="B2" s="224"/>
      <c r="C2" s="224"/>
      <c r="D2" s="224"/>
      <c r="E2" s="224"/>
      <c r="F2" s="224"/>
      <c r="G2" s="224"/>
      <c r="H2" s="224"/>
      <c r="I2" s="224"/>
      <c r="J2" s="224"/>
      <c r="K2" s="224"/>
      <c r="L2" s="224"/>
      <c r="M2" s="224"/>
      <c r="N2" s="224"/>
      <c r="O2" s="224"/>
      <c r="P2" s="224"/>
      <c r="Q2" s="224"/>
      <c r="R2" s="224"/>
      <c r="S2" s="224"/>
      <c r="T2" s="224"/>
      <c r="U2" s="224"/>
    </row>
    <row r="3" spans="1:21" x14ac:dyDescent="0.2">
      <c r="A3" s="224"/>
      <c r="B3" s="224"/>
      <c r="C3" s="224"/>
      <c r="D3" s="224"/>
      <c r="E3" s="224"/>
      <c r="F3" s="224"/>
      <c r="G3" s="224"/>
      <c r="H3" s="224"/>
      <c r="I3" s="224"/>
      <c r="J3" s="224"/>
      <c r="K3" s="224"/>
      <c r="L3" s="224"/>
      <c r="M3" s="224"/>
      <c r="N3" s="224"/>
      <c r="O3" s="224"/>
      <c r="P3" s="224"/>
      <c r="Q3" s="224"/>
      <c r="R3" s="224"/>
      <c r="S3" s="224"/>
      <c r="T3" s="224"/>
      <c r="U3" s="224"/>
    </row>
    <row r="4" spans="1:21" x14ac:dyDescent="0.2">
      <c r="A4" s="224"/>
      <c r="B4" s="224"/>
      <c r="C4" s="224"/>
      <c r="D4" s="224"/>
      <c r="E4" s="224"/>
      <c r="F4" s="224"/>
      <c r="G4" s="224"/>
      <c r="H4" s="224"/>
      <c r="I4" s="224"/>
      <c r="J4" s="224"/>
      <c r="K4" s="224"/>
      <c r="L4" s="224"/>
      <c r="M4" s="224"/>
      <c r="N4" s="224"/>
      <c r="O4" s="224"/>
      <c r="P4" s="224"/>
      <c r="Q4" s="224"/>
      <c r="R4" s="224"/>
      <c r="S4" s="224"/>
      <c r="T4" s="224"/>
      <c r="U4" s="224"/>
    </row>
    <row r="5" spans="1:21" x14ac:dyDescent="0.2">
      <c r="A5" s="224"/>
      <c r="B5" s="224"/>
      <c r="C5" s="224"/>
      <c r="D5" s="224"/>
      <c r="E5" s="224"/>
      <c r="F5" s="224"/>
      <c r="G5" s="224"/>
      <c r="H5" s="224"/>
      <c r="I5" s="224"/>
      <c r="J5" s="224"/>
      <c r="K5" s="224"/>
      <c r="L5" s="224"/>
      <c r="M5" s="224"/>
      <c r="N5" s="224"/>
      <c r="O5" s="224"/>
      <c r="P5" s="224"/>
      <c r="Q5" s="224"/>
      <c r="R5" s="224"/>
      <c r="S5" s="224"/>
      <c r="T5" s="224"/>
      <c r="U5" s="224"/>
    </row>
    <row r="6" spans="1:21" x14ac:dyDescent="0.2">
      <c r="A6" s="224"/>
      <c r="B6" s="224"/>
      <c r="C6" s="224"/>
      <c r="D6" s="224"/>
      <c r="E6" s="224"/>
      <c r="F6" s="224"/>
      <c r="G6" s="224"/>
      <c r="H6" s="224"/>
      <c r="I6" s="224"/>
      <c r="J6" s="224"/>
      <c r="K6" s="224"/>
      <c r="L6" s="224"/>
      <c r="M6" s="224"/>
      <c r="N6" s="224"/>
      <c r="O6" s="224"/>
      <c r="P6" s="224"/>
      <c r="Q6" s="224"/>
      <c r="R6" s="224"/>
      <c r="S6" s="224"/>
      <c r="T6" s="224"/>
      <c r="U6" s="224"/>
    </row>
    <row r="7" spans="1:21" x14ac:dyDescent="0.2">
      <c r="A7" s="224"/>
      <c r="B7" s="224"/>
      <c r="C7" s="224"/>
      <c r="D7" s="224"/>
      <c r="E7" s="224"/>
      <c r="F7" s="224"/>
      <c r="G7" s="224"/>
      <c r="H7" s="224"/>
      <c r="I7" s="224"/>
      <c r="J7" s="224"/>
      <c r="K7" s="224"/>
      <c r="L7" s="224"/>
      <c r="M7" s="224"/>
      <c r="N7" s="224"/>
      <c r="O7" s="224"/>
      <c r="P7" s="224"/>
      <c r="Q7" s="224"/>
      <c r="R7" s="224"/>
      <c r="S7" s="224"/>
      <c r="T7" s="224"/>
      <c r="U7" s="224"/>
    </row>
    <row r="8" spans="1:21" x14ac:dyDescent="0.2">
      <c r="A8" s="224"/>
      <c r="B8" s="224"/>
      <c r="C8" s="224"/>
      <c r="D8" s="224"/>
      <c r="E8" s="224"/>
      <c r="F8" s="224"/>
      <c r="G8" s="224"/>
      <c r="H8" s="224"/>
      <c r="I8" s="224"/>
      <c r="J8" s="224"/>
      <c r="K8" s="224"/>
      <c r="L8" s="224"/>
      <c r="M8" s="224"/>
      <c r="N8" s="224"/>
      <c r="O8" s="224"/>
      <c r="P8" s="224"/>
      <c r="Q8" s="224"/>
      <c r="R8" s="224"/>
      <c r="S8" s="224"/>
      <c r="T8" s="224"/>
      <c r="U8" s="224"/>
    </row>
    <row r="9" spans="1:21" x14ac:dyDescent="0.2">
      <c r="A9" s="224"/>
      <c r="B9" s="224"/>
      <c r="C9" s="224"/>
      <c r="D9" s="224"/>
      <c r="E9" s="224"/>
      <c r="F9" s="224"/>
      <c r="G9" s="224"/>
      <c r="H9" s="224"/>
      <c r="I9" s="224"/>
      <c r="J9" s="224"/>
      <c r="K9" s="224"/>
      <c r="L9" s="224"/>
      <c r="M9" s="224"/>
      <c r="N9" s="224"/>
      <c r="O9" s="224"/>
      <c r="P9" s="224"/>
      <c r="Q9" s="224"/>
      <c r="R9" s="224"/>
      <c r="S9" s="224"/>
      <c r="T9" s="224"/>
      <c r="U9" s="224"/>
    </row>
    <row r="10" spans="1:21" x14ac:dyDescent="0.2">
      <c r="A10" s="224"/>
      <c r="B10" s="224"/>
      <c r="C10" s="224"/>
      <c r="D10" s="224"/>
      <c r="E10" s="224"/>
      <c r="F10" s="224"/>
      <c r="G10" s="224"/>
      <c r="H10" s="224"/>
      <c r="I10" s="224"/>
      <c r="J10" s="224"/>
      <c r="K10" s="224"/>
      <c r="L10" s="224"/>
      <c r="M10" s="224"/>
      <c r="N10" s="224"/>
      <c r="O10" s="224"/>
      <c r="P10" s="224"/>
      <c r="Q10" s="224"/>
      <c r="R10" s="224"/>
      <c r="S10" s="224"/>
      <c r="T10" s="224"/>
      <c r="U10" s="224"/>
    </row>
    <row r="11" spans="1:21" x14ac:dyDescent="0.2">
      <c r="A11" s="224"/>
      <c r="B11" s="224"/>
      <c r="C11" s="224"/>
      <c r="D11" s="224"/>
      <c r="E11" s="224"/>
      <c r="F11" s="224"/>
      <c r="G11" s="224"/>
      <c r="H11" s="224"/>
      <c r="I11" s="224"/>
      <c r="J11" s="224"/>
      <c r="K11" s="224"/>
      <c r="L11" s="224"/>
      <c r="M11" s="224"/>
      <c r="N11" s="224"/>
      <c r="O11" s="224"/>
      <c r="P11" s="224"/>
      <c r="Q11" s="224"/>
      <c r="R11" s="224"/>
      <c r="S11" s="224"/>
      <c r="T11" s="224"/>
      <c r="U11" s="224"/>
    </row>
    <row r="12" spans="1:21" x14ac:dyDescent="0.2">
      <c r="A12" s="224"/>
      <c r="B12" s="224"/>
      <c r="C12" s="224"/>
      <c r="D12" s="224"/>
      <c r="E12" s="224"/>
      <c r="F12" s="224"/>
      <c r="G12" s="224"/>
      <c r="H12" s="224"/>
      <c r="I12" s="224"/>
      <c r="J12" s="224"/>
      <c r="K12" s="224"/>
      <c r="L12" s="224"/>
      <c r="M12" s="224"/>
      <c r="N12" s="224"/>
      <c r="O12" s="224"/>
      <c r="P12" s="224"/>
      <c r="Q12" s="224"/>
      <c r="R12" s="224"/>
      <c r="S12" s="224"/>
      <c r="T12" s="224"/>
      <c r="U12" s="224"/>
    </row>
    <row r="13" spans="1:21" x14ac:dyDescent="0.2">
      <c r="A13" s="224"/>
      <c r="B13" s="224"/>
      <c r="C13" s="224"/>
      <c r="D13" s="224"/>
      <c r="E13" s="224"/>
      <c r="F13" s="224"/>
      <c r="G13" s="224"/>
      <c r="H13" s="224"/>
      <c r="I13" s="224"/>
      <c r="J13" s="224"/>
      <c r="K13" s="224"/>
      <c r="L13" s="224"/>
      <c r="M13" s="224"/>
      <c r="N13" s="224"/>
      <c r="O13" s="224"/>
      <c r="P13" s="224"/>
      <c r="Q13" s="224"/>
      <c r="R13" s="224"/>
      <c r="S13" s="224"/>
      <c r="T13" s="224"/>
      <c r="U13" s="224"/>
    </row>
    <row r="14" spans="1:21" x14ac:dyDescent="0.2">
      <c r="A14" s="224"/>
      <c r="B14" s="224"/>
      <c r="C14" s="224"/>
      <c r="D14" s="224"/>
      <c r="E14" s="224"/>
      <c r="F14" s="224"/>
      <c r="G14" s="224"/>
      <c r="H14" s="224"/>
      <c r="I14" s="224"/>
      <c r="J14" s="224"/>
      <c r="K14" s="224"/>
      <c r="L14" s="224"/>
      <c r="M14" s="224"/>
      <c r="N14" s="224"/>
      <c r="O14" s="224"/>
      <c r="P14" s="224"/>
      <c r="Q14" s="224"/>
      <c r="R14" s="224"/>
      <c r="S14" s="224"/>
      <c r="T14" s="224"/>
      <c r="U14" s="224"/>
    </row>
    <row r="15" spans="1:21" x14ac:dyDescent="0.2">
      <c r="A15" s="224"/>
      <c r="B15" s="224"/>
      <c r="C15" s="224"/>
      <c r="D15" s="224"/>
      <c r="E15" s="224"/>
      <c r="F15" s="224"/>
      <c r="G15" s="224"/>
      <c r="H15" s="224"/>
      <c r="I15" s="224"/>
      <c r="J15" s="224"/>
      <c r="K15" s="224"/>
      <c r="L15" s="224"/>
      <c r="M15" s="224"/>
      <c r="N15" s="224"/>
      <c r="O15" s="224"/>
      <c r="P15" s="224"/>
      <c r="Q15" s="224"/>
      <c r="R15" s="224"/>
      <c r="S15" s="224"/>
      <c r="T15" s="224"/>
      <c r="U15" s="224"/>
    </row>
    <row r="16" spans="1:21" x14ac:dyDescent="0.2">
      <c r="A16" s="224"/>
      <c r="B16" s="224"/>
      <c r="C16" s="224"/>
      <c r="D16" s="224"/>
      <c r="E16" s="224"/>
      <c r="F16" s="224"/>
      <c r="G16" s="224"/>
      <c r="H16" s="224"/>
      <c r="I16" s="224"/>
      <c r="J16" s="224"/>
      <c r="K16" s="224"/>
      <c r="L16" s="224"/>
      <c r="M16" s="224"/>
      <c r="N16" s="224"/>
      <c r="O16" s="224"/>
      <c r="P16" s="224"/>
      <c r="Q16" s="224"/>
      <c r="R16" s="224"/>
      <c r="S16" s="224"/>
      <c r="T16" s="224"/>
      <c r="U16" s="224"/>
    </row>
    <row r="17" spans="1:21" x14ac:dyDescent="0.2">
      <c r="A17" s="224"/>
      <c r="B17" s="224"/>
      <c r="C17" s="224"/>
      <c r="D17" s="224"/>
      <c r="E17" s="224"/>
      <c r="F17" s="224"/>
      <c r="G17" s="224"/>
      <c r="H17" s="224"/>
      <c r="I17" s="224"/>
      <c r="J17" s="224"/>
      <c r="K17" s="224"/>
      <c r="L17" s="224"/>
      <c r="M17" s="224"/>
      <c r="N17" s="224"/>
      <c r="O17" s="224"/>
      <c r="P17" s="224"/>
      <c r="Q17" s="224"/>
      <c r="R17" s="224"/>
      <c r="S17" s="224"/>
      <c r="T17" s="224"/>
      <c r="U17" s="224"/>
    </row>
    <row r="18" spans="1:21" x14ac:dyDescent="0.2">
      <c r="A18" s="224"/>
      <c r="B18" s="224"/>
      <c r="C18" s="224"/>
      <c r="D18" s="224"/>
      <c r="E18" s="224"/>
      <c r="F18" s="224"/>
      <c r="G18" s="224"/>
      <c r="H18" s="224"/>
      <c r="I18" s="224"/>
      <c r="J18" s="224"/>
      <c r="K18" s="224"/>
      <c r="L18" s="224"/>
      <c r="M18" s="224"/>
      <c r="N18" s="224"/>
      <c r="O18" s="224"/>
      <c r="P18" s="224"/>
      <c r="Q18" s="224"/>
      <c r="R18" s="224"/>
      <c r="S18" s="224"/>
      <c r="T18" s="224"/>
      <c r="U18" s="224"/>
    </row>
    <row r="19" spans="1:21" x14ac:dyDescent="0.2">
      <c r="A19" s="224"/>
      <c r="B19" s="224"/>
      <c r="C19" s="224"/>
      <c r="D19" s="224"/>
      <c r="E19" s="224"/>
      <c r="F19" s="224"/>
      <c r="G19" s="224"/>
      <c r="H19" s="224"/>
      <c r="I19" s="224"/>
      <c r="J19" s="224"/>
      <c r="K19" s="224"/>
      <c r="L19" s="224"/>
      <c r="M19" s="224"/>
      <c r="N19" s="224"/>
      <c r="O19" s="224"/>
      <c r="P19" s="224"/>
      <c r="Q19" s="224"/>
      <c r="R19" s="224"/>
      <c r="S19" s="224"/>
      <c r="T19" s="224"/>
      <c r="U19" s="224"/>
    </row>
    <row r="20" spans="1:21" x14ac:dyDescent="0.2">
      <c r="A20" s="224"/>
      <c r="B20" s="224"/>
      <c r="C20" s="224"/>
      <c r="D20" s="224"/>
      <c r="E20" s="224"/>
      <c r="F20" s="224"/>
      <c r="G20" s="224"/>
      <c r="H20" s="224"/>
      <c r="I20" s="224"/>
      <c r="J20" s="224"/>
      <c r="K20" s="224"/>
      <c r="L20" s="224"/>
      <c r="M20" s="224"/>
      <c r="N20" s="224"/>
      <c r="O20" s="224"/>
      <c r="P20" s="224"/>
      <c r="Q20" s="224"/>
      <c r="R20" s="224"/>
      <c r="S20" s="224"/>
      <c r="T20" s="224"/>
      <c r="U20" s="224"/>
    </row>
    <row r="21" spans="1:21" x14ac:dyDescent="0.2">
      <c r="A21" s="224"/>
      <c r="B21" s="224"/>
      <c r="C21" s="224"/>
      <c r="D21" s="224"/>
      <c r="E21" s="224"/>
      <c r="F21" s="224"/>
      <c r="G21" s="224"/>
      <c r="H21" s="224"/>
      <c r="I21" s="224"/>
      <c r="J21" s="224"/>
      <c r="K21" s="224"/>
      <c r="L21" s="224"/>
      <c r="M21" s="224"/>
      <c r="N21" s="224"/>
      <c r="O21" s="224"/>
      <c r="P21" s="224"/>
      <c r="Q21" s="224"/>
      <c r="R21" s="224"/>
      <c r="S21" s="224"/>
      <c r="T21" s="224"/>
      <c r="U21" s="224"/>
    </row>
    <row r="22" spans="1:21" x14ac:dyDescent="0.2">
      <c r="A22" s="224"/>
      <c r="B22" s="224"/>
      <c r="C22" s="224"/>
      <c r="D22" s="224"/>
      <c r="E22" s="224"/>
      <c r="F22" s="224"/>
      <c r="G22" s="224"/>
      <c r="H22" s="224"/>
      <c r="I22" s="224"/>
      <c r="J22" s="224"/>
      <c r="K22" s="224"/>
      <c r="L22" s="224"/>
      <c r="M22" s="224"/>
      <c r="N22" s="224"/>
      <c r="O22" s="224"/>
      <c r="P22" s="224"/>
      <c r="Q22" s="224"/>
      <c r="R22" s="224"/>
      <c r="S22" s="224"/>
      <c r="T22" s="224"/>
      <c r="U22" s="224"/>
    </row>
    <row r="23" spans="1:21" x14ac:dyDescent="0.2">
      <c r="A23" s="224"/>
      <c r="B23" s="224"/>
      <c r="C23" s="224"/>
      <c r="D23" s="224"/>
      <c r="E23" s="224"/>
      <c r="F23" s="224"/>
      <c r="G23" s="224"/>
      <c r="H23" s="224"/>
      <c r="I23" s="224"/>
      <c r="J23" s="224"/>
      <c r="K23" s="224"/>
      <c r="L23" s="224"/>
      <c r="M23" s="224"/>
      <c r="N23" s="224"/>
      <c r="O23" s="224"/>
      <c r="P23" s="224"/>
      <c r="Q23" s="224"/>
      <c r="R23" s="224"/>
      <c r="S23" s="224"/>
      <c r="T23" s="224"/>
      <c r="U23" s="224"/>
    </row>
    <row r="24" spans="1:21" x14ac:dyDescent="0.2">
      <c r="A24" s="224"/>
      <c r="B24" s="224"/>
      <c r="C24" s="224"/>
      <c r="D24" s="224"/>
      <c r="E24" s="224"/>
      <c r="F24" s="224"/>
      <c r="G24" s="224"/>
      <c r="H24" s="224"/>
      <c r="I24" s="224"/>
      <c r="J24" s="224"/>
      <c r="K24" s="224"/>
      <c r="L24" s="224"/>
      <c r="M24" s="224"/>
      <c r="N24" s="224"/>
      <c r="O24" s="224"/>
      <c r="P24" s="224"/>
      <c r="Q24" s="224"/>
      <c r="R24" s="224"/>
      <c r="S24" s="224"/>
      <c r="T24" s="224"/>
      <c r="U24" s="224"/>
    </row>
    <row r="25" spans="1:21" x14ac:dyDescent="0.2">
      <c r="A25" s="224"/>
      <c r="B25" s="224"/>
      <c r="C25" s="224"/>
      <c r="D25" s="224"/>
      <c r="E25" s="224"/>
      <c r="F25" s="224"/>
      <c r="G25" s="224"/>
      <c r="H25" s="224"/>
      <c r="I25" s="224"/>
      <c r="J25" s="224"/>
      <c r="K25" s="224"/>
      <c r="L25" s="224"/>
      <c r="M25" s="224"/>
      <c r="N25" s="224"/>
      <c r="O25" s="224"/>
      <c r="P25" s="224"/>
      <c r="Q25" s="224"/>
      <c r="R25" s="224"/>
      <c r="S25" s="224"/>
      <c r="T25" s="224"/>
      <c r="U25" s="224"/>
    </row>
    <row r="26" spans="1:21" x14ac:dyDescent="0.2">
      <c r="A26" s="224"/>
      <c r="B26" s="224"/>
      <c r="C26" s="224"/>
      <c r="D26" s="224"/>
      <c r="E26" s="224"/>
      <c r="F26" s="224"/>
      <c r="G26" s="224"/>
      <c r="H26" s="224"/>
      <c r="I26" s="224"/>
      <c r="J26" s="224"/>
      <c r="K26" s="224"/>
      <c r="L26" s="224"/>
      <c r="M26" s="224"/>
      <c r="N26" s="224"/>
      <c r="O26" s="224"/>
      <c r="P26" s="224"/>
      <c r="Q26" s="224"/>
      <c r="R26" s="224"/>
      <c r="S26" s="224"/>
      <c r="T26" s="224"/>
      <c r="U26" s="224"/>
    </row>
    <row r="27" spans="1:21" x14ac:dyDescent="0.2">
      <c r="A27" s="224"/>
      <c r="B27" s="224"/>
      <c r="C27" s="224"/>
      <c r="D27" s="224"/>
      <c r="E27" s="224"/>
      <c r="F27" s="224"/>
      <c r="G27" s="224"/>
      <c r="H27" s="224"/>
      <c r="I27" s="224"/>
      <c r="J27" s="224"/>
      <c r="K27" s="224"/>
      <c r="L27" s="224"/>
      <c r="M27" s="224"/>
      <c r="N27" s="224"/>
      <c r="O27" s="224"/>
      <c r="P27" s="224"/>
      <c r="Q27" s="224"/>
      <c r="R27" s="224"/>
      <c r="S27" s="224"/>
      <c r="T27" s="224"/>
      <c r="U27" s="224"/>
    </row>
    <row r="28" spans="1:21" x14ac:dyDescent="0.2">
      <c r="A28" s="224"/>
      <c r="B28" s="224"/>
      <c r="C28" s="224"/>
      <c r="D28" s="224"/>
      <c r="E28" s="224"/>
      <c r="F28" s="224"/>
      <c r="G28" s="224"/>
      <c r="H28" s="224"/>
      <c r="I28" s="224"/>
      <c r="J28" s="224"/>
      <c r="K28" s="224"/>
      <c r="L28" s="224"/>
      <c r="M28" s="224"/>
      <c r="N28" s="224"/>
      <c r="O28" s="224"/>
      <c r="P28" s="224"/>
      <c r="Q28" s="224"/>
      <c r="R28" s="224"/>
      <c r="S28" s="224"/>
      <c r="T28" s="224"/>
      <c r="U28" s="224"/>
    </row>
    <row r="29" spans="1:21" x14ac:dyDescent="0.2">
      <c r="A29" s="224"/>
      <c r="B29" s="224"/>
      <c r="C29" s="224"/>
      <c r="D29" s="224"/>
      <c r="E29" s="224"/>
      <c r="F29" s="224"/>
      <c r="G29" s="224"/>
      <c r="H29" s="224"/>
      <c r="I29" s="224"/>
      <c r="J29" s="224"/>
      <c r="K29" s="224"/>
      <c r="L29" s="224"/>
      <c r="M29" s="224"/>
      <c r="N29" s="224"/>
      <c r="O29" s="224"/>
      <c r="P29" s="224"/>
      <c r="Q29" s="224"/>
      <c r="R29" s="224"/>
      <c r="S29" s="224"/>
      <c r="T29" s="224"/>
      <c r="U29" s="224"/>
    </row>
    <row r="30" spans="1:21" x14ac:dyDescent="0.2">
      <c r="A30" s="224"/>
      <c r="B30" s="224"/>
      <c r="C30" s="224"/>
      <c r="D30" s="224"/>
      <c r="E30" s="224"/>
      <c r="F30" s="224"/>
      <c r="G30" s="224"/>
      <c r="H30" s="224"/>
      <c r="I30" s="224"/>
      <c r="J30" s="224"/>
      <c r="K30" s="224"/>
      <c r="L30" s="224"/>
      <c r="M30" s="224"/>
      <c r="N30" s="224"/>
      <c r="O30" s="224"/>
      <c r="P30" s="224"/>
      <c r="Q30" s="224"/>
      <c r="R30" s="224"/>
      <c r="S30" s="224"/>
      <c r="T30" s="224"/>
      <c r="U30" s="224"/>
    </row>
    <row r="31" spans="1:21" x14ac:dyDescent="0.2">
      <c r="A31" s="224"/>
      <c r="B31" s="224"/>
      <c r="C31" s="224"/>
      <c r="D31" s="224"/>
      <c r="E31" s="224"/>
      <c r="F31" s="224"/>
      <c r="G31" s="224"/>
      <c r="H31" s="224"/>
      <c r="I31" s="224"/>
      <c r="J31" s="224"/>
      <c r="K31" s="224"/>
      <c r="L31" s="224"/>
      <c r="M31" s="224"/>
      <c r="N31" s="224"/>
      <c r="O31" s="224"/>
      <c r="P31" s="224"/>
      <c r="Q31" s="224"/>
      <c r="R31" s="224"/>
      <c r="S31" s="224"/>
      <c r="T31" s="224"/>
      <c r="U31" s="224"/>
    </row>
    <row r="32" spans="1:21" x14ac:dyDescent="0.2">
      <c r="A32" s="224"/>
      <c r="B32" s="224"/>
      <c r="C32" s="224"/>
      <c r="D32" s="224"/>
      <c r="E32" s="224"/>
      <c r="F32" s="224"/>
      <c r="G32" s="224"/>
      <c r="H32" s="224"/>
      <c r="I32" s="224"/>
      <c r="J32" s="224"/>
      <c r="K32" s="224"/>
      <c r="L32" s="224"/>
      <c r="M32" s="224"/>
      <c r="N32" s="224"/>
      <c r="O32" s="224"/>
      <c r="P32" s="224"/>
      <c r="Q32" s="224"/>
      <c r="R32" s="224"/>
      <c r="S32" s="224"/>
      <c r="T32" s="224"/>
      <c r="U32" s="224"/>
    </row>
    <row r="33" spans="1:21" x14ac:dyDescent="0.2">
      <c r="A33" s="224"/>
      <c r="B33" s="224"/>
      <c r="C33" s="224"/>
      <c r="D33" s="224"/>
      <c r="E33" s="224"/>
      <c r="F33" s="224"/>
      <c r="G33" s="224"/>
      <c r="H33" s="224"/>
      <c r="I33" s="224"/>
      <c r="J33" s="224"/>
      <c r="K33" s="224"/>
      <c r="L33" s="224"/>
      <c r="M33" s="224"/>
      <c r="N33" s="224"/>
      <c r="O33" s="224"/>
      <c r="P33" s="224"/>
      <c r="Q33" s="224"/>
      <c r="R33" s="224"/>
      <c r="S33" s="224"/>
      <c r="T33" s="224"/>
      <c r="U33" s="224"/>
    </row>
    <row r="34" spans="1:21" x14ac:dyDescent="0.2">
      <c r="A34" s="224"/>
      <c r="B34" s="224"/>
      <c r="C34" s="224"/>
      <c r="D34" s="224"/>
      <c r="E34" s="224"/>
      <c r="F34" s="224"/>
      <c r="G34" s="224"/>
      <c r="H34" s="224"/>
      <c r="I34" s="224"/>
      <c r="J34" s="224"/>
      <c r="K34" s="224"/>
      <c r="L34" s="224"/>
      <c r="M34" s="224"/>
      <c r="N34" s="224"/>
      <c r="O34" s="224"/>
      <c r="P34" s="224"/>
      <c r="Q34" s="224"/>
      <c r="R34" s="224"/>
      <c r="S34" s="224"/>
      <c r="T34" s="224"/>
      <c r="U34" s="224"/>
    </row>
    <row r="35" spans="1:21" x14ac:dyDescent="0.2">
      <c r="A35" s="224"/>
      <c r="B35" s="224"/>
      <c r="C35" s="224"/>
      <c r="D35" s="224"/>
      <c r="E35" s="224"/>
      <c r="F35" s="224"/>
      <c r="G35" s="224"/>
      <c r="H35" s="224"/>
      <c r="I35" s="224"/>
      <c r="J35" s="224"/>
      <c r="K35" s="224"/>
      <c r="L35" s="224"/>
      <c r="M35" s="224"/>
      <c r="N35" s="224"/>
      <c r="O35" s="224"/>
      <c r="P35" s="224"/>
      <c r="Q35" s="224"/>
      <c r="R35" s="224"/>
      <c r="S35" s="224"/>
      <c r="T35" s="224"/>
      <c r="U35" s="224"/>
    </row>
    <row r="36" spans="1:21" x14ac:dyDescent="0.2">
      <c r="A36" s="224"/>
      <c r="B36" s="224"/>
      <c r="C36" s="224"/>
      <c r="D36" s="224"/>
      <c r="E36" s="224"/>
      <c r="F36" s="224"/>
      <c r="G36" s="224"/>
      <c r="H36" s="224"/>
      <c r="I36" s="224"/>
      <c r="J36" s="224"/>
      <c r="K36" s="224"/>
      <c r="L36" s="224"/>
      <c r="M36" s="224"/>
      <c r="N36" s="224"/>
      <c r="O36" s="224"/>
      <c r="P36" s="224"/>
      <c r="Q36" s="224"/>
      <c r="R36" s="224"/>
      <c r="S36" s="224"/>
      <c r="T36" s="224"/>
      <c r="U36" s="224"/>
    </row>
    <row r="37" spans="1:21" x14ac:dyDescent="0.2">
      <c r="A37" s="224"/>
      <c r="B37" s="224"/>
      <c r="C37" s="224"/>
      <c r="D37" s="224"/>
      <c r="E37" s="224"/>
      <c r="F37" s="224"/>
      <c r="G37" s="224"/>
      <c r="H37" s="224"/>
      <c r="I37" s="224"/>
      <c r="J37" s="224"/>
      <c r="K37" s="224"/>
      <c r="L37" s="224"/>
      <c r="M37" s="224"/>
      <c r="N37" s="224"/>
      <c r="O37" s="224"/>
      <c r="P37" s="224"/>
      <c r="Q37" s="224"/>
      <c r="R37" s="224"/>
      <c r="S37" s="224"/>
      <c r="T37" s="224"/>
      <c r="U37" s="224"/>
    </row>
    <row r="38" spans="1:21" x14ac:dyDescent="0.2">
      <c r="A38" s="224"/>
      <c r="B38" s="224"/>
      <c r="C38" s="224"/>
      <c r="D38" s="224"/>
      <c r="E38" s="224"/>
      <c r="F38" s="224"/>
      <c r="G38" s="224"/>
      <c r="H38" s="224"/>
      <c r="I38" s="224"/>
      <c r="J38" s="224"/>
      <c r="K38" s="224"/>
      <c r="L38" s="224"/>
      <c r="M38" s="224"/>
      <c r="N38" s="224"/>
      <c r="O38" s="224"/>
      <c r="P38" s="224"/>
      <c r="Q38" s="224"/>
      <c r="R38" s="224"/>
      <c r="S38" s="224"/>
      <c r="T38" s="224"/>
      <c r="U38" s="224"/>
    </row>
  </sheetData>
  <mergeCells count="1">
    <mergeCell ref="A1:U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sqref="A1:A6"/>
    </sheetView>
  </sheetViews>
  <sheetFormatPr defaultColWidth="12.625" defaultRowHeight="15" customHeight="1" x14ac:dyDescent="0.2"/>
  <sheetData>
    <row r="1" spans="1:14" s="66" customFormat="1" ht="30" customHeight="1" x14ac:dyDescent="0.2">
      <c r="A1" s="176" t="s">
        <v>56</v>
      </c>
      <c r="B1" s="70" t="s">
        <v>38</v>
      </c>
      <c r="C1" s="71">
        <v>0</v>
      </c>
      <c r="D1" s="70" t="s">
        <v>39</v>
      </c>
      <c r="E1" s="72"/>
      <c r="F1" s="70" t="s">
        <v>40</v>
      </c>
      <c r="G1" s="72"/>
      <c r="H1" s="70" t="s">
        <v>41</v>
      </c>
      <c r="I1" s="72"/>
      <c r="J1" s="70" t="s">
        <v>42</v>
      </c>
      <c r="K1" s="72"/>
      <c r="L1" s="70" t="s">
        <v>43</v>
      </c>
      <c r="M1" s="72"/>
      <c r="N1" s="73"/>
    </row>
    <row r="2" spans="1:14" ht="15" customHeight="1" x14ac:dyDescent="0.2">
      <c r="A2" s="177"/>
      <c r="B2" s="4"/>
      <c r="C2" s="6"/>
      <c r="D2" s="4"/>
      <c r="E2" s="6"/>
      <c r="F2" s="4"/>
      <c r="G2" s="6"/>
      <c r="H2" s="4"/>
      <c r="I2" s="6"/>
      <c r="J2" s="4"/>
      <c r="K2" s="6"/>
      <c r="L2" s="4"/>
      <c r="M2" s="6"/>
      <c r="N2" s="69"/>
    </row>
    <row r="3" spans="1:14" ht="15" customHeight="1" x14ac:dyDescent="0.2">
      <c r="A3" s="177"/>
      <c r="B3" s="4" t="s">
        <v>33</v>
      </c>
      <c r="C3" s="8"/>
      <c r="D3" s="4" t="s">
        <v>33</v>
      </c>
      <c r="E3" s="8"/>
      <c r="F3" s="4" t="s">
        <v>33</v>
      </c>
      <c r="G3" s="8"/>
      <c r="H3" s="4" t="s">
        <v>33</v>
      </c>
      <c r="I3" s="8"/>
      <c r="J3" s="4" t="s">
        <v>33</v>
      </c>
      <c r="K3" s="8"/>
      <c r="L3" s="4" t="s">
        <v>33</v>
      </c>
      <c r="M3" s="8"/>
      <c r="N3" s="69"/>
    </row>
    <row r="4" spans="1:14" ht="15" customHeight="1" x14ac:dyDescent="0.2">
      <c r="A4" s="177"/>
      <c r="B4" s="4" t="s">
        <v>34</v>
      </c>
      <c r="C4" s="8"/>
      <c r="D4" s="4" t="s">
        <v>34</v>
      </c>
      <c r="E4" s="8"/>
      <c r="F4" s="4" t="s">
        <v>34</v>
      </c>
      <c r="G4" s="8"/>
      <c r="H4" s="4" t="s">
        <v>34</v>
      </c>
      <c r="I4" s="8"/>
      <c r="J4" s="4" t="s">
        <v>34</v>
      </c>
      <c r="K4" s="8"/>
      <c r="L4" s="4" t="s">
        <v>34</v>
      </c>
      <c r="M4" s="8"/>
      <c r="N4" s="69"/>
    </row>
    <row r="5" spans="1:14" ht="15" customHeight="1" x14ac:dyDescent="0.2">
      <c r="A5" s="177"/>
      <c r="B5" s="4" t="s">
        <v>35</v>
      </c>
      <c r="C5" s="8"/>
      <c r="D5" s="4" t="s">
        <v>35</v>
      </c>
      <c r="E5" s="8"/>
      <c r="F5" s="4" t="s">
        <v>35</v>
      </c>
      <c r="G5" s="8"/>
      <c r="H5" s="4" t="s">
        <v>35</v>
      </c>
      <c r="I5" s="8"/>
      <c r="J5" s="4" t="s">
        <v>35</v>
      </c>
      <c r="K5" s="8"/>
      <c r="L5" s="4" t="s">
        <v>35</v>
      </c>
      <c r="M5" s="8"/>
      <c r="N5" s="69"/>
    </row>
    <row r="6" spans="1:14" ht="15" customHeight="1" x14ac:dyDescent="0.2">
      <c r="A6" s="178"/>
      <c r="B6" s="9" t="s">
        <v>36</v>
      </c>
      <c r="C6" s="10"/>
      <c r="D6" s="9" t="s">
        <v>36</v>
      </c>
      <c r="E6" s="10"/>
      <c r="F6" s="9" t="s">
        <v>36</v>
      </c>
      <c r="G6" s="10"/>
      <c r="H6" s="9" t="s">
        <v>36</v>
      </c>
      <c r="I6" s="10"/>
      <c r="J6" s="9" t="s">
        <v>36</v>
      </c>
      <c r="K6" s="10"/>
      <c r="L6" s="9" t="s">
        <v>36</v>
      </c>
      <c r="M6" s="10"/>
      <c r="N6" s="69"/>
    </row>
    <row r="7" spans="1:14" s="69" customFormat="1" ht="15" customHeight="1" x14ac:dyDescent="0.2">
      <c r="A7" s="67"/>
      <c r="B7" s="5"/>
      <c r="C7" s="68"/>
      <c r="D7" s="5"/>
      <c r="E7" s="68"/>
      <c r="F7" s="5"/>
      <c r="G7" s="68"/>
      <c r="H7" s="5"/>
      <c r="I7" s="68"/>
      <c r="J7" s="5"/>
      <c r="K7" s="68"/>
      <c r="L7" s="5"/>
      <c r="M7" s="68"/>
    </row>
    <row r="8" spans="1:14" s="69" customFormat="1" ht="15" customHeight="1" x14ac:dyDescent="0.2">
      <c r="A8" s="67"/>
      <c r="B8" s="5"/>
      <c r="C8" s="68"/>
      <c r="D8" s="5"/>
      <c r="E8" s="68"/>
      <c r="F8" s="5"/>
      <c r="G8" s="68"/>
      <c r="H8" s="5"/>
      <c r="I8" s="68"/>
      <c r="J8" s="5"/>
      <c r="K8" s="68"/>
      <c r="L8" s="5"/>
      <c r="M8" s="68"/>
    </row>
    <row r="9" spans="1:14" s="69" customFormat="1" ht="15" customHeight="1" x14ac:dyDescent="0.2"/>
    <row r="10" spans="1:14" ht="30" customHeight="1" x14ac:dyDescent="0.2">
      <c r="A10" s="176" t="s">
        <v>57</v>
      </c>
      <c r="B10" s="70" t="s">
        <v>38</v>
      </c>
      <c r="C10" s="71">
        <v>0</v>
      </c>
      <c r="D10" s="70" t="s">
        <v>39</v>
      </c>
      <c r="E10" s="72"/>
      <c r="F10" s="70" t="s">
        <v>40</v>
      </c>
      <c r="G10" s="72"/>
      <c r="H10" s="70" t="s">
        <v>41</v>
      </c>
      <c r="I10" s="72"/>
      <c r="J10" s="70" t="s">
        <v>42</v>
      </c>
      <c r="K10" s="72"/>
      <c r="L10" s="70" t="s">
        <v>43</v>
      </c>
      <c r="M10" s="72"/>
      <c r="N10" s="69"/>
    </row>
    <row r="11" spans="1:14" ht="15" customHeight="1" x14ac:dyDescent="0.2">
      <c r="A11" s="177"/>
      <c r="B11" s="4"/>
      <c r="C11" s="6"/>
      <c r="D11" s="4"/>
      <c r="E11" s="6"/>
      <c r="F11" s="4"/>
      <c r="G11" s="6"/>
      <c r="H11" s="4"/>
      <c r="I11" s="6"/>
      <c r="J11" s="4"/>
      <c r="K11" s="6"/>
      <c r="L11" s="4"/>
      <c r="M11" s="6"/>
      <c r="N11" s="69"/>
    </row>
    <row r="12" spans="1:14" ht="15" customHeight="1" x14ac:dyDescent="0.2">
      <c r="A12" s="177"/>
      <c r="B12" s="4" t="s">
        <v>33</v>
      </c>
      <c r="C12" s="8"/>
      <c r="D12" s="4" t="s">
        <v>33</v>
      </c>
      <c r="E12" s="8"/>
      <c r="F12" s="4" t="s">
        <v>33</v>
      </c>
      <c r="G12" s="8"/>
      <c r="H12" s="4" t="s">
        <v>33</v>
      </c>
      <c r="I12" s="8"/>
      <c r="J12" s="4" t="s">
        <v>33</v>
      </c>
      <c r="K12" s="8"/>
      <c r="L12" s="4" t="s">
        <v>33</v>
      </c>
      <c r="M12" s="8"/>
      <c r="N12" s="69"/>
    </row>
    <row r="13" spans="1:14" ht="15" customHeight="1" x14ac:dyDescent="0.2">
      <c r="A13" s="177"/>
      <c r="B13" s="4" t="s">
        <v>34</v>
      </c>
      <c r="C13" s="8"/>
      <c r="D13" s="4" t="s">
        <v>34</v>
      </c>
      <c r="E13" s="8"/>
      <c r="F13" s="4" t="s">
        <v>34</v>
      </c>
      <c r="G13" s="8"/>
      <c r="H13" s="4" t="s">
        <v>34</v>
      </c>
      <c r="I13" s="8"/>
      <c r="J13" s="4" t="s">
        <v>34</v>
      </c>
      <c r="K13" s="8"/>
      <c r="L13" s="4" t="s">
        <v>34</v>
      </c>
      <c r="M13" s="8"/>
      <c r="N13" s="69"/>
    </row>
    <row r="14" spans="1:14" ht="15" customHeight="1" x14ac:dyDescent="0.2">
      <c r="A14" s="177"/>
      <c r="B14" s="4" t="s">
        <v>35</v>
      </c>
      <c r="C14" s="8"/>
      <c r="D14" s="4" t="s">
        <v>35</v>
      </c>
      <c r="E14" s="8"/>
      <c r="F14" s="4" t="s">
        <v>35</v>
      </c>
      <c r="G14" s="8"/>
      <c r="H14" s="4" t="s">
        <v>35</v>
      </c>
      <c r="I14" s="8"/>
      <c r="J14" s="4" t="s">
        <v>35</v>
      </c>
      <c r="K14" s="8"/>
      <c r="L14" s="4" t="s">
        <v>35</v>
      </c>
      <c r="M14" s="8"/>
      <c r="N14" s="69"/>
    </row>
    <row r="15" spans="1:14" ht="15" customHeight="1" x14ac:dyDescent="0.2">
      <c r="A15" s="178"/>
      <c r="B15" s="9" t="s">
        <v>36</v>
      </c>
      <c r="C15" s="10"/>
      <c r="D15" s="9" t="s">
        <v>36</v>
      </c>
      <c r="E15" s="10"/>
      <c r="F15" s="9" t="s">
        <v>36</v>
      </c>
      <c r="G15" s="10"/>
      <c r="H15" s="9" t="s">
        <v>36</v>
      </c>
      <c r="I15" s="10"/>
      <c r="J15" s="9" t="s">
        <v>36</v>
      </c>
      <c r="K15" s="10"/>
      <c r="L15" s="9" t="s">
        <v>36</v>
      </c>
      <c r="M15" s="10"/>
      <c r="N15" s="69"/>
    </row>
    <row r="16" spans="1:14" ht="15" customHeight="1" x14ac:dyDescent="0.2">
      <c r="A16" s="69"/>
      <c r="B16" s="69"/>
      <c r="C16" s="69"/>
      <c r="D16" s="69"/>
      <c r="E16" s="69"/>
      <c r="F16" s="69"/>
      <c r="G16" s="69"/>
      <c r="H16" s="69"/>
      <c r="I16" s="69"/>
      <c r="J16" s="69"/>
      <c r="K16" s="69"/>
      <c r="L16" s="69"/>
      <c r="M16" s="69"/>
      <c r="N16" s="69"/>
    </row>
    <row r="17" spans="1:14" ht="15" customHeight="1" x14ac:dyDescent="0.2">
      <c r="A17" s="69"/>
      <c r="B17" s="69"/>
      <c r="C17" s="69"/>
      <c r="D17" s="69"/>
      <c r="E17" s="69"/>
      <c r="F17" s="69"/>
      <c r="G17" s="69"/>
      <c r="H17" s="69"/>
      <c r="I17" s="69"/>
      <c r="J17" s="69"/>
      <c r="K17" s="69"/>
      <c r="L17" s="69"/>
      <c r="M17" s="69"/>
      <c r="N17" s="69"/>
    </row>
    <row r="18" spans="1:14" ht="15" customHeight="1" x14ac:dyDescent="0.2">
      <c r="A18" s="69"/>
      <c r="B18" s="69"/>
      <c r="C18" s="69"/>
      <c r="D18" s="82"/>
      <c r="E18" s="82"/>
      <c r="F18" s="82"/>
      <c r="G18" s="82"/>
      <c r="H18" s="82"/>
      <c r="I18" s="82"/>
      <c r="J18" s="82"/>
      <c r="K18" s="82"/>
      <c r="L18" s="82"/>
      <c r="M18" s="82"/>
      <c r="N18" s="82"/>
    </row>
    <row r="19" spans="1:14" ht="30" customHeight="1" x14ac:dyDescent="0.2">
      <c r="A19" s="176" t="s">
        <v>61</v>
      </c>
      <c r="B19" s="70" t="s">
        <v>38</v>
      </c>
      <c r="C19" s="72"/>
      <c r="D19" s="83"/>
      <c r="E19" s="83"/>
      <c r="F19" s="83"/>
      <c r="G19" s="83"/>
      <c r="H19" s="83"/>
      <c r="I19" s="83"/>
      <c r="J19" s="83"/>
      <c r="K19" s="83"/>
      <c r="L19" s="83"/>
      <c r="M19" s="83"/>
      <c r="N19" s="82"/>
    </row>
    <row r="20" spans="1:14" ht="15" customHeight="1" x14ac:dyDescent="0.2">
      <c r="A20" s="177"/>
      <c r="B20" s="4"/>
      <c r="C20" s="6"/>
      <c r="D20" s="5"/>
      <c r="E20" s="5"/>
      <c r="F20" s="5"/>
      <c r="G20" s="5"/>
      <c r="H20" s="5"/>
      <c r="I20" s="5"/>
      <c r="J20" s="5"/>
      <c r="K20" s="5"/>
      <c r="L20" s="5"/>
      <c r="M20" s="5"/>
      <c r="N20" s="82"/>
    </row>
    <row r="21" spans="1:14" ht="15" customHeight="1" x14ac:dyDescent="0.2">
      <c r="A21" s="177"/>
      <c r="B21" s="4" t="s">
        <v>33</v>
      </c>
      <c r="C21" s="8"/>
      <c r="D21" s="5"/>
      <c r="E21" s="68"/>
      <c r="F21" s="5"/>
      <c r="G21" s="68"/>
      <c r="H21" s="5"/>
      <c r="I21" s="68"/>
      <c r="J21" s="5"/>
      <c r="K21" s="68"/>
      <c r="L21" s="5"/>
      <c r="M21" s="68"/>
      <c r="N21" s="82"/>
    </row>
    <row r="22" spans="1:14" ht="15" customHeight="1" x14ac:dyDescent="0.2">
      <c r="A22" s="177"/>
      <c r="B22" s="4" t="s">
        <v>34</v>
      </c>
      <c r="C22" s="8"/>
      <c r="D22" s="5"/>
      <c r="E22" s="68"/>
      <c r="F22" s="5"/>
      <c r="G22" s="68"/>
      <c r="H22" s="5"/>
      <c r="I22" s="68"/>
      <c r="J22" s="5"/>
      <c r="K22" s="68"/>
      <c r="L22" s="5"/>
      <c r="M22" s="68"/>
      <c r="N22" s="82"/>
    </row>
    <row r="23" spans="1:14" ht="15" customHeight="1" x14ac:dyDescent="0.2">
      <c r="A23" s="177"/>
      <c r="B23" s="4" t="s">
        <v>35</v>
      </c>
      <c r="C23" s="8"/>
      <c r="D23" s="5"/>
      <c r="E23" s="68"/>
      <c r="F23" s="5"/>
      <c r="G23" s="68"/>
      <c r="H23" s="5"/>
      <c r="I23" s="68"/>
      <c r="J23" s="5"/>
      <c r="K23" s="68"/>
      <c r="L23" s="5"/>
      <c r="M23" s="68"/>
      <c r="N23" s="82"/>
    </row>
    <row r="24" spans="1:14" ht="15" customHeight="1" x14ac:dyDescent="0.2">
      <c r="A24" s="178"/>
      <c r="B24" s="9" t="s">
        <v>36</v>
      </c>
      <c r="C24" s="10"/>
      <c r="D24" s="5"/>
      <c r="E24" s="68"/>
      <c r="F24" s="5"/>
      <c r="G24" s="68"/>
      <c r="H24" s="5"/>
      <c r="I24" s="68"/>
      <c r="J24" s="5"/>
      <c r="K24" s="68"/>
      <c r="L24" s="5"/>
      <c r="M24" s="68"/>
      <c r="N24" s="84"/>
    </row>
    <row r="25" spans="1:14" ht="15" customHeight="1" x14ac:dyDescent="0.2">
      <c r="A25" s="69"/>
      <c r="B25" s="69"/>
      <c r="C25" s="69"/>
      <c r="D25" s="82"/>
      <c r="E25" s="82"/>
      <c r="F25" s="82"/>
      <c r="G25" s="82"/>
      <c r="H25" s="82"/>
      <c r="I25" s="82"/>
      <c r="J25" s="82"/>
      <c r="K25" s="82"/>
      <c r="L25" s="82"/>
      <c r="M25" s="82"/>
      <c r="N25" s="82"/>
    </row>
  </sheetData>
  <mergeCells count="3">
    <mergeCell ref="A19:A24"/>
    <mergeCell ref="A1:A6"/>
    <mergeCell ref="A10:A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zoomScaleNormal="100" workbookViewId="0"/>
  </sheetViews>
  <sheetFormatPr defaultColWidth="25.625" defaultRowHeight="12.75" customHeight="1" x14ac:dyDescent="0.2"/>
  <cols>
    <col min="1" max="16384" width="25.625" style="3"/>
  </cols>
  <sheetData>
    <row r="1" spans="1:12" ht="12.75" customHeight="1" x14ac:dyDescent="0.2">
      <c r="A1" s="11" t="s">
        <v>1</v>
      </c>
      <c r="B1" s="12"/>
      <c r="C1" s="2"/>
      <c r="D1" s="2"/>
      <c r="E1" s="2"/>
      <c r="F1" s="2"/>
      <c r="G1" s="2"/>
      <c r="H1" s="2"/>
      <c r="I1" s="2"/>
      <c r="J1" s="2"/>
      <c r="K1" s="2"/>
      <c r="L1" s="2"/>
    </row>
    <row r="2" spans="1:12" ht="12.75" customHeight="1" x14ac:dyDescent="0.2">
      <c r="A2" s="4"/>
      <c r="B2" s="5"/>
      <c r="C2" s="5"/>
      <c r="D2" s="5"/>
      <c r="E2" s="5"/>
      <c r="F2" s="2"/>
      <c r="G2" s="2"/>
      <c r="H2" s="2"/>
      <c r="I2" s="2"/>
      <c r="J2" s="2"/>
      <c r="K2" s="2"/>
      <c r="L2" s="2"/>
    </row>
    <row r="3" spans="1:12" ht="12.75" customHeight="1" x14ac:dyDescent="0.2">
      <c r="A3" s="27" t="s">
        <v>4</v>
      </c>
      <c r="B3" s="12"/>
      <c r="C3" s="5"/>
      <c r="D3" s="5"/>
      <c r="E3" s="5"/>
      <c r="F3" s="2"/>
      <c r="G3" s="2"/>
      <c r="H3" s="2"/>
      <c r="I3" s="2"/>
      <c r="J3" s="2"/>
      <c r="K3" s="2"/>
      <c r="L3" s="2"/>
    </row>
    <row r="4" spans="1:12" ht="12.75" customHeight="1" x14ac:dyDescent="0.2">
      <c r="A4" s="2"/>
      <c r="B4" s="14"/>
      <c r="C4" s="5"/>
      <c r="D4" s="5"/>
      <c r="E4" s="5"/>
      <c r="F4" s="2"/>
      <c r="G4" s="2"/>
      <c r="H4" s="2"/>
      <c r="I4" s="2"/>
      <c r="J4" s="2"/>
      <c r="K4" s="2"/>
      <c r="L4" s="2"/>
    </row>
    <row r="5" spans="1:12" ht="12.75" customHeight="1" x14ac:dyDescent="0.2">
      <c r="A5" s="151" t="s">
        <v>81</v>
      </c>
      <c r="B5" s="147"/>
      <c r="C5" s="152" t="s">
        <v>82</v>
      </c>
      <c r="D5" s="5"/>
      <c r="E5" s="5"/>
      <c r="F5" s="2"/>
      <c r="G5" s="2"/>
      <c r="H5" s="2"/>
      <c r="I5" s="2"/>
      <c r="J5" s="2"/>
      <c r="K5" s="2"/>
      <c r="L5" s="2"/>
    </row>
    <row r="6" spans="1:12" ht="12.75" customHeight="1" x14ac:dyDescent="0.2">
      <c r="A6" s="2"/>
      <c r="B6" s="14"/>
      <c r="C6" s="5"/>
      <c r="D6" s="5"/>
      <c r="E6" s="5"/>
      <c r="F6" s="2"/>
      <c r="G6" s="2"/>
      <c r="H6" s="2"/>
      <c r="I6" s="2"/>
      <c r="J6" s="2"/>
      <c r="K6" s="2"/>
      <c r="L6" s="2"/>
    </row>
    <row r="7" spans="1:12" ht="12.75" customHeight="1" x14ac:dyDescent="0.2">
      <c r="A7" s="27" t="s">
        <v>25</v>
      </c>
      <c r="B7" s="15"/>
      <c r="C7" s="28" t="s">
        <v>8</v>
      </c>
      <c r="D7" s="2"/>
      <c r="E7" s="2"/>
      <c r="F7" s="2"/>
      <c r="G7" s="2"/>
      <c r="H7" s="2"/>
      <c r="I7" s="2"/>
      <c r="J7" s="2"/>
      <c r="K7" s="2"/>
      <c r="L7" s="2"/>
    </row>
    <row r="8" spans="1:12" ht="12.75" customHeight="1" x14ac:dyDescent="0.2">
      <c r="A8" s="2"/>
      <c r="B8" s="2"/>
      <c r="C8" s="2"/>
      <c r="D8" s="2"/>
      <c r="E8" s="2"/>
      <c r="F8" s="2"/>
      <c r="G8" s="2"/>
      <c r="H8" s="2"/>
      <c r="J8" s="2"/>
      <c r="K8" s="2"/>
      <c r="L8" s="2"/>
    </row>
    <row r="9" spans="1:12" ht="12.75" customHeight="1" x14ac:dyDescent="0.2">
      <c r="A9" s="187" t="s">
        <v>21</v>
      </c>
      <c r="B9" s="188"/>
      <c r="C9" s="188"/>
      <c r="D9" s="188"/>
      <c r="E9" s="188"/>
      <c r="F9" s="188"/>
      <c r="G9" s="188"/>
      <c r="H9" s="188"/>
      <c r="I9" s="189"/>
      <c r="J9" s="2"/>
      <c r="K9" s="2"/>
      <c r="L9" s="2"/>
    </row>
    <row r="10" spans="1:12" ht="12.75" customHeight="1" x14ac:dyDescent="0.2">
      <c r="A10" s="4"/>
      <c r="B10" s="5"/>
      <c r="C10" s="5"/>
      <c r="D10" s="5"/>
      <c r="E10" s="5"/>
      <c r="F10" s="5"/>
      <c r="G10" s="5"/>
      <c r="H10" s="5"/>
      <c r="I10" s="6"/>
      <c r="J10" s="2"/>
      <c r="K10" s="2"/>
      <c r="L10" s="2"/>
    </row>
    <row r="11" spans="1:12" ht="12.75" customHeight="1" x14ac:dyDescent="0.2">
      <c r="A11" s="190" t="s">
        <v>52</v>
      </c>
      <c r="B11" s="191"/>
      <c r="C11" s="192"/>
      <c r="D11" s="5"/>
      <c r="E11" s="190" t="s">
        <v>51</v>
      </c>
      <c r="F11" s="191"/>
      <c r="G11" s="191"/>
      <c r="H11" s="191"/>
      <c r="I11" s="192"/>
      <c r="J11" s="2"/>
      <c r="K11" s="2"/>
      <c r="L11" s="2"/>
    </row>
    <row r="12" spans="1:12" ht="12.75" customHeight="1" x14ac:dyDescent="0.2">
      <c r="A12" s="197" t="s">
        <v>10</v>
      </c>
      <c r="B12" s="17"/>
      <c r="C12" s="6" t="s">
        <v>5</v>
      </c>
      <c r="D12" s="5"/>
      <c r="E12" s="29" t="s">
        <v>46</v>
      </c>
      <c r="F12" s="30" t="s">
        <v>47</v>
      </c>
      <c r="G12" s="30" t="s">
        <v>48</v>
      </c>
      <c r="H12" s="49" t="s">
        <v>49</v>
      </c>
      <c r="I12" s="42" t="s">
        <v>50</v>
      </c>
      <c r="J12" s="2"/>
      <c r="K12" s="2"/>
      <c r="L12" s="2"/>
    </row>
    <row r="13" spans="1:12" ht="12.75" customHeight="1" x14ac:dyDescent="0.2">
      <c r="A13" s="197"/>
      <c r="B13" s="17"/>
      <c r="C13" s="6" t="s">
        <v>6</v>
      </c>
      <c r="D13" s="5"/>
      <c r="E13" s="43"/>
      <c r="F13" s="26"/>
      <c r="G13" s="21"/>
      <c r="H13" s="45" t="e">
        <f>$B$16*G13/(F13-E13)</f>
        <v>#DIV/0!</v>
      </c>
      <c r="I13" s="7"/>
      <c r="J13" s="2"/>
      <c r="K13" s="2"/>
      <c r="L13" s="2"/>
    </row>
    <row r="14" spans="1:12" ht="12.75" customHeight="1" x14ac:dyDescent="0.2">
      <c r="A14" s="197"/>
      <c r="B14" s="17"/>
      <c r="C14" s="6" t="s">
        <v>7</v>
      </c>
      <c r="D14" s="5"/>
      <c r="E14" s="44"/>
      <c r="F14" s="7"/>
      <c r="G14" s="17"/>
      <c r="H14" s="45" t="e">
        <f>$B$16*G14/(F14-E14)</f>
        <v>#DIV/0!</v>
      </c>
      <c r="I14" s="7"/>
      <c r="J14" s="2"/>
      <c r="K14" s="2"/>
      <c r="L14" s="2"/>
    </row>
    <row r="15" spans="1:12" ht="12.75" customHeight="1" x14ac:dyDescent="0.2">
      <c r="A15" s="197"/>
      <c r="B15" s="17"/>
      <c r="C15" s="6" t="s">
        <v>8</v>
      </c>
      <c r="D15" s="5"/>
      <c r="E15" s="44"/>
      <c r="F15" s="7"/>
      <c r="G15" s="17"/>
      <c r="H15" s="45" t="e">
        <f>$B$16*G15/(F15-E15)</f>
        <v>#DIV/0!</v>
      </c>
      <c r="I15" s="7"/>
      <c r="J15" s="2"/>
      <c r="K15" s="2"/>
      <c r="L15" s="2"/>
    </row>
    <row r="16" spans="1:12" ht="12.75" customHeight="1" x14ac:dyDescent="0.2">
      <c r="A16" s="197"/>
      <c r="B16" s="17"/>
      <c r="C16" s="6" t="s">
        <v>9</v>
      </c>
      <c r="D16" s="5"/>
      <c r="E16" s="44"/>
      <c r="F16" s="7"/>
      <c r="G16" s="17"/>
      <c r="H16" s="46"/>
      <c r="I16" s="7"/>
      <c r="J16" s="2"/>
      <c r="K16" s="2"/>
      <c r="L16" s="2"/>
    </row>
    <row r="17" spans="1:12" s="14" customFormat="1" ht="12.75" customHeight="1" x14ac:dyDescent="0.2">
      <c r="A17" s="4"/>
      <c r="B17" s="5"/>
      <c r="C17" s="6"/>
      <c r="D17" s="5"/>
      <c r="E17" s="47"/>
      <c r="F17" s="24"/>
      <c r="G17" s="19"/>
      <c r="H17" s="48"/>
      <c r="I17" s="24"/>
      <c r="J17" s="2"/>
      <c r="K17" s="2"/>
      <c r="L17" s="2"/>
    </row>
    <row r="18" spans="1:12" s="14" customFormat="1" ht="12.75" customHeight="1" x14ac:dyDescent="0.2">
      <c r="A18" s="197" t="s">
        <v>11</v>
      </c>
      <c r="B18" s="17"/>
      <c r="C18" s="18" t="s">
        <v>5</v>
      </c>
      <c r="D18" s="5"/>
      <c r="E18" s="5"/>
      <c r="F18" s="5"/>
      <c r="G18" s="5"/>
      <c r="H18" s="5"/>
      <c r="I18" s="6"/>
      <c r="J18" s="2"/>
      <c r="K18" s="2"/>
      <c r="L18" s="2"/>
    </row>
    <row r="19" spans="1:12" s="14" customFormat="1" ht="12.75" customHeight="1" x14ac:dyDescent="0.2">
      <c r="A19" s="194"/>
      <c r="B19" s="19"/>
      <c r="C19" s="20" t="s">
        <v>8</v>
      </c>
      <c r="D19" s="13"/>
      <c r="E19" s="13"/>
      <c r="F19" s="13"/>
      <c r="G19" s="13"/>
      <c r="H19" s="13"/>
      <c r="I19" s="20"/>
      <c r="J19" s="2"/>
      <c r="K19" s="2"/>
      <c r="L19" s="2"/>
    </row>
    <row r="20" spans="1:12" ht="12.75" customHeight="1" x14ac:dyDescent="0.2">
      <c r="A20" s="2"/>
      <c r="B20" s="2"/>
      <c r="C20" s="2"/>
      <c r="D20" s="2"/>
      <c r="E20" s="2"/>
      <c r="F20" s="2"/>
      <c r="G20" s="2"/>
      <c r="H20" s="2"/>
      <c r="I20" s="2"/>
      <c r="J20" s="2"/>
      <c r="K20" s="2"/>
      <c r="L20" s="2"/>
    </row>
    <row r="21" spans="1:12" s="14" customFormat="1" ht="12.75" customHeight="1" x14ac:dyDescent="0.2">
      <c r="A21" s="193" t="s">
        <v>18</v>
      </c>
      <c r="B21" s="195"/>
      <c r="C21" s="195"/>
      <c r="D21" s="195"/>
      <c r="E21" s="195"/>
      <c r="F21" s="195"/>
      <c r="G21" s="196"/>
      <c r="H21" s="2"/>
      <c r="I21" s="2"/>
      <c r="J21" s="2"/>
      <c r="K21" s="2"/>
      <c r="L21" s="2"/>
    </row>
    <row r="22" spans="1:12" s="14" customFormat="1" ht="12.75" customHeight="1" x14ac:dyDescent="0.2">
      <c r="A22" s="4"/>
      <c r="B22" s="5"/>
      <c r="C22" s="5"/>
      <c r="D22" s="5"/>
      <c r="E22" s="5"/>
      <c r="F22" s="5"/>
      <c r="G22" s="6"/>
      <c r="H22" s="2"/>
      <c r="I22" s="2"/>
      <c r="J22" s="2"/>
      <c r="K22" s="2"/>
      <c r="L22" s="2"/>
    </row>
    <row r="23" spans="1:12" ht="12.75" customHeight="1" x14ac:dyDescent="0.2">
      <c r="A23" s="38" t="s">
        <v>44</v>
      </c>
      <c r="B23" s="21"/>
      <c r="C23" s="23" t="s">
        <v>16</v>
      </c>
      <c r="D23" s="5"/>
      <c r="E23" s="25" t="s">
        <v>19</v>
      </c>
      <c r="F23" s="21"/>
      <c r="G23" s="23" t="s">
        <v>20</v>
      </c>
      <c r="H23" s="2"/>
      <c r="I23" s="2"/>
      <c r="J23" s="2"/>
      <c r="K23" s="2"/>
      <c r="L23" s="2"/>
    </row>
    <row r="24" spans="1:12" ht="12.75" customHeight="1" x14ac:dyDescent="0.2">
      <c r="A24" s="39" t="s">
        <v>17</v>
      </c>
      <c r="B24" s="17"/>
      <c r="C24" s="6" t="s">
        <v>16</v>
      </c>
      <c r="D24" s="5"/>
      <c r="E24" s="4" t="s">
        <v>19</v>
      </c>
      <c r="F24" s="17"/>
      <c r="G24" s="6" t="s">
        <v>20</v>
      </c>
      <c r="H24" s="2"/>
      <c r="I24" s="2"/>
      <c r="J24" s="2"/>
      <c r="K24" s="2"/>
      <c r="L24" s="2"/>
    </row>
    <row r="25" spans="1:12" ht="12.75" customHeight="1" x14ac:dyDescent="0.2">
      <c r="A25" s="40" t="s">
        <v>45</v>
      </c>
      <c r="B25" s="19"/>
      <c r="C25" s="20" t="s">
        <v>16</v>
      </c>
      <c r="D25" s="13"/>
      <c r="E25" s="9" t="s">
        <v>19</v>
      </c>
      <c r="F25" s="19"/>
      <c r="G25" s="20" t="s">
        <v>20</v>
      </c>
      <c r="H25" s="2"/>
      <c r="I25" s="2"/>
      <c r="J25" s="2"/>
      <c r="K25" s="2"/>
      <c r="L25" s="2"/>
    </row>
    <row r="26" spans="1:12" ht="12.75" customHeight="1" x14ac:dyDescent="0.2">
      <c r="A26" s="2"/>
      <c r="B26" s="2"/>
      <c r="C26" s="2"/>
      <c r="D26" s="2"/>
      <c r="E26" s="2"/>
      <c r="F26" s="2"/>
      <c r="G26" s="2"/>
      <c r="H26" s="2"/>
      <c r="I26" s="2"/>
      <c r="J26" s="2"/>
      <c r="K26" s="2"/>
      <c r="L26" s="2"/>
    </row>
    <row r="27" spans="1:12" ht="12.75" customHeight="1" x14ac:dyDescent="0.2">
      <c r="A27" s="193" t="s">
        <v>12</v>
      </c>
      <c r="B27" s="21"/>
      <c r="C27" s="16" t="s">
        <v>22</v>
      </c>
      <c r="D27" s="16"/>
      <c r="E27" s="22" t="s">
        <v>24</v>
      </c>
      <c r="F27" s="21"/>
      <c r="G27" s="23" t="s">
        <v>14</v>
      </c>
      <c r="H27" s="2"/>
      <c r="I27" s="2"/>
      <c r="J27" s="2"/>
      <c r="K27" s="2"/>
      <c r="L27" s="2"/>
    </row>
    <row r="28" spans="1:12" ht="12.75" customHeight="1" x14ac:dyDescent="0.2">
      <c r="A28" s="194"/>
      <c r="B28" s="19"/>
      <c r="C28" s="13" t="s">
        <v>23</v>
      </c>
      <c r="D28" s="13"/>
      <c r="E28" s="13"/>
      <c r="F28" s="13"/>
      <c r="G28" s="20"/>
      <c r="H28" s="2"/>
      <c r="I28" s="2"/>
      <c r="J28" s="2"/>
      <c r="K28" s="2"/>
      <c r="L28" s="2"/>
    </row>
    <row r="29" spans="1:12" ht="12.75" customHeight="1" x14ac:dyDescent="0.2">
      <c r="A29" s="2"/>
      <c r="B29" s="2"/>
      <c r="C29" s="2"/>
      <c r="D29" s="2"/>
      <c r="E29" s="2"/>
      <c r="F29" s="2"/>
      <c r="G29" s="2"/>
      <c r="H29" s="2"/>
      <c r="I29" s="2"/>
      <c r="J29" s="2"/>
      <c r="K29" s="2"/>
      <c r="L29" s="2"/>
    </row>
    <row r="30" spans="1:12" ht="12.75" customHeight="1" x14ac:dyDescent="0.2">
      <c r="A30" s="78" t="s">
        <v>26</v>
      </c>
      <c r="B30" s="86">
        <f>((B23*F23)+(B24*F24)+(B25*F25)) / 2000</f>
        <v>0</v>
      </c>
      <c r="C30" s="77" t="s">
        <v>8</v>
      </c>
      <c r="D30" s="2"/>
      <c r="E30" s="2"/>
      <c r="F30" s="2"/>
      <c r="G30" s="2"/>
      <c r="H30" s="2"/>
      <c r="I30" s="2"/>
      <c r="J30" s="2"/>
      <c r="K30" s="2"/>
      <c r="L30" s="2"/>
    </row>
    <row r="31" spans="1:12" ht="12.75" customHeight="1" x14ac:dyDescent="0.2">
      <c r="A31" s="4"/>
      <c r="B31" s="85"/>
      <c r="C31" s="6"/>
      <c r="D31" s="2"/>
      <c r="E31" s="2"/>
      <c r="F31" s="2"/>
      <c r="G31" s="2"/>
      <c r="H31" s="2"/>
      <c r="I31" s="2"/>
      <c r="J31" s="2"/>
      <c r="K31" s="2"/>
      <c r="L31" s="2"/>
    </row>
    <row r="32" spans="1:12" ht="12.75" customHeight="1" x14ac:dyDescent="0.2">
      <c r="A32" s="80" t="s">
        <v>3</v>
      </c>
      <c r="B32" s="87">
        <f>B7+B15+B19+B30</f>
        <v>0</v>
      </c>
      <c r="C32" s="6" t="s">
        <v>8</v>
      </c>
      <c r="D32" s="2"/>
      <c r="E32" s="2"/>
      <c r="F32" s="2"/>
      <c r="G32" s="2"/>
      <c r="H32" s="2"/>
      <c r="I32" s="2"/>
      <c r="J32" s="2"/>
      <c r="K32" s="2"/>
      <c r="L32" s="2"/>
    </row>
    <row r="33" spans="1:12" ht="12.75" customHeight="1" x14ac:dyDescent="0.2">
      <c r="A33" s="4"/>
      <c r="B33" s="85"/>
      <c r="C33" s="6"/>
      <c r="D33" s="2"/>
      <c r="E33" s="2"/>
      <c r="F33" s="2"/>
      <c r="G33" s="2"/>
      <c r="H33" s="2"/>
      <c r="I33" s="2"/>
      <c r="J33" s="2"/>
      <c r="K33" s="2"/>
      <c r="L33" s="2"/>
    </row>
    <row r="34" spans="1:12" ht="12.75" customHeight="1" x14ac:dyDescent="0.2">
      <c r="A34" s="4" t="s">
        <v>28</v>
      </c>
      <c r="B34" s="51">
        <f>'Heat Input Curve'!C3</f>
        <v>0</v>
      </c>
      <c r="C34" s="6" t="s">
        <v>29</v>
      </c>
      <c r="D34" s="2"/>
      <c r="E34" s="2"/>
      <c r="F34" s="2"/>
      <c r="G34" s="2"/>
      <c r="H34" s="2"/>
      <c r="I34" s="2"/>
      <c r="J34" s="2"/>
      <c r="K34" s="2"/>
      <c r="L34" s="2"/>
    </row>
    <row r="35" spans="1:12" ht="12.75" customHeight="1" x14ac:dyDescent="0.2">
      <c r="A35" s="79" t="s">
        <v>27</v>
      </c>
      <c r="B35" s="56">
        <f>((B32*B34*B3)+B13+B16) * IF(B5=1, 1.1, 1)</f>
        <v>0</v>
      </c>
      <c r="C35" s="20" t="s">
        <v>13</v>
      </c>
      <c r="D35" s="2"/>
      <c r="E35" s="2"/>
      <c r="F35" s="2"/>
      <c r="G35" s="2"/>
      <c r="H35" s="2"/>
      <c r="I35" s="2"/>
      <c r="J35" s="2"/>
      <c r="K35" s="2"/>
      <c r="L35" s="2"/>
    </row>
    <row r="36" spans="1:12" ht="12.75" customHeight="1" x14ac:dyDescent="0.2">
      <c r="A36" s="2"/>
      <c r="C36" s="2"/>
      <c r="D36" s="2"/>
      <c r="E36" s="2"/>
      <c r="F36" s="1"/>
      <c r="G36" s="1"/>
      <c r="H36" s="2"/>
      <c r="I36" s="2"/>
      <c r="J36" s="2"/>
      <c r="K36" s="2"/>
      <c r="L36" s="2"/>
    </row>
    <row r="37" spans="1:12" ht="12.75" customHeight="1" x14ac:dyDescent="0.2">
      <c r="A37" s="183" t="s">
        <v>0</v>
      </c>
      <c r="B37" s="185" t="s">
        <v>30</v>
      </c>
      <c r="C37" s="179" t="s">
        <v>53</v>
      </c>
      <c r="D37" s="179" t="s">
        <v>32</v>
      </c>
      <c r="E37" s="179" t="s">
        <v>31</v>
      </c>
      <c r="F37" s="179" t="s">
        <v>2</v>
      </c>
      <c r="G37" s="179" t="s">
        <v>37</v>
      </c>
      <c r="H37" s="179" t="s">
        <v>88</v>
      </c>
      <c r="I37" s="179" t="s">
        <v>91</v>
      </c>
      <c r="J37" s="179" t="s">
        <v>90</v>
      </c>
      <c r="K37" s="181" t="s">
        <v>89</v>
      </c>
      <c r="L37" s="2"/>
    </row>
    <row r="38" spans="1:12" ht="12.75" customHeight="1" x14ac:dyDescent="0.2">
      <c r="A38" s="184"/>
      <c r="B38" s="186"/>
      <c r="C38" s="180"/>
      <c r="D38" s="180"/>
      <c r="E38" s="180"/>
      <c r="F38" s="180"/>
      <c r="G38" s="180"/>
      <c r="H38" s="180"/>
      <c r="I38" s="180"/>
      <c r="J38" s="180"/>
      <c r="K38" s="182"/>
      <c r="L38" s="2"/>
    </row>
    <row r="39" spans="1:12" ht="12.75" customHeight="1" x14ac:dyDescent="0.2">
      <c r="A39" s="167">
        <v>0</v>
      </c>
      <c r="B39" s="170">
        <f>IF(AND(A39&gt;='Heat Input Curve'!$C$1,IF('Heat Input Curve'!$E$1=0, TRUE, A39&lt;'Heat Input Curve'!$E$1)), ('Heat Input Curve'!$C$3*(IF(A39=0,1,A39^0)))+('Heat Input Curve'!$C$4*(A39^1))+('Heat Input Curve'!$C$5*(A39^2))+('Heat Input Curve'!$C$6*(A39^3)),
IF(AND(A39&gt;='Heat Input Curve'!$E$1,IF('Heat Input Curve'!$G$1=0, TRUE, A39&lt;'Heat Input Curve'!$G$1)), ('Heat Input Curve'!$E$3*(IF(A39=0,1,A39^0)))+('Heat Input Curve'!$E$4*(A39^1))+('Heat Input Curve'!$E$5*(A39^2))+('Heat Input Curve'!$E$6*(A39^3)),
IF(AND(A39&gt;='Heat Input Curve'!$G$1,IF('Heat Input Curve'!$I$1=0, TRUE, A39&lt;'Heat Input Curve'!$I$1)), ('Heat Input Curve'!$G$3*(IF(A39=0,1,A39^0)))+('Heat Input Curve'!$G$4*(A39^1))+('Heat Input Curve'!$G$5*(A39^2))+('Heat Input Curve'!$G$6*(A39^3)),
IF(AND(A39&gt;='Heat Input Curve'!$I$1,IF('Heat Input Curve'!$K$1=0, TRUE, A39&lt;'Heat Input Curve'!$K$1)), ('Heat Input Curve'!$I$3*(IF(A39=0,1,A39^0)))+('Heat Input Curve'!$I$4*(A39^1))+('Heat Input Curve'!$I$5*(A39^2))+('Heat Input Curve'!$I$6*(A39^3)),
IF(AND(A39&gt;='Heat Input Curve'!$K$1,IF('Heat Input Curve'!$M$1=0, TRUE, A39&lt;'Heat Input Curve'!$M$1)), ('Heat Input Curve'!$K$3*(IF(A39=0,1,A39^0)))+('Heat Input Curve'!$K$4*(A39^1))+('Heat Input Curve'!$K$5*(A39^2))+('Heat Input Curve'!$K$6*(A39^3)),
IF(A39&gt;='Heat Input Curve'!$M$1, ('Heat Input Curve'!$M$3*(IF(A39=0,1,A39^0)))+('Heat Input Curve'!$M$4*(A39^1))+('Heat Input Curve'!$M$5*(A39^2))+('Heat Input Curve'!$M$6*(A39^3)),
"Error"))))))</f>
        <v>0</v>
      </c>
      <c r="C39" s="86">
        <f>IF(SUM('Heat Input Curve'!E1:M1)=0, ((3*'Heat Input Curve'!$C$6*(A39^2))+(2*'Heat Input Curve'!$C$5*(A39^1))+(1*'Heat Input Curve'!$C$4*1)+(0*'Heat Input Curve'!$C$3))*$B$3,
IF(A39&gt;MAX('Heat Input Curve'!$C$1,'Heat Input Curve'!$E$1,'Heat Input Curve'!$G$1,'Heat Input Curve'!$I$1,'Heat Input Curve'!$K$1,'Heat Input Curve'!$M$1), C38,
IF(AND(A39&gt;='Heat Input Curve'!$C$1,IF('Heat Input Curve'!$E$1=0, TRUE, A39&lt;'Heat Input Curve'!$E$1)),(3*'Heat Input Curve'!$C$6*(A39^2))+(2*'Heat Input Curve'!$C$5*(A39^1))+(1*'Heat Input Curve'!$C$4*(IF(A39=0,1,A39^0)))+(0*'Heat Input Curve'!$C$3),
IF(AND(A39&gt;='Heat Input Curve'!$E$1,IF('Heat Input Curve'!$G$1=0, TRUE, A39&lt;'Heat Input Curve'!$G$1)),(3*'Heat Input Curve'!$E$6*(A39^2))+(2*'Heat Input Curve'!$E$5*(A39^1))+(1*'Heat Input Curve'!$E$4*(IF(A39=0,1,A39^0)))+(0*'Heat Input Curve'!$E$3),
IF(AND(A39&gt;='Heat Input Curve'!$G$1,IF('Heat Input Curve'!$I$1=0, TRUE, A39&lt;'Heat Input Curve'!$I$1)),(3*'Heat Input Curve'!$G$6*(A39^2))+(2*'Heat Input Curve'!$G$5*(A39^1))+(1*'Heat Input Curve'!$G$4*(IF(A39=0,1,A39^0)))+(0*'Heat Input Curve'!$G$3),
IF(AND(A39&gt;='Heat Input Curve'!$I$1,IF('Heat Input Curve'!$K$1=0, TRUE, A39&lt;'Heat Input Curve'!$K$1)),(3*'Heat Input Curve'!$I$6*(A39^2))+(2*'Heat Input Curve'!$I$5*(A39^1))+(1*'Heat Input Curve'!$I$4*(IF(A39=0,1,A39^0)))+(0*'Heat Input Curve'!$I$3),
IF(AND(A39&gt;='Heat Input Curve'!$K$1,IF('Heat Input Curve'!$M$1=0, TRUE, A39&lt;'Heat Input Curve'!$M$1)),(3*'Heat Input Curve'!$K$6*(A39^2))+(2*'Heat Input Curve'!$K$5*(A39^1))+(1*'Heat Input Curve'!$K$4*(IF(A39=0,1,A39^0)))+(0*'Heat Input Curve'!$K$3),
IF(A39&gt;='Heat Input Curve'!$M$1,(3*'Heat Input Curve'!$M$6*(A39^2))+(2*'Heat Input Curve'!$M$5*(A39^1))+(1*'Heat Input Curve'!$M$4*(IF(A39=0,1,A39^0)))+(0*'Heat Input Curve'!$E$3),
"Error"))))))*$B$3))</f>
        <v>0</v>
      </c>
      <c r="D39" s="170">
        <f>$B$32</f>
        <v>0</v>
      </c>
      <c r="E39" s="86">
        <f>IF(SUM($E$13:$F$17)=0,0,
IF(AND(A39&gt;=$E$13,A39&lt;=$F$13),$H$13,
IF(AND(A39&gt;=$E$14,A39&lt;=$F$14),$H$14,
IF(AND(A39&gt;=$E$15,A39&lt;=$F$15),$H$15,
IF(AND(A39&gt;=$E$16,A39&lt;=$F$16),$H$16,
IF(AND(A39&gt;=$E$17,A39&lt;=$F$17),$H$17,
"Error")))))+$B$12)</f>
        <v>0</v>
      </c>
      <c r="F39" s="86">
        <f>IF(SUM(E13:F17)=0, 0,
IF(AND(A39&gt;=$E$13,A39&lt;=$F$13), $I$13,
IF(AND(A39&gt;=$E$14,A39&lt;=$F$14), $I$14,
IF(AND(A39&gt;=$E$15,A39&lt;=$F$15), $I$15,
IF(AND(A39&gt;=$E$16,A39&lt;=$F$16), $I$16,
IF(AND(A39&gt;=$E$17,A39&lt;=$F$17), $I$17,
"Error")))))+$B$18)</f>
        <v>0</v>
      </c>
      <c r="G39" s="86">
        <f>IF(A39&lt;=$F$27, $B$27,
IF(A39&gt;$F$27, $B$28+$B$27,
"Error"))</f>
        <v>0</v>
      </c>
      <c r="H39" s="170">
        <f>((C39*D39)+E39+F39+G39)</f>
        <v>0</v>
      </c>
      <c r="I39" s="170">
        <f>IF($B$5=1, 1.1, 1)</f>
        <v>1</v>
      </c>
      <c r="J39" s="170">
        <f>IF(I39&gt;1, IF(H39&gt;=2000, 0, IF(AND(H39&lt;2000, H39&gt;1900), ((((100-(H39-1900)))/100)*100), IF(AND(H39&gt;=1000, H39&lt;=1900), 100, ((H39*I39)-H39)))), 0)</f>
        <v>0</v>
      </c>
      <c r="K39" s="171">
        <f>H39+J39</f>
        <v>0</v>
      </c>
      <c r="L39" s="2"/>
    </row>
    <row r="40" spans="1:12" ht="12.75" customHeight="1" x14ac:dyDescent="0.2">
      <c r="A40" s="53"/>
      <c r="B40" s="50">
        <f>IF(AND(A40&gt;='Heat Input Curve'!$C$1,IF('Heat Input Curve'!$E$1=0, TRUE, A40&lt;'Heat Input Curve'!$E$1)), ('Heat Input Curve'!$C$3*(IF(A40=0,1,A40^0)))+('Heat Input Curve'!$C$4*(A40^1))+('Heat Input Curve'!$C$5*(A40^2))+('Heat Input Curve'!$C$6*(A40^3)),
IF(AND(A40&gt;='Heat Input Curve'!$E$1,IF('Heat Input Curve'!$G$1=0, TRUE, A40&lt;'Heat Input Curve'!$G$1)), ('Heat Input Curve'!$E$3*(IF(A40=0,1,A40^0)))+('Heat Input Curve'!$E$4*(A40^1))+('Heat Input Curve'!$E$5*(A40^2))+('Heat Input Curve'!$E$6*(A40^3)),
IF(AND(A40&gt;='Heat Input Curve'!$G$1,IF('Heat Input Curve'!$I$1=0, TRUE, A40&lt;'Heat Input Curve'!$I$1)), ('Heat Input Curve'!$G$3*(IF(A40=0,1,A40^0)))+('Heat Input Curve'!$G$4*(A40^1))+('Heat Input Curve'!$G$5*(A40^2))+('Heat Input Curve'!$G$6*(A40^3)),
IF(AND(A40&gt;='Heat Input Curve'!$I$1,IF('Heat Input Curve'!$K$1=0, TRUE, A40&lt;'Heat Input Curve'!$K$1)), ('Heat Input Curve'!$I$3*(IF(A40=0,1,A40^0)))+('Heat Input Curve'!$I$4*(A40^1))+('Heat Input Curve'!$I$5*(A40^2))+('Heat Input Curve'!$I$6*(A40^3)),
IF(AND(A40&gt;='Heat Input Curve'!$K$1,IF('Heat Input Curve'!$M$1=0, TRUE, A40&lt;'Heat Input Curve'!$M$1)), ('Heat Input Curve'!$K$3*(IF(A40=0,1,A40^0)))+('Heat Input Curve'!$K$4*(A40^1))+('Heat Input Curve'!$K$5*(A40^2))+('Heat Input Curve'!$K$6*(A40^3)),
IF(A40&gt;='Heat Input Curve'!$M$1, ('Heat Input Curve'!$M$3*(IF(A40=0,1,A40^0)))+('Heat Input Curve'!$M$4*(A40^1))+('Heat Input Curve'!$M$5*(A40^2))+('Heat Input Curve'!$M$6*(A40^3)),
"Error"))))))</f>
        <v>0</v>
      </c>
      <c r="C40" s="51">
        <f>IF(SUM('Heat Input Curve'!E2:M2)=0, ((3*'Heat Input Curve'!$C$6*(A40^2))+(2*'Heat Input Curve'!$C$5*(A40^1))+(1*'Heat Input Curve'!$C$4*1)+(0*'Heat Input Curve'!$C$3))*$B$3,
IF(A40&gt;MAX('Heat Input Curve'!$C$1,'Heat Input Curve'!$E$1,'Heat Input Curve'!$G$1,'Heat Input Curve'!$I$1,'Heat Input Curve'!$K$1,'Heat Input Curve'!$M$1), C39,
IF(AND(A40&gt;='Heat Input Curve'!$C$1,IF('Heat Input Curve'!$E$1=0, TRUE, A40&lt;'Heat Input Curve'!$E$1)),(3*'Heat Input Curve'!$C$6*(A40^2))+(2*'Heat Input Curve'!$C$5*(A40^1))+(1*'Heat Input Curve'!$C$4*(IF(A40=0,1,A40^0)))+(0*'Heat Input Curve'!$C$3),
IF(AND(A40&gt;='Heat Input Curve'!$E$1,IF('Heat Input Curve'!$G$1=0, TRUE, A40&lt;'Heat Input Curve'!$G$1)),(3*'Heat Input Curve'!$E$6*(A40^2))+(2*'Heat Input Curve'!$E$5*(A40^1))+(1*'Heat Input Curve'!$E$4*(IF(A40=0,1,A40^0)))+(0*'Heat Input Curve'!$E$3),
IF(AND(A40&gt;='Heat Input Curve'!$G$1,IF('Heat Input Curve'!$I$1=0, TRUE, A40&lt;'Heat Input Curve'!$I$1)),(3*'Heat Input Curve'!$G$6*(A40^2))+(2*'Heat Input Curve'!$G$5*(A40^1))+(1*'Heat Input Curve'!$G$4*(IF(A40=0,1,A40^0)))+(0*'Heat Input Curve'!$G$3),
IF(AND(A40&gt;='Heat Input Curve'!$I$1,IF('Heat Input Curve'!$K$1=0, TRUE, A40&lt;'Heat Input Curve'!$K$1)),(3*'Heat Input Curve'!$I$6*(A40^2))+(2*'Heat Input Curve'!$I$5*(A40^1))+(1*'Heat Input Curve'!$I$4*(IF(A40=0,1,A40^0)))+(0*'Heat Input Curve'!$I$3),
IF(AND(A40&gt;='Heat Input Curve'!$K$1,IF('Heat Input Curve'!$M$1=0, TRUE, A40&lt;'Heat Input Curve'!$M$1)),(3*'Heat Input Curve'!$K$6*(A40^2))+(2*'Heat Input Curve'!$K$5*(A40^1))+(1*'Heat Input Curve'!$K$4*(IF(A40=0,1,A40^0)))+(0*'Heat Input Curve'!$K$3),
IF(A40&gt;='Heat Input Curve'!$M$1,(3*'Heat Input Curve'!$M$6*(A40^2))+(2*'Heat Input Curve'!$M$5*(A40^1))+(1*'Heat Input Curve'!$M$4*(IF(A40=0,1,A40^0)))+(0*'Heat Input Curve'!$E$3),
"Error"))))))*$B$3))</f>
        <v>0</v>
      </c>
      <c r="D40" s="50">
        <f t="shared" ref="D40:D58" si="0">$B$32</f>
        <v>0</v>
      </c>
      <c r="E40" s="51">
        <f t="shared" ref="E40:E58" si="1">IF(SUM($E$13:$F$17)=0,0,
IF(AND(A40&gt;=$E$13,A40&lt;=$F$13),$H$13,
IF(AND(A40&gt;=$E$14,A40&lt;=$F$14),$H$14,
IF(AND(A40&gt;=$E$15,A40&lt;=$F$15),$H$15,
IF(AND(A40&gt;=$E$16,A40&lt;=$F$16),$H$16,
IF(AND(A40&gt;=$E$17,A40&lt;=$F$17),$H$17,
"Error")))))+$B$12)</f>
        <v>0</v>
      </c>
      <c r="F40" s="51">
        <f t="shared" ref="F40:F58" si="2">IF(SUM(E14:F18)=0, 0,
IF(AND(A40&gt;=$E$13,A40&lt;=$F$13), $I$13,
IF(AND(A40&gt;=$E$14,A40&lt;=$F$14), $I$14,
IF(AND(A40&gt;=$E$15,A40&lt;=$F$15), $I$15,
IF(AND(A40&gt;=$E$16,A40&lt;=$F$16), $I$16,
IF(AND(A40&gt;=$E$17,A40&lt;=$F$17), $I$17,
"Error")))))+$B$18)</f>
        <v>0</v>
      </c>
      <c r="G40" s="51">
        <f t="shared" ref="G40:G58" si="3">IF(A40&lt;=$F$27, $B$27,
IF(A40&gt;$F$27, $B$28+$B$27,
"Error"))</f>
        <v>0</v>
      </c>
      <c r="H40" s="50">
        <f>((C40*D40)+E40+F40+G40)</f>
        <v>0</v>
      </c>
      <c r="I40" s="50">
        <f t="shared" ref="I40:I58" si="4">IF($B$5=1, 1.1, 1)</f>
        <v>1</v>
      </c>
      <c r="J40" s="50">
        <f t="shared" ref="J40:J58" si="5">IF(I40&gt;1, IF(H40&gt;=2000, 0, IF(AND(H40&lt;2000, H40&gt;1900), ((((100-(H40-1900)))/100)*100), IF(AND(H40&gt;=1000, H40&lt;=1900), 100, ((H40*I40)-H40)))), 0)</f>
        <v>0</v>
      </c>
      <c r="K40" s="52">
        <f t="shared" ref="K40:K58" si="6">H40+J40</f>
        <v>0</v>
      </c>
      <c r="L40" s="2"/>
    </row>
    <row r="41" spans="1:12" ht="12.75" customHeight="1" x14ac:dyDescent="0.2">
      <c r="A41" s="53"/>
      <c r="B41" s="50">
        <f>IF(AND(A41&gt;='Heat Input Curve'!$C$1,IF('Heat Input Curve'!$E$1=0, TRUE, A41&lt;'Heat Input Curve'!$E$1)), ('Heat Input Curve'!$C$3*(IF(A41=0,1,A41^0)))+('Heat Input Curve'!$C$4*(A41^1))+('Heat Input Curve'!$C$5*(A41^2))+('Heat Input Curve'!$C$6*(A41^3)),
IF(AND(A41&gt;='Heat Input Curve'!$E$1,IF('Heat Input Curve'!$G$1=0, TRUE, A41&lt;'Heat Input Curve'!$G$1)), ('Heat Input Curve'!$E$3*(IF(A41=0,1,A41^0)))+('Heat Input Curve'!$E$4*(A41^1))+('Heat Input Curve'!$E$5*(A41^2))+('Heat Input Curve'!$E$6*(A41^3)),
IF(AND(A41&gt;='Heat Input Curve'!$G$1,IF('Heat Input Curve'!$I$1=0, TRUE, A41&lt;'Heat Input Curve'!$I$1)), ('Heat Input Curve'!$G$3*(IF(A41=0,1,A41^0)))+('Heat Input Curve'!$G$4*(A41^1))+('Heat Input Curve'!$G$5*(A41^2))+('Heat Input Curve'!$G$6*(A41^3)),
IF(AND(A41&gt;='Heat Input Curve'!$I$1,IF('Heat Input Curve'!$K$1=0, TRUE, A41&lt;'Heat Input Curve'!$K$1)), ('Heat Input Curve'!$I$3*(IF(A41=0,1,A41^0)))+('Heat Input Curve'!$I$4*(A41^1))+('Heat Input Curve'!$I$5*(A41^2))+('Heat Input Curve'!$I$6*(A41^3)),
IF(AND(A41&gt;='Heat Input Curve'!$K$1,IF('Heat Input Curve'!$M$1=0, TRUE, A41&lt;'Heat Input Curve'!$M$1)), ('Heat Input Curve'!$K$3*(IF(A41=0,1,A41^0)))+('Heat Input Curve'!$K$4*(A41^1))+('Heat Input Curve'!$K$5*(A41^2))+('Heat Input Curve'!$K$6*(A41^3)),
IF(A41&gt;='Heat Input Curve'!$M$1, ('Heat Input Curve'!$M$3*(IF(A41=0,1,A41^0)))+('Heat Input Curve'!$M$4*(A41^1))+('Heat Input Curve'!$M$5*(A41^2))+('Heat Input Curve'!$M$6*(A41^3)),
"Error"))))))</f>
        <v>0</v>
      </c>
      <c r="C41" s="51">
        <f>IF(SUM('Heat Input Curve'!E3:M3)=0, ((3*'Heat Input Curve'!$C$6*(A41^2))+(2*'Heat Input Curve'!$C$5*(A41^1))+(1*'Heat Input Curve'!$C$4*1)+(0*'Heat Input Curve'!$C$3))*$B$3,
IF(A41&gt;MAX('Heat Input Curve'!$C$1,'Heat Input Curve'!$E$1,'Heat Input Curve'!$G$1,'Heat Input Curve'!$I$1,'Heat Input Curve'!$K$1,'Heat Input Curve'!$M$1), C40,
IF(AND(A41&gt;='Heat Input Curve'!$C$1,IF('Heat Input Curve'!$E$1=0, TRUE, A41&lt;'Heat Input Curve'!$E$1)),(3*'Heat Input Curve'!$C$6*(A41^2))+(2*'Heat Input Curve'!$C$5*(A41^1))+(1*'Heat Input Curve'!$C$4*(IF(A41=0,1,A41^0)))+(0*'Heat Input Curve'!$C$3),
IF(AND(A41&gt;='Heat Input Curve'!$E$1,IF('Heat Input Curve'!$G$1=0, TRUE, A41&lt;'Heat Input Curve'!$G$1)),(3*'Heat Input Curve'!$E$6*(A41^2))+(2*'Heat Input Curve'!$E$5*(A41^1))+(1*'Heat Input Curve'!$E$4*(IF(A41=0,1,A41^0)))+(0*'Heat Input Curve'!$E$3),
IF(AND(A41&gt;='Heat Input Curve'!$G$1,IF('Heat Input Curve'!$I$1=0, TRUE, A41&lt;'Heat Input Curve'!$I$1)),(3*'Heat Input Curve'!$G$6*(A41^2))+(2*'Heat Input Curve'!$G$5*(A41^1))+(1*'Heat Input Curve'!$G$4*(IF(A41=0,1,A41^0)))+(0*'Heat Input Curve'!$G$3),
IF(AND(A41&gt;='Heat Input Curve'!$I$1,IF('Heat Input Curve'!$K$1=0, TRUE, A41&lt;'Heat Input Curve'!$K$1)),(3*'Heat Input Curve'!$I$6*(A41^2))+(2*'Heat Input Curve'!$I$5*(A41^1))+(1*'Heat Input Curve'!$I$4*(IF(A41=0,1,A41^0)))+(0*'Heat Input Curve'!$I$3),
IF(AND(A41&gt;='Heat Input Curve'!$K$1,IF('Heat Input Curve'!$M$1=0, TRUE, A41&lt;'Heat Input Curve'!$M$1)),(3*'Heat Input Curve'!$K$6*(A41^2))+(2*'Heat Input Curve'!$K$5*(A41^1))+(1*'Heat Input Curve'!$K$4*(IF(A41=0,1,A41^0)))+(0*'Heat Input Curve'!$K$3),
IF(A41&gt;='Heat Input Curve'!$M$1,(3*'Heat Input Curve'!$M$6*(A41^2))+(2*'Heat Input Curve'!$M$5*(A41^1))+(1*'Heat Input Curve'!$M$4*(IF(A41=0,1,A41^0)))+(0*'Heat Input Curve'!$E$3),
"Error"))))))*$B$3))</f>
        <v>0</v>
      </c>
      <c r="D41" s="50">
        <f t="shared" si="0"/>
        <v>0</v>
      </c>
      <c r="E41" s="51">
        <f t="shared" si="1"/>
        <v>0</v>
      </c>
      <c r="F41" s="51">
        <f t="shared" si="2"/>
        <v>0</v>
      </c>
      <c r="G41" s="51">
        <f t="shared" si="3"/>
        <v>0</v>
      </c>
      <c r="H41" s="50">
        <f t="shared" ref="H41:H58" si="7">((C41*D41)+E41+F41+G41)</f>
        <v>0</v>
      </c>
      <c r="I41" s="50">
        <f t="shared" si="4"/>
        <v>1</v>
      </c>
      <c r="J41" s="50">
        <f t="shared" si="5"/>
        <v>0</v>
      </c>
      <c r="K41" s="52">
        <f t="shared" si="6"/>
        <v>0</v>
      </c>
      <c r="L41" s="2"/>
    </row>
    <row r="42" spans="1:12" ht="12.75" customHeight="1" x14ac:dyDescent="0.2">
      <c r="A42" s="53"/>
      <c r="B42" s="50">
        <f>IF(AND(A42&gt;='Heat Input Curve'!$C$1,IF('Heat Input Curve'!$E$1=0, TRUE, A42&lt;'Heat Input Curve'!$E$1)), ('Heat Input Curve'!$C$3*(IF(A42=0,1,A42^0)))+('Heat Input Curve'!$C$4*(A42^1))+('Heat Input Curve'!$C$5*(A42^2))+('Heat Input Curve'!$C$6*(A42^3)),
IF(AND(A42&gt;='Heat Input Curve'!$E$1,IF('Heat Input Curve'!$G$1=0, TRUE, A42&lt;'Heat Input Curve'!$G$1)), ('Heat Input Curve'!$E$3*(IF(A42=0,1,A42^0)))+('Heat Input Curve'!$E$4*(A42^1))+('Heat Input Curve'!$E$5*(A42^2))+('Heat Input Curve'!$E$6*(A42^3)),
IF(AND(A42&gt;='Heat Input Curve'!$G$1,IF('Heat Input Curve'!$I$1=0, TRUE, A42&lt;'Heat Input Curve'!$I$1)), ('Heat Input Curve'!$G$3*(IF(A42=0,1,A42^0)))+('Heat Input Curve'!$G$4*(A42^1))+('Heat Input Curve'!$G$5*(A42^2))+('Heat Input Curve'!$G$6*(A42^3)),
IF(AND(A42&gt;='Heat Input Curve'!$I$1,IF('Heat Input Curve'!$K$1=0, TRUE, A42&lt;'Heat Input Curve'!$K$1)), ('Heat Input Curve'!$I$3*(IF(A42=0,1,A42^0)))+('Heat Input Curve'!$I$4*(A42^1))+('Heat Input Curve'!$I$5*(A42^2))+('Heat Input Curve'!$I$6*(A42^3)),
IF(AND(A42&gt;='Heat Input Curve'!$K$1,IF('Heat Input Curve'!$M$1=0, TRUE, A42&lt;'Heat Input Curve'!$M$1)), ('Heat Input Curve'!$K$3*(IF(A42=0,1,A42^0)))+('Heat Input Curve'!$K$4*(A42^1))+('Heat Input Curve'!$K$5*(A42^2))+('Heat Input Curve'!$K$6*(A42^3)),
IF(A42&gt;='Heat Input Curve'!$M$1, ('Heat Input Curve'!$M$3*(IF(A42=0,1,A42^0)))+('Heat Input Curve'!$M$4*(A42^1))+('Heat Input Curve'!$M$5*(A42^2))+('Heat Input Curve'!$M$6*(A42^3)),
"Error"))))))</f>
        <v>0</v>
      </c>
      <c r="C42" s="51">
        <f>IF(SUM('Heat Input Curve'!E4:M4)=0, ((3*'Heat Input Curve'!$C$6*(A42^2))+(2*'Heat Input Curve'!$C$5*(A42^1))+(1*'Heat Input Curve'!$C$4*1)+(0*'Heat Input Curve'!$C$3))*$B$3,
IF(A42&gt;MAX('Heat Input Curve'!$C$1,'Heat Input Curve'!$E$1,'Heat Input Curve'!$G$1,'Heat Input Curve'!$I$1,'Heat Input Curve'!$K$1,'Heat Input Curve'!$M$1), C41,
IF(AND(A42&gt;='Heat Input Curve'!$C$1,IF('Heat Input Curve'!$E$1=0, TRUE, A42&lt;'Heat Input Curve'!$E$1)),(3*'Heat Input Curve'!$C$6*(A42^2))+(2*'Heat Input Curve'!$C$5*(A42^1))+(1*'Heat Input Curve'!$C$4*(IF(A42=0,1,A42^0)))+(0*'Heat Input Curve'!$C$3),
IF(AND(A42&gt;='Heat Input Curve'!$E$1,IF('Heat Input Curve'!$G$1=0, TRUE, A42&lt;'Heat Input Curve'!$G$1)),(3*'Heat Input Curve'!$E$6*(A42^2))+(2*'Heat Input Curve'!$E$5*(A42^1))+(1*'Heat Input Curve'!$E$4*(IF(A42=0,1,A42^0)))+(0*'Heat Input Curve'!$E$3),
IF(AND(A42&gt;='Heat Input Curve'!$G$1,IF('Heat Input Curve'!$I$1=0, TRUE, A42&lt;'Heat Input Curve'!$I$1)),(3*'Heat Input Curve'!$G$6*(A42^2))+(2*'Heat Input Curve'!$G$5*(A42^1))+(1*'Heat Input Curve'!$G$4*(IF(A42=0,1,A42^0)))+(0*'Heat Input Curve'!$G$3),
IF(AND(A42&gt;='Heat Input Curve'!$I$1,IF('Heat Input Curve'!$K$1=0, TRUE, A42&lt;'Heat Input Curve'!$K$1)),(3*'Heat Input Curve'!$I$6*(A42^2))+(2*'Heat Input Curve'!$I$5*(A42^1))+(1*'Heat Input Curve'!$I$4*(IF(A42=0,1,A42^0)))+(0*'Heat Input Curve'!$I$3),
IF(AND(A42&gt;='Heat Input Curve'!$K$1,IF('Heat Input Curve'!$M$1=0, TRUE, A42&lt;'Heat Input Curve'!$M$1)),(3*'Heat Input Curve'!$K$6*(A42^2))+(2*'Heat Input Curve'!$K$5*(A42^1))+(1*'Heat Input Curve'!$K$4*(IF(A42=0,1,A42^0)))+(0*'Heat Input Curve'!$K$3),
IF(A42&gt;='Heat Input Curve'!$M$1,(3*'Heat Input Curve'!$M$6*(A42^2))+(2*'Heat Input Curve'!$M$5*(A42^1))+(1*'Heat Input Curve'!$M$4*(IF(A42=0,1,A42^0)))+(0*'Heat Input Curve'!$E$3),
"Error"))))))*$B$3))</f>
        <v>0</v>
      </c>
      <c r="D42" s="50">
        <f t="shared" si="0"/>
        <v>0</v>
      </c>
      <c r="E42" s="51">
        <f t="shared" si="1"/>
        <v>0</v>
      </c>
      <c r="F42" s="51">
        <f t="shared" si="2"/>
        <v>0</v>
      </c>
      <c r="G42" s="51">
        <f t="shared" si="3"/>
        <v>0</v>
      </c>
      <c r="H42" s="50">
        <f t="shared" si="7"/>
        <v>0</v>
      </c>
      <c r="I42" s="50">
        <f t="shared" si="4"/>
        <v>1</v>
      </c>
      <c r="J42" s="50">
        <f t="shared" si="5"/>
        <v>0</v>
      </c>
      <c r="K42" s="52">
        <f t="shared" si="6"/>
        <v>0</v>
      </c>
      <c r="L42" s="2"/>
    </row>
    <row r="43" spans="1:12" ht="12.75" customHeight="1" x14ac:dyDescent="0.2">
      <c r="A43" s="53"/>
      <c r="B43" s="50">
        <f>IF(AND(A43&gt;='Heat Input Curve'!$C$1,IF('Heat Input Curve'!$E$1=0, TRUE, A43&lt;'Heat Input Curve'!$E$1)), ('Heat Input Curve'!$C$3*(IF(A43=0,1,A43^0)))+('Heat Input Curve'!$C$4*(A43^1))+('Heat Input Curve'!$C$5*(A43^2))+('Heat Input Curve'!$C$6*(A43^3)),
IF(AND(A43&gt;='Heat Input Curve'!$E$1,IF('Heat Input Curve'!$G$1=0, TRUE, A43&lt;'Heat Input Curve'!$G$1)), ('Heat Input Curve'!$E$3*(IF(A43=0,1,A43^0)))+('Heat Input Curve'!$E$4*(A43^1))+('Heat Input Curve'!$E$5*(A43^2))+('Heat Input Curve'!$E$6*(A43^3)),
IF(AND(A43&gt;='Heat Input Curve'!$G$1,IF('Heat Input Curve'!$I$1=0, TRUE, A43&lt;'Heat Input Curve'!$I$1)), ('Heat Input Curve'!$G$3*(IF(A43=0,1,A43^0)))+('Heat Input Curve'!$G$4*(A43^1))+('Heat Input Curve'!$G$5*(A43^2))+('Heat Input Curve'!$G$6*(A43^3)),
IF(AND(A43&gt;='Heat Input Curve'!$I$1,IF('Heat Input Curve'!$K$1=0, TRUE, A43&lt;'Heat Input Curve'!$K$1)), ('Heat Input Curve'!$I$3*(IF(A43=0,1,A43^0)))+('Heat Input Curve'!$I$4*(A43^1))+('Heat Input Curve'!$I$5*(A43^2))+('Heat Input Curve'!$I$6*(A43^3)),
IF(AND(A43&gt;='Heat Input Curve'!$K$1,IF('Heat Input Curve'!$M$1=0, TRUE, A43&lt;'Heat Input Curve'!$M$1)), ('Heat Input Curve'!$K$3*(IF(A43=0,1,A43^0)))+('Heat Input Curve'!$K$4*(A43^1))+('Heat Input Curve'!$K$5*(A43^2))+('Heat Input Curve'!$K$6*(A43^3)),
IF(A43&gt;='Heat Input Curve'!$M$1, ('Heat Input Curve'!$M$3*(IF(A43=0,1,A43^0)))+('Heat Input Curve'!$M$4*(A43^1))+('Heat Input Curve'!$M$5*(A43^2))+('Heat Input Curve'!$M$6*(A43^3)),
"Error"))))))</f>
        <v>0</v>
      </c>
      <c r="C43" s="51">
        <f>IF(SUM('Heat Input Curve'!E5:M5)=0, ((3*'Heat Input Curve'!$C$6*(A43^2))+(2*'Heat Input Curve'!$C$5*(A43^1))+(1*'Heat Input Curve'!$C$4*1)+(0*'Heat Input Curve'!$C$3))*$B$3,
IF(A43&gt;MAX('Heat Input Curve'!$C$1,'Heat Input Curve'!$E$1,'Heat Input Curve'!$G$1,'Heat Input Curve'!$I$1,'Heat Input Curve'!$K$1,'Heat Input Curve'!$M$1), C42,
IF(AND(A43&gt;='Heat Input Curve'!$C$1,IF('Heat Input Curve'!$E$1=0, TRUE, A43&lt;'Heat Input Curve'!$E$1)),(3*'Heat Input Curve'!$C$6*(A43^2))+(2*'Heat Input Curve'!$C$5*(A43^1))+(1*'Heat Input Curve'!$C$4*(IF(A43=0,1,A43^0)))+(0*'Heat Input Curve'!$C$3),
IF(AND(A43&gt;='Heat Input Curve'!$E$1,IF('Heat Input Curve'!$G$1=0, TRUE, A43&lt;'Heat Input Curve'!$G$1)),(3*'Heat Input Curve'!$E$6*(A43^2))+(2*'Heat Input Curve'!$E$5*(A43^1))+(1*'Heat Input Curve'!$E$4*(IF(A43=0,1,A43^0)))+(0*'Heat Input Curve'!$E$3),
IF(AND(A43&gt;='Heat Input Curve'!$G$1,IF('Heat Input Curve'!$I$1=0, TRUE, A43&lt;'Heat Input Curve'!$I$1)),(3*'Heat Input Curve'!$G$6*(A43^2))+(2*'Heat Input Curve'!$G$5*(A43^1))+(1*'Heat Input Curve'!$G$4*(IF(A43=0,1,A43^0)))+(0*'Heat Input Curve'!$G$3),
IF(AND(A43&gt;='Heat Input Curve'!$I$1,IF('Heat Input Curve'!$K$1=0, TRUE, A43&lt;'Heat Input Curve'!$K$1)),(3*'Heat Input Curve'!$I$6*(A43^2))+(2*'Heat Input Curve'!$I$5*(A43^1))+(1*'Heat Input Curve'!$I$4*(IF(A43=0,1,A43^0)))+(0*'Heat Input Curve'!$I$3),
IF(AND(A43&gt;='Heat Input Curve'!$K$1,IF('Heat Input Curve'!$M$1=0, TRUE, A43&lt;'Heat Input Curve'!$M$1)),(3*'Heat Input Curve'!$K$6*(A43^2))+(2*'Heat Input Curve'!$K$5*(A43^1))+(1*'Heat Input Curve'!$K$4*(IF(A43=0,1,A43^0)))+(0*'Heat Input Curve'!$K$3),
IF(A43&gt;='Heat Input Curve'!$M$1,(3*'Heat Input Curve'!$M$6*(A43^2))+(2*'Heat Input Curve'!$M$5*(A43^1))+(1*'Heat Input Curve'!$M$4*(IF(A43=0,1,A43^0)))+(0*'Heat Input Curve'!$E$3),
"Error"))))))*$B$3))</f>
        <v>0</v>
      </c>
      <c r="D43" s="50">
        <f t="shared" si="0"/>
        <v>0</v>
      </c>
      <c r="E43" s="51">
        <f t="shared" si="1"/>
        <v>0</v>
      </c>
      <c r="F43" s="51">
        <f t="shared" si="2"/>
        <v>0</v>
      </c>
      <c r="G43" s="51">
        <f t="shared" si="3"/>
        <v>0</v>
      </c>
      <c r="H43" s="50">
        <f t="shared" si="7"/>
        <v>0</v>
      </c>
      <c r="I43" s="50">
        <f t="shared" si="4"/>
        <v>1</v>
      </c>
      <c r="J43" s="50">
        <f t="shared" si="5"/>
        <v>0</v>
      </c>
      <c r="K43" s="52">
        <f t="shared" si="6"/>
        <v>0</v>
      </c>
      <c r="L43" s="2"/>
    </row>
    <row r="44" spans="1:12" ht="12.75" customHeight="1" x14ac:dyDescent="0.2">
      <c r="A44" s="53"/>
      <c r="B44" s="50">
        <f>IF(AND(A44&gt;='Heat Input Curve'!$C$1,IF('Heat Input Curve'!$E$1=0, TRUE, A44&lt;'Heat Input Curve'!$E$1)), ('Heat Input Curve'!$C$3*(IF(A44=0,1,A44^0)))+('Heat Input Curve'!$C$4*(A44^1))+('Heat Input Curve'!$C$5*(A44^2))+('Heat Input Curve'!$C$6*(A44^3)),
IF(AND(A44&gt;='Heat Input Curve'!$E$1,IF('Heat Input Curve'!$G$1=0, TRUE, A44&lt;'Heat Input Curve'!$G$1)), ('Heat Input Curve'!$E$3*(IF(A44=0,1,A44^0)))+('Heat Input Curve'!$E$4*(A44^1))+('Heat Input Curve'!$E$5*(A44^2))+('Heat Input Curve'!$E$6*(A44^3)),
IF(AND(A44&gt;='Heat Input Curve'!$G$1,IF('Heat Input Curve'!$I$1=0, TRUE, A44&lt;'Heat Input Curve'!$I$1)), ('Heat Input Curve'!$G$3*(IF(A44=0,1,A44^0)))+('Heat Input Curve'!$G$4*(A44^1))+('Heat Input Curve'!$G$5*(A44^2))+('Heat Input Curve'!$G$6*(A44^3)),
IF(AND(A44&gt;='Heat Input Curve'!$I$1,IF('Heat Input Curve'!$K$1=0, TRUE, A44&lt;'Heat Input Curve'!$K$1)), ('Heat Input Curve'!$I$3*(IF(A44=0,1,A44^0)))+('Heat Input Curve'!$I$4*(A44^1))+('Heat Input Curve'!$I$5*(A44^2))+('Heat Input Curve'!$I$6*(A44^3)),
IF(AND(A44&gt;='Heat Input Curve'!$K$1,IF('Heat Input Curve'!$M$1=0, TRUE, A44&lt;'Heat Input Curve'!$M$1)), ('Heat Input Curve'!$K$3*(IF(A44=0,1,A44^0)))+('Heat Input Curve'!$K$4*(A44^1))+('Heat Input Curve'!$K$5*(A44^2))+('Heat Input Curve'!$K$6*(A44^3)),
IF(A44&gt;='Heat Input Curve'!$M$1, ('Heat Input Curve'!$M$3*(IF(A44=0,1,A44^0)))+('Heat Input Curve'!$M$4*(A44^1))+('Heat Input Curve'!$M$5*(A44^2))+('Heat Input Curve'!$M$6*(A44^3)),
"Error"))))))</f>
        <v>0</v>
      </c>
      <c r="C44" s="51">
        <f>IF(SUM('Heat Input Curve'!E6:M6)=0, ((3*'Heat Input Curve'!$C$6*(A44^2))+(2*'Heat Input Curve'!$C$5*(A44^1))+(1*'Heat Input Curve'!$C$4*1)+(0*'Heat Input Curve'!$C$3))*$B$3,
IF(A44&gt;MAX('Heat Input Curve'!$C$1,'Heat Input Curve'!$E$1,'Heat Input Curve'!$G$1,'Heat Input Curve'!$I$1,'Heat Input Curve'!$K$1,'Heat Input Curve'!$M$1), C43,
IF(AND(A44&gt;='Heat Input Curve'!$C$1,IF('Heat Input Curve'!$E$1=0, TRUE, A44&lt;'Heat Input Curve'!$E$1)),(3*'Heat Input Curve'!$C$6*(A44^2))+(2*'Heat Input Curve'!$C$5*(A44^1))+(1*'Heat Input Curve'!$C$4*(IF(A44=0,1,A44^0)))+(0*'Heat Input Curve'!$C$3),
IF(AND(A44&gt;='Heat Input Curve'!$E$1,IF('Heat Input Curve'!$G$1=0, TRUE, A44&lt;'Heat Input Curve'!$G$1)),(3*'Heat Input Curve'!$E$6*(A44^2))+(2*'Heat Input Curve'!$E$5*(A44^1))+(1*'Heat Input Curve'!$E$4*(IF(A44=0,1,A44^0)))+(0*'Heat Input Curve'!$E$3),
IF(AND(A44&gt;='Heat Input Curve'!$G$1,IF('Heat Input Curve'!$I$1=0, TRUE, A44&lt;'Heat Input Curve'!$I$1)),(3*'Heat Input Curve'!$G$6*(A44^2))+(2*'Heat Input Curve'!$G$5*(A44^1))+(1*'Heat Input Curve'!$G$4*(IF(A44=0,1,A44^0)))+(0*'Heat Input Curve'!$G$3),
IF(AND(A44&gt;='Heat Input Curve'!$I$1,IF('Heat Input Curve'!$K$1=0, TRUE, A44&lt;'Heat Input Curve'!$K$1)),(3*'Heat Input Curve'!$I$6*(A44^2))+(2*'Heat Input Curve'!$I$5*(A44^1))+(1*'Heat Input Curve'!$I$4*(IF(A44=0,1,A44^0)))+(0*'Heat Input Curve'!$I$3),
IF(AND(A44&gt;='Heat Input Curve'!$K$1,IF('Heat Input Curve'!$M$1=0, TRUE, A44&lt;'Heat Input Curve'!$M$1)),(3*'Heat Input Curve'!$K$6*(A44^2))+(2*'Heat Input Curve'!$K$5*(A44^1))+(1*'Heat Input Curve'!$K$4*(IF(A44=0,1,A44^0)))+(0*'Heat Input Curve'!$K$3),
IF(A44&gt;='Heat Input Curve'!$M$1,(3*'Heat Input Curve'!$M$6*(A44^2))+(2*'Heat Input Curve'!$M$5*(A44^1))+(1*'Heat Input Curve'!$M$4*(IF(A44=0,1,A44^0)))+(0*'Heat Input Curve'!$E$3),
"Error"))))))*$B$3))</f>
        <v>0</v>
      </c>
      <c r="D44" s="50">
        <f t="shared" si="0"/>
        <v>0</v>
      </c>
      <c r="E44" s="51">
        <f t="shared" si="1"/>
        <v>0</v>
      </c>
      <c r="F44" s="51">
        <f t="shared" si="2"/>
        <v>0</v>
      </c>
      <c r="G44" s="51">
        <f t="shared" si="3"/>
        <v>0</v>
      </c>
      <c r="H44" s="50">
        <f t="shared" si="7"/>
        <v>0</v>
      </c>
      <c r="I44" s="50">
        <f t="shared" si="4"/>
        <v>1</v>
      </c>
      <c r="J44" s="50">
        <f t="shared" si="5"/>
        <v>0</v>
      </c>
      <c r="K44" s="52">
        <f t="shared" si="6"/>
        <v>0</v>
      </c>
      <c r="L44" s="2"/>
    </row>
    <row r="45" spans="1:12" ht="12.75" customHeight="1" x14ac:dyDescent="0.2">
      <c r="A45" s="53"/>
      <c r="B45" s="50">
        <f>IF(AND(A45&gt;='Heat Input Curve'!$C$1,IF('Heat Input Curve'!$E$1=0, TRUE, A45&lt;'Heat Input Curve'!$E$1)), ('Heat Input Curve'!$C$3*(IF(A45=0,1,A45^0)))+('Heat Input Curve'!$C$4*(A45^1))+('Heat Input Curve'!$C$5*(A45^2))+('Heat Input Curve'!$C$6*(A45^3)),
IF(AND(A45&gt;='Heat Input Curve'!$E$1,IF('Heat Input Curve'!$G$1=0, TRUE, A45&lt;'Heat Input Curve'!$G$1)), ('Heat Input Curve'!$E$3*(IF(A45=0,1,A45^0)))+('Heat Input Curve'!$E$4*(A45^1))+('Heat Input Curve'!$E$5*(A45^2))+('Heat Input Curve'!$E$6*(A45^3)),
IF(AND(A45&gt;='Heat Input Curve'!$G$1,IF('Heat Input Curve'!$I$1=0, TRUE, A45&lt;'Heat Input Curve'!$I$1)), ('Heat Input Curve'!$G$3*(IF(A45=0,1,A45^0)))+('Heat Input Curve'!$G$4*(A45^1))+('Heat Input Curve'!$G$5*(A45^2))+('Heat Input Curve'!$G$6*(A45^3)),
IF(AND(A45&gt;='Heat Input Curve'!$I$1,IF('Heat Input Curve'!$K$1=0, TRUE, A45&lt;'Heat Input Curve'!$K$1)), ('Heat Input Curve'!$I$3*(IF(A45=0,1,A45^0)))+('Heat Input Curve'!$I$4*(A45^1))+('Heat Input Curve'!$I$5*(A45^2))+('Heat Input Curve'!$I$6*(A45^3)),
IF(AND(A45&gt;='Heat Input Curve'!$K$1,IF('Heat Input Curve'!$M$1=0, TRUE, A45&lt;'Heat Input Curve'!$M$1)), ('Heat Input Curve'!$K$3*(IF(A45=0,1,A45^0)))+('Heat Input Curve'!$K$4*(A45^1))+('Heat Input Curve'!$K$5*(A45^2))+('Heat Input Curve'!$K$6*(A45^3)),
IF(A45&gt;='Heat Input Curve'!$M$1, ('Heat Input Curve'!$M$3*(IF(A45=0,1,A45^0)))+('Heat Input Curve'!$M$4*(A45^1))+('Heat Input Curve'!$M$5*(A45^2))+('Heat Input Curve'!$M$6*(A45^3)),
"Error"))))))</f>
        <v>0</v>
      </c>
      <c r="C45" s="51">
        <f>IF(SUM('Heat Input Curve'!E7:M7)=0, ((3*'Heat Input Curve'!$C$6*(A45^2))+(2*'Heat Input Curve'!$C$5*(A45^1))+(1*'Heat Input Curve'!$C$4*1)+(0*'Heat Input Curve'!$C$3))*$B$3,
IF(A45&gt;MAX('Heat Input Curve'!$C$1,'Heat Input Curve'!$E$1,'Heat Input Curve'!$G$1,'Heat Input Curve'!$I$1,'Heat Input Curve'!$K$1,'Heat Input Curve'!$M$1), C44,
IF(AND(A45&gt;='Heat Input Curve'!$C$1,IF('Heat Input Curve'!$E$1=0, TRUE, A45&lt;'Heat Input Curve'!$E$1)),(3*'Heat Input Curve'!$C$6*(A45^2))+(2*'Heat Input Curve'!$C$5*(A45^1))+(1*'Heat Input Curve'!$C$4*(IF(A45=0,1,A45^0)))+(0*'Heat Input Curve'!$C$3),
IF(AND(A45&gt;='Heat Input Curve'!$E$1,IF('Heat Input Curve'!$G$1=0, TRUE, A45&lt;'Heat Input Curve'!$G$1)),(3*'Heat Input Curve'!$E$6*(A45^2))+(2*'Heat Input Curve'!$E$5*(A45^1))+(1*'Heat Input Curve'!$E$4*(IF(A45=0,1,A45^0)))+(0*'Heat Input Curve'!$E$3),
IF(AND(A45&gt;='Heat Input Curve'!$G$1,IF('Heat Input Curve'!$I$1=0, TRUE, A45&lt;'Heat Input Curve'!$I$1)),(3*'Heat Input Curve'!$G$6*(A45^2))+(2*'Heat Input Curve'!$G$5*(A45^1))+(1*'Heat Input Curve'!$G$4*(IF(A45=0,1,A45^0)))+(0*'Heat Input Curve'!$G$3),
IF(AND(A45&gt;='Heat Input Curve'!$I$1,IF('Heat Input Curve'!$K$1=0, TRUE, A45&lt;'Heat Input Curve'!$K$1)),(3*'Heat Input Curve'!$I$6*(A45^2))+(2*'Heat Input Curve'!$I$5*(A45^1))+(1*'Heat Input Curve'!$I$4*(IF(A45=0,1,A45^0)))+(0*'Heat Input Curve'!$I$3),
IF(AND(A45&gt;='Heat Input Curve'!$K$1,IF('Heat Input Curve'!$M$1=0, TRUE, A45&lt;'Heat Input Curve'!$M$1)),(3*'Heat Input Curve'!$K$6*(A45^2))+(2*'Heat Input Curve'!$K$5*(A45^1))+(1*'Heat Input Curve'!$K$4*(IF(A45=0,1,A45^0)))+(0*'Heat Input Curve'!$K$3),
IF(A45&gt;='Heat Input Curve'!$M$1,(3*'Heat Input Curve'!$M$6*(A45^2))+(2*'Heat Input Curve'!$M$5*(A45^1))+(1*'Heat Input Curve'!$M$4*(IF(A45=0,1,A45^0)))+(0*'Heat Input Curve'!$E$3),
"Error"))))))*$B$3))</f>
        <v>0</v>
      </c>
      <c r="D45" s="50">
        <f t="shared" si="0"/>
        <v>0</v>
      </c>
      <c r="E45" s="51">
        <f t="shared" si="1"/>
        <v>0</v>
      </c>
      <c r="F45" s="51">
        <f t="shared" si="2"/>
        <v>0</v>
      </c>
      <c r="G45" s="51">
        <f t="shared" si="3"/>
        <v>0</v>
      </c>
      <c r="H45" s="50">
        <f t="shared" si="7"/>
        <v>0</v>
      </c>
      <c r="I45" s="50">
        <f t="shared" si="4"/>
        <v>1</v>
      </c>
      <c r="J45" s="50">
        <f t="shared" si="5"/>
        <v>0</v>
      </c>
      <c r="K45" s="52">
        <f t="shared" si="6"/>
        <v>0</v>
      </c>
      <c r="L45" s="2"/>
    </row>
    <row r="46" spans="1:12" ht="12.75" customHeight="1" x14ac:dyDescent="0.2">
      <c r="A46" s="53"/>
      <c r="B46" s="50">
        <f>IF(AND(A46&gt;='Heat Input Curve'!$C$1,IF('Heat Input Curve'!$E$1=0, TRUE, A46&lt;'Heat Input Curve'!$E$1)), ('Heat Input Curve'!$C$3*(IF(A46=0,1,A46^0)))+('Heat Input Curve'!$C$4*(A46^1))+('Heat Input Curve'!$C$5*(A46^2))+('Heat Input Curve'!$C$6*(A46^3)),
IF(AND(A46&gt;='Heat Input Curve'!$E$1,IF('Heat Input Curve'!$G$1=0, TRUE, A46&lt;'Heat Input Curve'!$G$1)), ('Heat Input Curve'!$E$3*(IF(A46=0,1,A46^0)))+('Heat Input Curve'!$E$4*(A46^1))+('Heat Input Curve'!$E$5*(A46^2))+('Heat Input Curve'!$E$6*(A46^3)),
IF(AND(A46&gt;='Heat Input Curve'!$G$1,IF('Heat Input Curve'!$I$1=0, TRUE, A46&lt;'Heat Input Curve'!$I$1)), ('Heat Input Curve'!$G$3*(IF(A46=0,1,A46^0)))+('Heat Input Curve'!$G$4*(A46^1))+('Heat Input Curve'!$G$5*(A46^2))+('Heat Input Curve'!$G$6*(A46^3)),
IF(AND(A46&gt;='Heat Input Curve'!$I$1,IF('Heat Input Curve'!$K$1=0, TRUE, A46&lt;'Heat Input Curve'!$K$1)), ('Heat Input Curve'!$I$3*(IF(A46=0,1,A46^0)))+('Heat Input Curve'!$I$4*(A46^1))+('Heat Input Curve'!$I$5*(A46^2))+('Heat Input Curve'!$I$6*(A46^3)),
IF(AND(A46&gt;='Heat Input Curve'!$K$1,IF('Heat Input Curve'!$M$1=0, TRUE, A46&lt;'Heat Input Curve'!$M$1)), ('Heat Input Curve'!$K$3*(IF(A46=0,1,A46^0)))+('Heat Input Curve'!$K$4*(A46^1))+('Heat Input Curve'!$K$5*(A46^2))+('Heat Input Curve'!$K$6*(A46^3)),
IF(A46&gt;='Heat Input Curve'!$M$1, ('Heat Input Curve'!$M$3*(IF(A46=0,1,A46^0)))+('Heat Input Curve'!$M$4*(A46^1))+('Heat Input Curve'!$M$5*(A46^2))+('Heat Input Curve'!$M$6*(A46^3)),
"Error"))))))</f>
        <v>0</v>
      </c>
      <c r="C46" s="51">
        <f>IF(SUM('Heat Input Curve'!E8:M8)=0, ((3*'Heat Input Curve'!$C$6*(A46^2))+(2*'Heat Input Curve'!$C$5*(A46^1))+(1*'Heat Input Curve'!$C$4*1)+(0*'Heat Input Curve'!$C$3))*$B$3,
IF(A46&gt;MAX('Heat Input Curve'!$C$1,'Heat Input Curve'!$E$1,'Heat Input Curve'!$G$1,'Heat Input Curve'!$I$1,'Heat Input Curve'!$K$1,'Heat Input Curve'!$M$1), C45,
IF(AND(A46&gt;='Heat Input Curve'!$C$1,IF('Heat Input Curve'!$E$1=0, TRUE, A46&lt;'Heat Input Curve'!$E$1)),(3*'Heat Input Curve'!$C$6*(A46^2))+(2*'Heat Input Curve'!$C$5*(A46^1))+(1*'Heat Input Curve'!$C$4*(IF(A46=0,1,A46^0)))+(0*'Heat Input Curve'!$C$3),
IF(AND(A46&gt;='Heat Input Curve'!$E$1,IF('Heat Input Curve'!$G$1=0, TRUE, A46&lt;'Heat Input Curve'!$G$1)),(3*'Heat Input Curve'!$E$6*(A46^2))+(2*'Heat Input Curve'!$E$5*(A46^1))+(1*'Heat Input Curve'!$E$4*(IF(A46=0,1,A46^0)))+(0*'Heat Input Curve'!$E$3),
IF(AND(A46&gt;='Heat Input Curve'!$G$1,IF('Heat Input Curve'!$I$1=0, TRUE, A46&lt;'Heat Input Curve'!$I$1)),(3*'Heat Input Curve'!$G$6*(A46^2))+(2*'Heat Input Curve'!$G$5*(A46^1))+(1*'Heat Input Curve'!$G$4*(IF(A46=0,1,A46^0)))+(0*'Heat Input Curve'!$G$3),
IF(AND(A46&gt;='Heat Input Curve'!$I$1,IF('Heat Input Curve'!$K$1=0, TRUE, A46&lt;'Heat Input Curve'!$K$1)),(3*'Heat Input Curve'!$I$6*(A46^2))+(2*'Heat Input Curve'!$I$5*(A46^1))+(1*'Heat Input Curve'!$I$4*(IF(A46=0,1,A46^0)))+(0*'Heat Input Curve'!$I$3),
IF(AND(A46&gt;='Heat Input Curve'!$K$1,IF('Heat Input Curve'!$M$1=0, TRUE, A46&lt;'Heat Input Curve'!$M$1)),(3*'Heat Input Curve'!$K$6*(A46^2))+(2*'Heat Input Curve'!$K$5*(A46^1))+(1*'Heat Input Curve'!$K$4*(IF(A46=0,1,A46^0)))+(0*'Heat Input Curve'!$K$3),
IF(A46&gt;='Heat Input Curve'!$M$1,(3*'Heat Input Curve'!$M$6*(A46^2))+(2*'Heat Input Curve'!$M$5*(A46^1))+(1*'Heat Input Curve'!$M$4*(IF(A46=0,1,A46^0)))+(0*'Heat Input Curve'!$E$3),
"Error"))))))*$B$3))</f>
        <v>0</v>
      </c>
      <c r="D46" s="50">
        <f t="shared" si="0"/>
        <v>0</v>
      </c>
      <c r="E46" s="51">
        <f t="shared" si="1"/>
        <v>0</v>
      </c>
      <c r="F46" s="51">
        <f t="shared" si="2"/>
        <v>0</v>
      </c>
      <c r="G46" s="51">
        <f t="shared" si="3"/>
        <v>0</v>
      </c>
      <c r="H46" s="50">
        <f t="shared" si="7"/>
        <v>0</v>
      </c>
      <c r="I46" s="50">
        <f t="shared" si="4"/>
        <v>1</v>
      </c>
      <c r="J46" s="50">
        <f t="shared" si="5"/>
        <v>0</v>
      </c>
      <c r="K46" s="52">
        <f t="shared" si="6"/>
        <v>0</v>
      </c>
      <c r="L46" s="2"/>
    </row>
    <row r="47" spans="1:12" ht="12.75" customHeight="1" x14ac:dyDescent="0.2">
      <c r="A47" s="53"/>
      <c r="B47" s="50">
        <f>IF(AND(A47&gt;='Heat Input Curve'!$C$1,IF('Heat Input Curve'!$E$1=0, TRUE, A47&lt;'Heat Input Curve'!$E$1)), ('Heat Input Curve'!$C$3*(IF(A47=0,1,A47^0)))+('Heat Input Curve'!$C$4*(A47^1))+('Heat Input Curve'!$C$5*(A47^2))+('Heat Input Curve'!$C$6*(A47^3)),
IF(AND(A47&gt;='Heat Input Curve'!$E$1,IF('Heat Input Curve'!$G$1=0, TRUE, A47&lt;'Heat Input Curve'!$G$1)), ('Heat Input Curve'!$E$3*(IF(A47=0,1,A47^0)))+('Heat Input Curve'!$E$4*(A47^1))+('Heat Input Curve'!$E$5*(A47^2))+('Heat Input Curve'!$E$6*(A47^3)),
IF(AND(A47&gt;='Heat Input Curve'!$G$1,IF('Heat Input Curve'!$I$1=0, TRUE, A47&lt;'Heat Input Curve'!$I$1)), ('Heat Input Curve'!$G$3*(IF(A47=0,1,A47^0)))+('Heat Input Curve'!$G$4*(A47^1))+('Heat Input Curve'!$G$5*(A47^2))+('Heat Input Curve'!$G$6*(A47^3)),
IF(AND(A47&gt;='Heat Input Curve'!$I$1,IF('Heat Input Curve'!$K$1=0, TRUE, A47&lt;'Heat Input Curve'!$K$1)), ('Heat Input Curve'!$I$3*(IF(A47=0,1,A47^0)))+('Heat Input Curve'!$I$4*(A47^1))+('Heat Input Curve'!$I$5*(A47^2))+('Heat Input Curve'!$I$6*(A47^3)),
IF(AND(A47&gt;='Heat Input Curve'!$K$1,IF('Heat Input Curve'!$M$1=0, TRUE, A47&lt;'Heat Input Curve'!$M$1)), ('Heat Input Curve'!$K$3*(IF(A47=0,1,A47^0)))+('Heat Input Curve'!$K$4*(A47^1))+('Heat Input Curve'!$K$5*(A47^2))+('Heat Input Curve'!$K$6*(A47^3)),
IF(A47&gt;='Heat Input Curve'!$M$1, ('Heat Input Curve'!$M$3*(IF(A47=0,1,A47^0)))+('Heat Input Curve'!$M$4*(A47^1))+('Heat Input Curve'!$M$5*(A47^2))+('Heat Input Curve'!$M$6*(A47^3)),
"Error"))))))</f>
        <v>0</v>
      </c>
      <c r="C47" s="51">
        <f>IF(SUM('Heat Input Curve'!E9:M9)=0, ((3*'Heat Input Curve'!$C$6*(A47^2))+(2*'Heat Input Curve'!$C$5*(A47^1))+(1*'Heat Input Curve'!$C$4*1)+(0*'Heat Input Curve'!$C$3))*$B$3,
IF(A47&gt;MAX('Heat Input Curve'!$C$1,'Heat Input Curve'!$E$1,'Heat Input Curve'!$G$1,'Heat Input Curve'!$I$1,'Heat Input Curve'!$K$1,'Heat Input Curve'!$M$1), C46,
IF(AND(A47&gt;='Heat Input Curve'!$C$1,IF('Heat Input Curve'!$E$1=0, TRUE, A47&lt;'Heat Input Curve'!$E$1)),(3*'Heat Input Curve'!$C$6*(A47^2))+(2*'Heat Input Curve'!$C$5*(A47^1))+(1*'Heat Input Curve'!$C$4*(IF(A47=0,1,A47^0)))+(0*'Heat Input Curve'!$C$3),
IF(AND(A47&gt;='Heat Input Curve'!$E$1,IF('Heat Input Curve'!$G$1=0, TRUE, A47&lt;'Heat Input Curve'!$G$1)),(3*'Heat Input Curve'!$E$6*(A47^2))+(2*'Heat Input Curve'!$E$5*(A47^1))+(1*'Heat Input Curve'!$E$4*(IF(A47=0,1,A47^0)))+(0*'Heat Input Curve'!$E$3),
IF(AND(A47&gt;='Heat Input Curve'!$G$1,IF('Heat Input Curve'!$I$1=0, TRUE, A47&lt;'Heat Input Curve'!$I$1)),(3*'Heat Input Curve'!$G$6*(A47^2))+(2*'Heat Input Curve'!$G$5*(A47^1))+(1*'Heat Input Curve'!$G$4*(IF(A47=0,1,A47^0)))+(0*'Heat Input Curve'!$G$3),
IF(AND(A47&gt;='Heat Input Curve'!$I$1,IF('Heat Input Curve'!$K$1=0, TRUE, A47&lt;'Heat Input Curve'!$K$1)),(3*'Heat Input Curve'!$I$6*(A47^2))+(2*'Heat Input Curve'!$I$5*(A47^1))+(1*'Heat Input Curve'!$I$4*(IF(A47=0,1,A47^0)))+(0*'Heat Input Curve'!$I$3),
IF(AND(A47&gt;='Heat Input Curve'!$K$1,IF('Heat Input Curve'!$M$1=0, TRUE, A47&lt;'Heat Input Curve'!$M$1)),(3*'Heat Input Curve'!$K$6*(A47^2))+(2*'Heat Input Curve'!$K$5*(A47^1))+(1*'Heat Input Curve'!$K$4*(IF(A47=0,1,A47^0)))+(0*'Heat Input Curve'!$K$3),
IF(A47&gt;='Heat Input Curve'!$M$1,(3*'Heat Input Curve'!$M$6*(A47^2))+(2*'Heat Input Curve'!$M$5*(A47^1))+(1*'Heat Input Curve'!$M$4*(IF(A47=0,1,A47^0)))+(0*'Heat Input Curve'!$E$3),
"Error"))))))*$B$3))</f>
        <v>0</v>
      </c>
      <c r="D47" s="50">
        <f t="shared" si="0"/>
        <v>0</v>
      </c>
      <c r="E47" s="51">
        <f t="shared" si="1"/>
        <v>0</v>
      </c>
      <c r="F47" s="51">
        <f t="shared" si="2"/>
        <v>0</v>
      </c>
      <c r="G47" s="51">
        <f t="shared" si="3"/>
        <v>0</v>
      </c>
      <c r="H47" s="50">
        <f t="shared" si="7"/>
        <v>0</v>
      </c>
      <c r="I47" s="50">
        <f t="shared" si="4"/>
        <v>1</v>
      </c>
      <c r="J47" s="50">
        <f t="shared" si="5"/>
        <v>0</v>
      </c>
      <c r="K47" s="52">
        <f t="shared" si="6"/>
        <v>0</v>
      </c>
      <c r="L47" s="2"/>
    </row>
    <row r="48" spans="1:12" ht="12.75" customHeight="1" x14ac:dyDescent="0.2">
      <c r="A48" s="53"/>
      <c r="B48" s="50">
        <f>IF(AND(A48&gt;='Heat Input Curve'!$C$1,IF('Heat Input Curve'!$E$1=0, TRUE, A48&lt;'Heat Input Curve'!$E$1)), ('Heat Input Curve'!$C$3*(IF(A48=0,1,A48^0)))+('Heat Input Curve'!$C$4*(A48^1))+('Heat Input Curve'!$C$5*(A48^2))+('Heat Input Curve'!$C$6*(A48^3)),
IF(AND(A48&gt;='Heat Input Curve'!$E$1,IF('Heat Input Curve'!$G$1=0, TRUE, A48&lt;'Heat Input Curve'!$G$1)), ('Heat Input Curve'!$E$3*(IF(A48=0,1,A48^0)))+('Heat Input Curve'!$E$4*(A48^1))+('Heat Input Curve'!$E$5*(A48^2))+('Heat Input Curve'!$E$6*(A48^3)),
IF(AND(A48&gt;='Heat Input Curve'!$G$1,IF('Heat Input Curve'!$I$1=0, TRUE, A48&lt;'Heat Input Curve'!$I$1)), ('Heat Input Curve'!$G$3*(IF(A48=0,1,A48^0)))+('Heat Input Curve'!$G$4*(A48^1))+('Heat Input Curve'!$G$5*(A48^2))+('Heat Input Curve'!$G$6*(A48^3)),
IF(AND(A48&gt;='Heat Input Curve'!$I$1,IF('Heat Input Curve'!$K$1=0, TRUE, A48&lt;'Heat Input Curve'!$K$1)), ('Heat Input Curve'!$I$3*(IF(A48=0,1,A48^0)))+('Heat Input Curve'!$I$4*(A48^1))+('Heat Input Curve'!$I$5*(A48^2))+('Heat Input Curve'!$I$6*(A48^3)),
IF(AND(A48&gt;='Heat Input Curve'!$K$1,IF('Heat Input Curve'!$M$1=0, TRUE, A48&lt;'Heat Input Curve'!$M$1)), ('Heat Input Curve'!$K$3*(IF(A48=0,1,A48^0)))+('Heat Input Curve'!$K$4*(A48^1))+('Heat Input Curve'!$K$5*(A48^2))+('Heat Input Curve'!$K$6*(A48^3)),
IF(A48&gt;='Heat Input Curve'!$M$1, ('Heat Input Curve'!$M$3*(IF(A48=0,1,A48^0)))+('Heat Input Curve'!$M$4*(A48^1))+('Heat Input Curve'!$M$5*(A48^2))+('Heat Input Curve'!$M$6*(A48^3)),
"Error"))))))</f>
        <v>0</v>
      </c>
      <c r="C48" s="51">
        <f>IF(SUM('Heat Input Curve'!E10:M10)=0, ((3*'Heat Input Curve'!$C$6*(A48^2))+(2*'Heat Input Curve'!$C$5*(A48^1))+(1*'Heat Input Curve'!$C$4*1)+(0*'Heat Input Curve'!$C$3))*$B$3,
IF(A48&gt;MAX('Heat Input Curve'!$C$1,'Heat Input Curve'!$E$1,'Heat Input Curve'!$G$1,'Heat Input Curve'!$I$1,'Heat Input Curve'!$K$1,'Heat Input Curve'!$M$1), C47,
IF(AND(A48&gt;='Heat Input Curve'!$C$1,IF('Heat Input Curve'!$E$1=0, TRUE, A48&lt;'Heat Input Curve'!$E$1)),(3*'Heat Input Curve'!$C$6*(A48^2))+(2*'Heat Input Curve'!$C$5*(A48^1))+(1*'Heat Input Curve'!$C$4*(IF(A48=0,1,A48^0)))+(0*'Heat Input Curve'!$C$3),
IF(AND(A48&gt;='Heat Input Curve'!$E$1,IF('Heat Input Curve'!$G$1=0, TRUE, A48&lt;'Heat Input Curve'!$G$1)),(3*'Heat Input Curve'!$E$6*(A48^2))+(2*'Heat Input Curve'!$E$5*(A48^1))+(1*'Heat Input Curve'!$E$4*(IF(A48=0,1,A48^0)))+(0*'Heat Input Curve'!$E$3),
IF(AND(A48&gt;='Heat Input Curve'!$G$1,IF('Heat Input Curve'!$I$1=0, TRUE, A48&lt;'Heat Input Curve'!$I$1)),(3*'Heat Input Curve'!$G$6*(A48^2))+(2*'Heat Input Curve'!$G$5*(A48^1))+(1*'Heat Input Curve'!$G$4*(IF(A48=0,1,A48^0)))+(0*'Heat Input Curve'!$G$3),
IF(AND(A48&gt;='Heat Input Curve'!$I$1,IF('Heat Input Curve'!$K$1=0, TRUE, A48&lt;'Heat Input Curve'!$K$1)),(3*'Heat Input Curve'!$I$6*(A48^2))+(2*'Heat Input Curve'!$I$5*(A48^1))+(1*'Heat Input Curve'!$I$4*(IF(A48=0,1,A48^0)))+(0*'Heat Input Curve'!$I$3),
IF(AND(A48&gt;='Heat Input Curve'!$K$1,IF('Heat Input Curve'!$M$1=0, TRUE, A48&lt;'Heat Input Curve'!$M$1)),(3*'Heat Input Curve'!$K$6*(A48^2))+(2*'Heat Input Curve'!$K$5*(A48^1))+(1*'Heat Input Curve'!$K$4*(IF(A48=0,1,A48^0)))+(0*'Heat Input Curve'!$K$3),
IF(A48&gt;='Heat Input Curve'!$M$1,(3*'Heat Input Curve'!$M$6*(A48^2))+(2*'Heat Input Curve'!$M$5*(A48^1))+(1*'Heat Input Curve'!$M$4*(IF(A48=0,1,A48^0)))+(0*'Heat Input Curve'!$E$3),
"Error"))))))*$B$3))</f>
        <v>0</v>
      </c>
      <c r="D48" s="50">
        <f t="shared" si="0"/>
        <v>0</v>
      </c>
      <c r="E48" s="51">
        <f t="shared" si="1"/>
        <v>0</v>
      </c>
      <c r="F48" s="51">
        <f t="shared" si="2"/>
        <v>0</v>
      </c>
      <c r="G48" s="51">
        <f t="shared" si="3"/>
        <v>0</v>
      </c>
      <c r="H48" s="50">
        <f t="shared" si="7"/>
        <v>0</v>
      </c>
      <c r="I48" s="50">
        <f t="shared" si="4"/>
        <v>1</v>
      </c>
      <c r="J48" s="50">
        <f t="shared" si="5"/>
        <v>0</v>
      </c>
      <c r="K48" s="52">
        <f t="shared" si="6"/>
        <v>0</v>
      </c>
      <c r="L48" s="2"/>
    </row>
    <row r="49" spans="1:12" ht="12.75" customHeight="1" x14ac:dyDescent="0.2">
      <c r="A49" s="53"/>
      <c r="B49" s="50">
        <f>IF(AND(A49&gt;='Heat Input Curve'!$C$1,IF('Heat Input Curve'!$E$1=0, TRUE, A49&lt;'Heat Input Curve'!$E$1)), ('Heat Input Curve'!$C$3*(IF(A49=0,1,A49^0)))+('Heat Input Curve'!$C$4*(A49^1))+('Heat Input Curve'!$C$5*(A49^2))+('Heat Input Curve'!$C$6*(A49^3)),
IF(AND(A49&gt;='Heat Input Curve'!$E$1,IF('Heat Input Curve'!$G$1=0, TRUE, A49&lt;'Heat Input Curve'!$G$1)), ('Heat Input Curve'!$E$3*(IF(A49=0,1,A49^0)))+('Heat Input Curve'!$E$4*(A49^1))+('Heat Input Curve'!$E$5*(A49^2))+('Heat Input Curve'!$E$6*(A49^3)),
IF(AND(A49&gt;='Heat Input Curve'!$G$1,IF('Heat Input Curve'!$I$1=0, TRUE, A49&lt;'Heat Input Curve'!$I$1)), ('Heat Input Curve'!$G$3*(IF(A49=0,1,A49^0)))+('Heat Input Curve'!$G$4*(A49^1))+('Heat Input Curve'!$G$5*(A49^2))+('Heat Input Curve'!$G$6*(A49^3)),
IF(AND(A49&gt;='Heat Input Curve'!$I$1,IF('Heat Input Curve'!$K$1=0, TRUE, A49&lt;'Heat Input Curve'!$K$1)), ('Heat Input Curve'!$I$3*(IF(A49=0,1,A49^0)))+('Heat Input Curve'!$I$4*(A49^1))+('Heat Input Curve'!$I$5*(A49^2))+('Heat Input Curve'!$I$6*(A49^3)),
IF(AND(A49&gt;='Heat Input Curve'!$K$1,IF('Heat Input Curve'!$M$1=0, TRUE, A49&lt;'Heat Input Curve'!$M$1)), ('Heat Input Curve'!$K$3*(IF(A49=0,1,A49^0)))+('Heat Input Curve'!$K$4*(A49^1))+('Heat Input Curve'!$K$5*(A49^2))+('Heat Input Curve'!$K$6*(A49^3)),
IF(A49&gt;='Heat Input Curve'!$M$1, ('Heat Input Curve'!$M$3*(IF(A49=0,1,A49^0)))+('Heat Input Curve'!$M$4*(A49^1))+('Heat Input Curve'!$M$5*(A49^2))+('Heat Input Curve'!$M$6*(A49^3)),
"Error"))))))</f>
        <v>0</v>
      </c>
      <c r="C49" s="51">
        <f>IF(SUM('Heat Input Curve'!E11:M11)=0, ((3*'Heat Input Curve'!$C$6*(A49^2))+(2*'Heat Input Curve'!$C$5*(A49^1))+(1*'Heat Input Curve'!$C$4*1)+(0*'Heat Input Curve'!$C$3))*$B$3,
IF(A49&gt;MAX('Heat Input Curve'!$C$1,'Heat Input Curve'!$E$1,'Heat Input Curve'!$G$1,'Heat Input Curve'!$I$1,'Heat Input Curve'!$K$1,'Heat Input Curve'!$M$1), C48,
IF(AND(A49&gt;='Heat Input Curve'!$C$1,IF('Heat Input Curve'!$E$1=0, TRUE, A49&lt;'Heat Input Curve'!$E$1)),(3*'Heat Input Curve'!$C$6*(A49^2))+(2*'Heat Input Curve'!$C$5*(A49^1))+(1*'Heat Input Curve'!$C$4*(IF(A49=0,1,A49^0)))+(0*'Heat Input Curve'!$C$3),
IF(AND(A49&gt;='Heat Input Curve'!$E$1,IF('Heat Input Curve'!$G$1=0, TRUE, A49&lt;'Heat Input Curve'!$G$1)),(3*'Heat Input Curve'!$E$6*(A49^2))+(2*'Heat Input Curve'!$E$5*(A49^1))+(1*'Heat Input Curve'!$E$4*(IF(A49=0,1,A49^0)))+(0*'Heat Input Curve'!$E$3),
IF(AND(A49&gt;='Heat Input Curve'!$G$1,IF('Heat Input Curve'!$I$1=0, TRUE, A49&lt;'Heat Input Curve'!$I$1)),(3*'Heat Input Curve'!$G$6*(A49^2))+(2*'Heat Input Curve'!$G$5*(A49^1))+(1*'Heat Input Curve'!$G$4*(IF(A49=0,1,A49^0)))+(0*'Heat Input Curve'!$G$3),
IF(AND(A49&gt;='Heat Input Curve'!$I$1,IF('Heat Input Curve'!$K$1=0, TRUE, A49&lt;'Heat Input Curve'!$K$1)),(3*'Heat Input Curve'!$I$6*(A49^2))+(2*'Heat Input Curve'!$I$5*(A49^1))+(1*'Heat Input Curve'!$I$4*(IF(A49=0,1,A49^0)))+(0*'Heat Input Curve'!$I$3),
IF(AND(A49&gt;='Heat Input Curve'!$K$1,IF('Heat Input Curve'!$M$1=0, TRUE, A49&lt;'Heat Input Curve'!$M$1)),(3*'Heat Input Curve'!$K$6*(A49^2))+(2*'Heat Input Curve'!$K$5*(A49^1))+(1*'Heat Input Curve'!$K$4*(IF(A49=0,1,A49^0)))+(0*'Heat Input Curve'!$K$3),
IF(A49&gt;='Heat Input Curve'!$M$1,(3*'Heat Input Curve'!$M$6*(A49^2))+(2*'Heat Input Curve'!$M$5*(A49^1))+(1*'Heat Input Curve'!$M$4*(IF(A49=0,1,A49^0)))+(0*'Heat Input Curve'!$E$3),
"Error"))))))*$B$3))</f>
        <v>0</v>
      </c>
      <c r="D49" s="50">
        <f t="shared" si="0"/>
        <v>0</v>
      </c>
      <c r="E49" s="51">
        <f t="shared" si="1"/>
        <v>0</v>
      </c>
      <c r="F49" s="51">
        <f t="shared" si="2"/>
        <v>0</v>
      </c>
      <c r="G49" s="51">
        <f t="shared" si="3"/>
        <v>0</v>
      </c>
      <c r="H49" s="50">
        <f t="shared" si="7"/>
        <v>0</v>
      </c>
      <c r="I49" s="50">
        <f t="shared" si="4"/>
        <v>1</v>
      </c>
      <c r="J49" s="50">
        <f t="shared" si="5"/>
        <v>0</v>
      </c>
      <c r="K49" s="52">
        <f t="shared" si="6"/>
        <v>0</v>
      </c>
      <c r="L49" s="2"/>
    </row>
    <row r="50" spans="1:12" ht="12.75" customHeight="1" x14ac:dyDescent="0.2">
      <c r="A50" s="53"/>
      <c r="B50" s="50">
        <f>IF(AND(A50&gt;='Heat Input Curve'!$C$1,IF('Heat Input Curve'!$E$1=0, TRUE, A50&lt;'Heat Input Curve'!$E$1)), ('Heat Input Curve'!$C$3*(IF(A50=0,1,A50^0)))+('Heat Input Curve'!$C$4*(A50^1))+('Heat Input Curve'!$C$5*(A50^2))+('Heat Input Curve'!$C$6*(A50^3)),
IF(AND(A50&gt;='Heat Input Curve'!$E$1,IF('Heat Input Curve'!$G$1=0, TRUE, A50&lt;'Heat Input Curve'!$G$1)), ('Heat Input Curve'!$E$3*(IF(A50=0,1,A50^0)))+('Heat Input Curve'!$E$4*(A50^1))+('Heat Input Curve'!$E$5*(A50^2))+('Heat Input Curve'!$E$6*(A50^3)),
IF(AND(A50&gt;='Heat Input Curve'!$G$1,IF('Heat Input Curve'!$I$1=0, TRUE, A50&lt;'Heat Input Curve'!$I$1)), ('Heat Input Curve'!$G$3*(IF(A50=0,1,A50^0)))+('Heat Input Curve'!$G$4*(A50^1))+('Heat Input Curve'!$G$5*(A50^2))+('Heat Input Curve'!$G$6*(A50^3)),
IF(AND(A50&gt;='Heat Input Curve'!$I$1,IF('Heat Input Curve'!$K$1=0, TRUE, A50&lt;'Heat Input Curve'!$K$1)), ('Heat Input Curve'!$I$3*(IF(A50=0,1,A50^0)))+('Heat Input Curve'!$I$4*(A50^1))+('Heat Input Curve'!$I$5*(A50^2))+('Heat Input Curve'!$I$6*(A50^3)),
IF(AND(A50&gt;='Heat Input Curve'!$K$1,IF('Heat Input Curve'!$M$1=0, TRUE, A50&lt;'Heat Input Curve'!$M$1)), ('Heat Input Curve'!$K$3*(IF(A50=0,1,A50^0)))+('Heat Input Curve'!$K$4*(A50^1))+('Heat Input Curve'!$K$5*(A50^2))+('Heat Input Curve'!$K$6*(A50^3)),
IF(A50&gt;='Heat Input Curve'!$M$1, ('Heat Input Curve'!$M$3*(IF(A50=0,1,A50^0)))+('Heat Input Curve'!$M$4*(A50^1))+('Heat Input Curve'!$M$5*(A50^2))+('Heat Input Curve'!$M$6*(A50^3)),
"Error"))))))</f>
        <v>0</v>
      </c>
      <c r="C50" s="51">
        <f>IF(SUM('Heat Input Curve'!E12:M12)=0, ((3*'Heat Input Curve'!$C$6*(A50^2))+(2*'Heat Input Curve'!$C$5*(A50^1))+(1*'Heat Input Curve'!$C$4*1)+(0*'Heat Input Curve'!$C$3))*$B$3,
IF(A50&gt;MAX('Heat Input Curve'!$C$1,'Heat Input Curve'!$E$1,'Heat Input Curve'!$G$1,'Heat Input Curve'!$I$1,'Heat Input Curve'!$K$1,'Heat Input Curve'!$M$1), C49,
IF(AND(A50&gt;='Heat Input Curve'!$C$1,IF('Heat Input Curve'!$E$1=0, TRUE, A50&lt;'Heat Input Curve'!$E$1)),(3*'Heat Input Curve'!$C$6*(A50^2))+(2*'Heat Input Curve'!$C$5*(A50^1))+(1*'Heat Input Curve'!$C$4*(IF(A50=0,1,A50^0)))+(0*'Heat Input Curve'!$C$3),
IF(AND(A50&gt;='Heat Input Curve'!$E$1,IF('Heat Input Curve'!$G$1=0, TRUE, A50&lt;'Heat Input Curve'!$G$1)),(3*'Heat Input Curve'!$E$6*(A50^2))+(2*'Heat Input Curve'!$E$5*(A50^1))+(1*'Heat Input Curve'!$E$4*(IF(A50=0,1,A50^0)))+(0*'Heat Input Curve'!$E$3),
IF(AND(A50&gt;='Heat Input Curve'!$G$1,IF('Heat Input Curve'!$I$1=0, TRUE, A50&lt;'Heat Input Curve'!$I$1)),(3*'Heat Input Curve'!$G$6*(A50^2))+(2*'Heat Input Curve'!$G$5*(A50^1))+(1*'Heat Input Curve'!$G$4*(IF(A50=0,1,A50^0)))+(0*'Heat Input Curve'!$G$3),
IF(AND(A50&gt;='Heat Input Curve'!$I$1,IF('Heat Input Curve'!$K$1=0, TRUE, A50&lt;'Heat Input Curve'!$K$1)),(3*'Heat Input Curve'!$I$6*(A50^2))+(2*'Heat Input Curve'!$I$5*(A50^1))+(1*'Heat Input Curve'!$I$4*(IF(A50=0,1,A50^0)))+(0*'Heat Input Curve'!$I$3),
IF(AND(A50&gt;='Heat Input Curve'!$K$1,IF('Heat Input Curve'!$M$1=0, TRUE, A50&lt;'Heat Input Curve'!$M$1)),(3*'Heat Input Curve'!$K$6*(A50^2))+(2*'Heat Input Curve'!$K$5*(A50^1))+(1*'Heat Input Curve'!$K$4*(IF(A50=0,1,A50^0)))+(0*'Heat Input Curve'!$K$3),
IF(A50&gt;='Heat Input Curve'!$M$1,(3*'Heat Input Curve'!$M$6*(A50^2))+(2*'Heat Input Curve'!$M$5*(A50^1))+(1*'Heat Input Curve'!$M$4*(IF(A50=0,1,A50^0)))+(0*'Heat Input Curve'!$E$3),
"Error"))))))*$B$3))</f>
        <v>0</v>
      </c>
      <c r="D50" s="50">
        <f t="shared" si="0"/>
        <v>0</v>
      </c>
      <c r="E50" s="51">
        <f t="shared" si="1"/>
        <v>0</v>
      </c>
      <c r="F50" s="51">
        <f t="shared" si="2"/>
        <v>0</v>
      </c>
      <c r="G50" s="51">
        <f t="shared" si="3"/>
        <v>0</v>
      </c>
      <c r="H50" s="50">
        <f t="shared" si="7"/>
        <v>0</v>
      </c>
      <c r="I50" s="50">
        <f t="shared" si="4"/>
        <v>1</v>
      </c>
      <c r="J50" s="50">
        <f t="shared" si="5"/>
        <v>0</v>
      </c>
      <c r="K50" s="52">
        <f t="shared" si="6"/>
        <v>0</v>
      </c>
      <c r="L50" s="2"/>
    </row>
    <row r="51" spans="1:12" ht="12.75" customHeight="1" x14ac:dyDescent="0.2">
      <c r="A51" s="53"/>
      <c r="B51" s="50">
        <f>IF(AND(A51&gt;='Heat Input Curve'!$C$1,IF('Heat Input Curve'!$E$1=0, TRUE, A51&lt;'Heat Input Curve'!$E$1)), ('Heat Input Curve'!$C$3*(IF(A51=0,1,A51^0)))+('Heat Input Curve'!$C$4*(A51^1))+('Heat Input Curve'!$C$5*(A51^2))+('Heat Input Curve'!$C$6*(A51^3)),
IF(AND(A51&gt;='Heat Input Curve'!$E$1,IF('Heat Input Curve'!$G$1=0, TRUE, A51&lt;'Heat Input Curve'!$G$1)), ('Heat Input Curve'!$E$3*(IF(A51=0,1,A51^0)))+('Heat Input Curve'!$E$4*(A51^1))+('Heat Input Curve'!$E$5*(A51^2))+('Heat Input Curve'!$E$6*(A51^3)),
IF(AND(A51&gt;='Heat Input Curve'!$G$1,IF('Heat Input Curve'!$I$1=0, TRUE, A51&lt;'Heat Input Curve'!$I$1)), ('Heat Input Curve'!$G$3*(IF(A51=0,1,A51^0)))+('Heat Input Curve'!$G$4*(A51^1))+('Heat Input Curve'!$G$5*(A51^2))+('Heat Input Curve'!$G$6*(A51^3)),
IF(AND(A51&gt;='Heat Input Curve'!$I$1,IF('Heat Input Curve'!$K$1=0, TRUE, A51&lt;'Heat Input Curve'!$K$1)), ('Heat Input Curve'!$I$3*(IF(A51=0,1,A51^0)))+('Heat Input Curve'!$I$4*(A51^1))+('Heat Input Curve'!$I$5*(A51^2))+('Heat Input Curve'!$I$6*(A51^3)),
IF(AND(A51&gt;='Heat Input Curve'!$K$1,IF('Heat Input Curve'!$M$1=0, TRUE, A51&lt;'Heat Input Curve'!$M$1)), ('Heat Input Curve'!$K$3*(IF(A51=0,1,A51^0)))+('Heat Input Curve'!$K$4*(A51^1))+('Heat Input Curve'!$K$5*(A51^2))+('Heat Input Curve'!$K$6*(A51^3)),
IF(A51&gt;='Heat Input Curve'!$M$1, ('Heat Input Curve'!$M$3*(IF(A51=0,1,A51^0)))+('Heat Input Curve'!$M$4*(A51^1))+('Heat Input Curve'!$M$5*(A51^2))+('Heat Input Curve'!$M$6*(A51^3)),
"Error"))))))</f>
        <v>0</v>
      </c>
      <c r="C51" s="51">
        <f>IF(SUM('Heat Input Curve'!E13:M13)=0, ((3*'Heat Input Curve'!$C$6*(A51^2))+(2*'Heat Input Curve'!$C$5*(A51^1))+(1*'Heat Input Curve'!$C$4*1)+(0*'Heat Input Curve'!$C$3))*$B$3,
IF(A51&gt;MAX('Heat Input Curve'!$C$1,'Heat Input Curve'!$E$1,'Heat Input Curve'!$G$1,'Heat Input Curve'!$I$1,'Heat Input Curve'!$K$1,'Heat Input Curve'!$M$1), C50,
IF(AND(A51&gt;='Heat Input Curve'!$C$1,IF('Heat Input Curve'!$E$1=0, TRUE, A51&lt;'Heat Input Curve'!$E$1)),(3*'Heat Input Curve'!$C$6*(A51^2))+(2*'Heat Input Curve'!$C$5*(A51^1))+(1*'Heat Input Curve'!$C$4*(IF(A51=0,1,A51^0)))+(0*'Heat Input Curve'!$C$3),
IF(AND(A51&gt;='Heat Input Curve'!$E$1,IF('Heat Input Curve'!$G$1=0, TRUE, A51&lt;'Heat Input Curve'!$G$1)),(3*'Heat Input Curve'!$E$6*(A51^2))+(2*'Heat Input Curve'!$E$5*(A51^1))+(1*'Heat Input Curve'!$E$4*(IF(A51=0,1,A51^0)))+(0*'Heat Input Curve'!$E$3),
IF(AND(A51&gt;='Heat Input Curve'!$G$1,IF('Heat Input Curve'!$I$1=0, TRUE, A51&lt;'Heat Input Curve'!$I$1)),(3*'Heat Input Curve'!$G$6*(A51^2))+(2*'Heat Input Curve'!$G$5*(A51^1))+(1*'Heat Input Curve'!$G$4*(IF(A51=0,1,A51^0)))+(0*'Heat Input Curve'!$G$3),
IF(AND(A51&gt;='Heat Input Curve'!$I$1,IF('Heat Input Curve'!$K$1=0, TRUE, A51&lt;'Heat Input Curve'!$K$1)),(3*'Heat Input Curve'!$I$6*(A51^2))+(2*'Heat Input Curve'!$I$5*(A51^1))+(1*'Heat Input Curve'!$I$4*(IF(A51=0,1,A51^0)))+(0*'Heat Input Curve'!$I$3),
IF(AND(A51&gt;='Heat Input Curve'!$K$1,IF('Heat Input Curve'!$M$1=0, TRUE, A51&lt;'Heat Input Curve'!$M$1)),(3*'Heat Input Curve'!$K$6*(A51^2))+(2*'Heat Input Curve'!$K$5*(A51^1))+(1*'Heat Input Curve'!$K$4*(IF(A51=0,1,A51^0)))+(0*'Heat Input Curve'!$K$3),
IF(A51&gt;='Heat Input Curve'!$M$1,(3*'Heat Input Curve'!$M$6*(A51^2))+(2*'Heat Input Curve'!$M$5*(A51^1))+(1*'Heat Input Curve'!$M$4*(IF(A51=0,1,A51^0)))+(0*'Heat Input Curve'!$E$3),
"Error"))))))*$B$3))</f>
        <v>0</v>
      </c>
      <c r="D51" s="50">
        <f t="shared" si="0"/>
        <v>0</v>
      </c>
      <c r="E51" s="51">
        <f t="shared" si="1"/>
        <v>0</v>
      </c>
      <c r="F51" s="51">
        <f t="shared" si="2"/>
        <v>0</v>
      </c>
      <c r="G51" s="51">
        <f t="shared" si="3"/>
        <v>0</v>
      </c>
      <c r="H51" s="50">
        <f t="shared" si="7"/>
        <v>0</v>
      </c>
      <c r="I51" s="50">
        <f t="shared" si="4"/>
        <v>1</v>
      </c>
      <c r="J51" s="50">
        <f t="shared" si="5"/>
        <v>0</v>
      </c>
      <c r="K51" s="52">
        <f t="shared" si="6"/>
        <v>0</v>
      </c>
      <c r="L51" s="2"/>
    </row>
    <row r="52" spans="1:12" ht="12.75" customHeight="1" x14ac:dyDescent="0.2">
      <c r="A52" s="53"/>
      <c r="B52" s="50">
        <f>IF(AND(A52&gt;='Heat Input Curve'!$C$1,IF('Heat Input Curve'!$E$1=0, TRUE, A52&lt;'Heat Input Curve'!$E$1)), ('Heat Input Curve'!$C$3*(IF(A52=0,1,A52^0)))+('Heat Input Curve'!$C$4*(A52^1))+('Heat Input Curve'!$C$5*(A52^2))+('Heat Input Curve'!$C$6*(A52^3)),
IF(AND(A52&gt;='Heat Input Curve'!$E$1,IF('Heat Input Curve'!$G$1=0, TRUE, A52&lt;'Heat Input Curve'!$G$1)), ('Heat Input Curve'!$E$3*(IF(A52=0,1,A52^0)))+('Heat Input Curve'!$E$4*(A52^1))+('Heat Input Curve'!$E$5*(A52^2))+('Heat Input Curve'!$E$6*(A52^3)),
IF(AND(A52&gt;='Heat Input Curve'!$G$1,IF('Heat Input Curve'!$I$1=0, TRUE, A52&lt;'Heat Input Curve'!$I$1)), ('Heat Input Curve'!$G$3*(IF(A52=0,1,A52^0)))+('Heat Input Curve'!$G$4*(A52^1))+('Heat Input Curve'!$G$5*(A52^2))+('Heat Input Curve'!$G$6*(A52^3)),
IF(AND(A52&gt;='Heat Input Curve'!$I$1,IF('Heat Input Curve'!$K$1=0, TRUE, A52&lt;'Heat Input Curve'!$K$1)), ('Heat Input Curve'!$I$3*(IF(A52=0,1,A52^0)))+('Heat Input Curve'!$I$4*(A52^1))+('Heat Input Curve'!$I$5*(A52^2))+('Heat Input Curve'!$I$6*(A52^3)),
IF(AND(A52&gt;='Heat Input Curve'!$K$1,IF('Heat Input Curve'!$M$1=0, TRUE, A52&lt;'Heat Input Curve'!$M$1)), ('Heat Input Curve'!$K$3*(IF(A52=0,1,A52^0)))+('Heat Input Curve'!$K$4*(A52^1))+('Heat Input Curve'!$K$5*(A52^2))+('Heat Input Curve'!$K$6*(A52^3)),
IF(A52&gt;='Heat Input Curve'!$M$1, ('Heat Input Curve'!$M$3*(IF(A52=0,1,A52^0)))+('Heat Input Curve'!$M$4*(A52^1))+('Heat Input Curve'!$M$5*(A52^2))+('Heat Input Curve'!$M$6*(A52^3)),
"Error"))))))</f>
        <v>0</v>
      </c>
      <c r="C52" s="51">
        <f>IF(SUM('Heat Input Curve'!E14:M14)=0, ((3*'Heat Input Curve'!$C$6*(A52^2))+(2*'Heat Input Curve'!$C$5*(A52^1))+(1*'Heat Input Curve'!$C$4*1)+(0*'Heat Input Curve'!$C$3))*$B$3,
IF(A52&gt;MAX('Heat Input Curve'!$C$1,'Heat Input Curve'!$E$1,'Heat Input Curve'!$G$1,'Heat Input Curve'!$I$1,'Heat Input Curve'!$K$1,'Heat Input Curve'!$M$1), C51,
IF(AND(A52&gt;='Heat Input Curve'!$C$1,IF('Heat Input Curve'!$E$1=0, TRUE, A52&lt;'Heat Input Curve'!$E$1)),(3*'Heat Input Curve'!$C$6*(A52^2))+(2*'Heat Input Curve'!$C$5*(A52^1))+(1*'Heat Input Curve'!$C$4*(IF(A52=0,1,A52^0)))+(0*'Heat Input Curve'!$C$3),
IF(AND(A52&gt;='Heat Input Curve'!$E$1,IF('Heat Input Curve'!$G$1=0, TRUE, A52&lt;'Heat Input Curve'!$G$1)),(3*'Heat Input Curve'!$E$6*(A52^2))+(2*'Heat Input Curve'!$E$5*(A52^1))+(1*'Heat Input Curve'!$E$4*(IF(A52=0,1,A52^0)))+(0*'Heat Input Curve'!$E$3),
IF(AND(A52&gt;='Heat Input Curve'!$G$1,IF('Heat Input Curve'!$I$1=0, TRUE, A52&lt;'Heat Input Curve'!$I$1)),(3*'Heat Input Curve'!$G$6*(A52^2))+(2*'Heat Input Curve'!$G$5*(A52^1))+(1*'Heat Input Curve'!$G$4*(IF(A52=0,1,A52^0)))+(0*'Heat Input Curve'!$G$3),
IF(AND(A52&gt;='Heat Input Curve'!$I$1,IF('Heat Input Curve'!$K$1=0, TRUE, A52&lt;'Heat Input Curve'!$K$1)),(3*'Heat Input Curve'!$I$6*(A52^2))+(2*'Heat Input Curve'!$I$5*(A52^1))+(1*'Heat Input Curve'!$I$4*(IF(A52=0,1,A52^0)))+(0*'Heat Input Curve'!$I$3),
IF(AND(A52&gt;='Heat Input Curve'!$K$1,IF('Heat Input Curve'!$M$1=0, TRUE, A52&lt;'Heat Input Curve'!$M$1)),(3*'Heat Input Curve'!$K$6*(A52^2))+(2*'Heat Input Curve'!$K$5*(A52^1))+(1*'Heat Input Curve'!$K$4*(IF(A52=0,1,A52^0)))+(0*'Heat Input Curve'!$K$3),
IF(A52&gt;='Heat Input Curve'!$M$1,(3*'Heat Input Curve'!$M$6*(A52^2))+(2*'Heat Input Curve'!$M$5*(A52^1))+(1*'Heat Input Curve'!$M$4*(IF(A52=0,1,A52^0)))+(0*'Heat Input Curve'!$E$3),
"Error"))))))*$B$3))</f>
        <v>0</v>
      </c>
      <c r="D52" s="50">
        <f t="shared" si="0"/>
        <v>0</v>
      </c>
      <c r="E52" s="51">
        <f t="shared" si="1"/>
        <v>0</v>
      </c>
      <c r="F52" s="51">
        <f t="shared" si="2"/>
        <v>0</v>
      </c>
      <c r="G52" s="51">
        <f t="shared" si="3"/>
        <v>0</v>
      </c>
      <c r="H52" s="50">
        <f t="shared" si="7"/>
        <v>0</v>
      </c>
      <c r="I52" s="50">
        <f t="shared" si="4"/>
        <v>1</v>
      </c>
      <c r="J52" s="50">
        <f t="shared" si="5"/>
        <v>0</v>
      </c>
      <c r="K52" s="52">
        <f t="shared" si="6"/>
        <v>0</v>
      </c>
      <c r="L52" s="2"/>
    </row>
    <row r="53" spans="1:12" ht="12.75" customHeight="1" x14ac:dyDescent="0.2">
      <c r="A53" s="53"/>
      <c r="B53" s="50">
        <f>IF(AND(A53&gt;='Heat Input Curve'!$C$1,IF('Heat Input Curve'!$E$1=0, TRUE, A53&lt;'Heat Input Curve'!$E$1)), ('Heat Input Curve'!$C$3*(IF(A53=0,1,A53^0)))+('Heat Input Curve'!$C$4*(A53^1))+('Heat Input Curve'!$C$5*(A53^2))+('Heat Input Curve'!$C$6*(A53^3)),
IF(AND(A53&gt;='Heat Input Curve'!$E$1,IF('Heat Input Curve'!$G$1=0, TRUE, A53&lt;'Heat Input Curve'!$G$1)), ('Heat Input Curve'!$E$3*(IF(A53=0,1,A53^0)))+('Heat Input Curve'!$E$4*(A53^1))+('Heat Input Curve'!$E$5*(A53^2))+('Heat Input Curve'!$E$6*(A53^3)),
IF(AND(A53&gt;='Heat Input Curve'!$G$1,IF('Heat Input Curve'!$I$1=0, TRUE, A53&lt;'Heat Input Curve'!$I$1)), ('Heat Input Curve'!$G$3*(IF(A53=0,1,A53^0)))+('Heat Input Curve'!$G$4*(A53^1))+('Heat Input Curve'!$G$5*(A53^2))+('Heat Input Curve'!$G$6*(A53^3)),
IF(AND(A53&gt;='Heat Input Curve'!$I$1,IF('Heat Input Curve'!$K$1=0, TRUE, A53&lt;'Heat Input Curve'!$K$1)), ('Heat Input Curve'!$I$3*(IF(A53=0,1,A53^0)))+('Heat Input Curve'!$I$4*(A53^1))+('Heat Input Curve'!$I$5*(A53^2))+('Heat Input Curve'!$I$6*(A53^3)),
IF(AND(A53&gt;='Heat Input Curve'!$K$1,IF('Heat Input Curve'!$M$1=0, TRUE, A53&lt;'Heat Input Curve'!$M$1)), ('Heat Input Curve'!$K$3*(IF(A53=0,1,A53^0)))+('Heat Input Curve'!$K$4*(A53^1))+('Heat Input Curve'!$K$5*(A53^2))+('Heat Input Curve'!$K$6*(A53^3)),
IF(A53&gt;='Heat Input Curve'!$M$1, ('Heat Input Curve'!$M$3*(IF(A53=0,1,A53^0)))+('Heat Input Curve'!$M$4*(A53^1))+('Heat Input Curve'!$M$5*(A53^2))+('Heat Input Curve'!$M$6*(A53^3)),
"Error"))))))</f>
        <v>0</v>
      </c>
      <c r="C53" s="51">
        <f>IF(SUM('Heat Input Curve'!E15:M15)=0, ((3*'Heat Input Curve'!$C$6*(A53^2))+(2*'Heat Input Curve'!$C$5*(A53^1))+(1*'Heat Input Curve'!$C$4*1)+(0*'Heat Input Curve'!$C$3))*$B$3,
IF(A53&gt;MAX('Heat Input Curve'!$C$1,'Heat Input Curve'!$E$1,'Heat Input Curve'!$G$1,'Heat Input Curve'!$I$1,'Heat Input Curve'!$K$1,'Heat Input Curve'!$M$1), C52,
IF(AND(A53&gt;='Heat Input Curve'!$C$1,IF('Heat Input Curve'!$E$1=0, TRUE, A53&lt;'Heat Input Curve'!$E$1)),(3*'Heat Input Curve'!$C$6*(A53^2))+(2*'Heat Input Curve'!$C$5*(A53^1))+(1*'Heat Input Curve'!$C$4*(IF(A53=0,1,A53^0)))+(0*'Heat Input Curve'!$C$3),
IF(AND(A53&gt;='Heat Input Curve'!$E$1,IF('Heat Input Curve'!$G$1=0, TRUE, A53&lt;'Heat Input Curve'!$G$1)),(3*'Heat Input Curve'!$E$6*(A53^2))+(2*'Heat Input Curve'!$E$5*(A53^1))+(1*'Heat Input Curve'!$E$4*(IF(A53=0,1,A53^0)))+(0*'Heat Input Curve'!$E$3),
IF(AND(A53&gt;='Heat Input Curve'!$G$1,IF('Heat Input Curve'!$I$1=0, TRUE, A53&lt;'Heat Input Curve'!$I$1)),(3*'Heat Input Curve'!$G$6*(A53^2))+(2*'Heat Input Curve'!$G$5*(A53^1))+(1*'Heat Input Curve'!$G$4*(IF(A53=0,1,A53^0)))+(0*'Heat Input Curve'!$G$3),
IF(AND(A53&gt;='Heat Input Curve'!$I$1,IF('Heat Input Curve'!$K$1=0, TRUE, A53&lt;'Heat Input Curve'!$K$1)),(3*'Heat Input Curve'!$I$6*(A53^2))+(2*'Heat Input Curve'!$I$5*(A53^1))+(1*'Heat Input Curve'!$I$4*(IF(A53=0,1,A53^0)))+(0*'Heat Input Curve'!$I$3),
IF(AND(A53&gt;='Heat Input Curve'!$K$1,IF('Heat Input Curve'!$M$1=0, TRUE, A53&lt;'Heat Input Curve'!$M$1)),(3*'Heat Input Curve'!$K$6*(A53^2))+(2*'Heat Input Curve'!$K$5*(A53^1))+(1*'Heat Input Curve'!$K$4*(IF(A53=0,1,A53^0)))+(0*'Heat Input Curve'!$K$3),
IF(A53&gt;='Heat Input Curve'!$M$1,(3*'Heat Input Curve'!$M$6*(A53^2))+(2*'Heat Input Curve'!$M$5*(A53^1))+(1*'Heat Input Curve'!$M$4*(IF(A53=0,1,A53^0)))+(0*'Heat Input Curve'!$E$3),
"Error"))))))*$B$3))</f>
        <v>0</v>
      </c>
      <c r="D53" s="50">
        <f t="shared" si="0"/>
        <v>0</v>
      </c>
      <c r="E53" s="51">
        <f t="shared" si="1"/>
        <v>0</v>
      </c>
      <c r="F53" s="51">
        <f t="shared" si="2"/>
        <v>0</v>
      </c>
      <c r="G53" s="51">
        <f t="shared" si="3"/>
        <v>0</v>
      </c>
      <c r="H53" s="50">
        <f t="shared" si="7"/>
        <v>0</v>
      </c>
      <c r="I53" s="50">
        <f t="shared" si="4"/>
        <v>1</v>
      </c>
      <c r="J53" s="50">
        <f t="shared" si="5"/>
        <v>0</v>
      </c>
      <c r="K53" s="52">
        <f t="shared" si="6"/>
        <v>0</v>
      </c>
      <c r="L53" s="2"/>
    </row>
    <row r="54" spans="1:12" ht="12.75" customHeight="1" x14ac:dyDescent="0.2">
      <c r="A54" s="53"/>
      <c r="B54" s="50">
        <f>IF(AND(A54&gt;='Heat Input Curve'!$C$1,IF('Heat Input Curve'!$E$1=0, TRUE, A54&lt;'Heat Input Curve'!$E$1)), ('Heat Input Curve'!$C$3*(IF(A54=0,1,A54^0)))+('Heat Input Curve'!$C$4*(A54^1))+('Heat Input Curve'!$C$5*(A54^2))+('Heat Input Curve'!$C$6*(A54^3)),
IF(AND(A54&gt;='Heat Input Curve'!$E$1,IF('Heat Input Curve'!$G$1=0, TRUE, A54&lt;'Heat Input Curve'!$G$1)), ('Heat Input Curve'!$E$3*(IF(A54=0,1,A54^0)))+('Heat Input Curve'!$E$4*(A54^1))+('Heat Input Curve'!$E$5*(A54^2))+('Heat Input Curve'!$E$6*(A54^3)),
IF(AND(A54&gt;='Heat Input Curve'!$G$1,IF('Heat Input Curve'!$I$1=0, TRUE, A54&lt;'Heat Input Curve'!$I$1)), ('Heat Input Curve'!$G$3*(IF(A54=0,1,A54^0)))+('Heat Input Curve'!$G$4*(A54^1))+('Heat Input Curve'!$G$5*(A54^2))+('Heat Input Curve'!$G$6*(A54^3)),
IF(AND(A54&gt;='Heat Input Curve'!$I$1,IF('Heat Input Curve'!$K$1=0, TRUE, A54&lt;'Heat Input Curve'!$K$1)), ('Heat Input Curve'!$I$3*(IF(A54=0,1,A54^0)))+('Heat Input Curve'!$I$4*(A54^1))+('Heat Input Curve'!$I$5*(A54^2))+('Heat Input Curve'!$I$6*(A54^3)),
IF(AND(A54&gt;='Heat Input Curve'!$K$1,IF('Heat Input Curve'!$M$1=0, TRUE, A54&lt;'Heat Input Curve'!$M$1)), ('Heat Input Curve'!$K$3*(IF(A54=0,1,A54^0)))+('Heat Input Curve'!$K$4*(A54^1))+('Heat Input Curve'!$K$5*(A54^2))+('Heat Input Curve'!$K$6*(A54^3)),
IF(A54&gt;='Heat Input Curve'!$M$1, ('Heat Input Curve'!$M$3*(IF(A54=0,1,A54^0)))+('Heat Input Curve'!$M$4*(A54^1))+('Heat Input Curve'!$M$5*(A54^2))+('Heat Input Curve'!$M$6*(A54^3)),
"Error"))))))</f>
        <v>0</v>
      </c>
      <c r="C54" s="51">
        <f>IF(SUM('Heat Input Curve'!E16:M16)=0, ((3*'Heat Input Curve'!$C$6*(A54^2))+(2*'Heat Input Curve'!$C$5*(A54^1))+(1*'Heat Input Curve'!$C$4*1)+(0*'Heat Input Curve'!$C$3))*$B$3,
IF(A54&gt;MAX('Heat Input Curve'!$C$1,'Heat Input Curve'!$E$1,'Heat Input Curve'!$G$1,'Heat Input Curve'!$I$1,'Heat Input Curve'!$K$1,'Heat Input Curve'!$M$1), C53,
IF(AND(A54&gt;='Heat Input Curve'!$C$1,IF('Heat Input Curve'!$E$1=0, TRUE, A54&lt;'Heat Input Curve'!$E$1)),(3*'Heat Input Curve'!$C$6*(A54^2))+(2*'Heat Input Curve'!$C$5*(A54^1))+(1*'Heat Input Curve'!$C$4*(IF(A54=0,1,A54^0)))+(0*'Heat Input Curve'!$C$3),
IF(AND(A54&gt;='Heat Input Curve'!$E$1,IF('Heat Input Curve'!$G$1=0, TRUE, A54&lt;'Heat Input Curve'!$G$1)),(3*'Heat Input Curve'!$E$6*(A54^2))+(2*'Heat Input Curve'!$E$5*(A54^1))+(1*'Heat Input Curve'!$E$4*(IF(A54=0,1,A54^0)))+(0*'Heat Input Curve'!$E$3),
IF(AND(A54&gt;='Heat Input Curve'!$G$1,IF('Heat Input Curve'!$I$1=0, TRUE, A54&lt;'Heat Input Curve'!$I$1)),(3*'Heat Input Curve'!$G$6*(A54^2))+(2*'Heat Input Curve'!$G$5*(A54^1))+(1*'Heat Input Curve'!$G$4*(IF(A54=0,1,A54^0)))+(0*'Heat Input Curve'!$G$3),
IF(AND(A54&gt;='Heat Input Curve'!$I$1,IF('Heat Input Curve'!$K$1=0, TRUE, A54&lt;'Heat Input Curve'!$K$1)),(3*'Heat Input Curve'!$I$6*(A54^2))+(2*'Heat Input Curve'!$I$5*(A54^1))+(1*'Heat Input Curve'!$I$4*(IF(A54=0,1,A54^0)))+(0*'Heat Input Curve'!$I$3),
IF(AND(A54&gt;='Heat Input Curve'!$K$1,IF('Heat Input Curve'!$M$1=0, TRUE, A54&lt;'Heat Input Curve'!$M$1)),(3*'Heat Input Curve'!$K$6*(A54^2))+(2*'Heat Input Curve'!$K$5*(A54^1))+(1*'Heat Input Curve'!$K$4*(IF(A54=0,1,A54^0)))+(0*'Heat Input Curve'!$K$3),
IF(A54&gt;='Heat Input Curve'!$M$1,(3*'Heat Input Curve'!$M$6*(A54^2))+(2*'Heat Input Curve'!$M$5*(A54^1))+(1*'Heat Input Curve'!$M$4*(IF(A54=0,1,A54^0)))+(0*'Heat Input Curve'!$E$3),
"Error"))))))*$B$3))</f>
        <v>0</v>
      </c>
      <c r="D54" s="50">
        <f t="shared" si="0"/>
        <v>0</v>
      </c>
      <c r="E54" s="51">
        <f t="shared" si="1"/>
        <v>0</v>
      </c>
      <c r="F54" s="51">
        <f t="shared" si="2"/>
        <v>0</v>
      </c>
      <c r="G54" s="51">
        <f t="shared" si="3"/>
        <v>0</v>
      </c>
      <c r="H54" s="50">
        <f t="shared" si="7"/>
        <v>0</v>
      </c>
      <c r="I54" s="50">
        <f t="shared" si="4"/>
        <v>1</v>
      </c>
      <c r="J54" s="50">
        <f t="shared" si="5"/>
        <v>0</v>
      </c>
      <c r="K54" s="52">
        <f t="shared" si="6"/>
        <v>0</v>
      </c>
      <c r="L54" s="2"/>
    </row>
    <row r="55" spans="1:12" ht="12.75" customHeight="1" x14ac:dyDescent="0.2">
      <c r="A55" s="53"/>
      <c r="B55" s="50">
        <f>IF(AND(A55&gt;='Heat Input Curve'!$C$1,IF('Heat Input Curve'!$E$1=0, TRUE, A55&lt;'Heat Input Curve'!$E$1)), ('Heat Input Curve'!$C$3*(IF(A55=0,1,A55^0)))+('Heat Input Curve'!$C$4*(A55^1))+('Heat Input Curve'!$C$5*(A55^2))+('Heat Input Curve'!$C$6*(A55^3)),
IF(AND(A55&gt;='Heat Input Curve'!$E$1,IF('Heat Input Curve'!$G$1=0, TRUE, A55&lt;'Heat Input Curve'!$G$1)), ('Heat Input Curve'!$E$3*(IF(A55=0,1,A55^0)))+('Heat Input Curve'!$E$4*(A55^1))+('Heat Input Curve'!$E$5*(A55^2))+('Heat Input Curve'!$E$6*(A55^3)),
IF(AND(A55&gt;='Heat Input Curve'!$G$1,IF('Heat Input Curve'!$I$1=0, TRUE, A55&lt;'Heat Input Curve'!$I$1)), ('Heat Input Curve'!$G$3*(IF(A55=0,1,A55^0)))+('Heat Input Curve'!$G$4*(A55^1))+('Heat Input Curve'!$G$5*(A55^2))+('Heat Input Curve'!$G$6*(A55^3)),
IF(AND(A55&gt;='Heat Input Curve'!$I$1,IF('Heat Input Curve'!$K$1=0, TRUE, A55&lt;'Heat Input Curve'!$K$1)), ('Heat Input Curve'!$I$3*(IF(A55=0,1,A55^0)))+('Heat Input Curve'!$I$4*(A55^1))+('Heat Input Curve'!$I$5*(A55^2))+('Heat Input Curve'!$I$6*(A55^3)),
IF(AND(A55&gt;='Heat Input Curve'!$K$1,IF('Heat Input Curve'!$M$1=0, TRUE, A55&lt;'Heat Input Curve'!$M$1)), ('Heat Input Curve'!$K$3*(IF(A55=0,1,A55^0)))+('Heat Input Curve'!$K$4*(A55^1))+('Heat Input Curve'!$K$5*(A55^2))+('Heat Input Curve'!$K$6*(A55^3)),
IF(A55&gt;='Heat Input Curve'!$M$1, ('Heat Input Curve'!$M$3*(IF(A55=0,1,A55^0)))+('Heat Input Curve'!$M$4*(A55^1))+('Heat Input Curve'!$M$5*(A55^2))+('Heat Input Curve'!$M$6*(A55^3)),
"Error"))))))</f>
        <v>0</v>
      </c>
      <c r="C55" s="51">
        <f>IF(SUM('Heat Input Curve'!E17:M17)=0, ((3*'Heat Input Curve'!$C$6*(A55^2))+(2*'Heat Input Curve'!$C$5*(A55^1))+(1*'Heat Input Curve'!$C$4*1)+(0*'Heat Input Curve'!$C$3))*$B$3,
IF(A55&gt;MAX('Heat Input Curve'!$C$1,'Heat Input Curve'!$E$1,'Heat Input Curve'!$G$1,'Heat Input Curve'!$I$1,'Heat Input Curve'!$K$1,'Heat Input Curve'!$M$1), C54,
IF(AND(A55&gt;='Heat Input Curve'!$C$1,IF('Heat Input Curve'!$E$1=0, TRUE, A55&lt;'Heat Input Curve'!$E$1)),(3*'Heat Input Curve'!$C$6*(A55^2))+(2*'Heat Input Curve'!$C$5*(A55^1))+(1*'Heat Input Curve'!$C$4*(IF(A55=0,1,A55^0)))+(0*'Heat Input Curve'!$C$3),
IF(AND(A55&gt;='Heat Input Curve'!$E$1,IF('Heat Input Curve'!$G$1=0, TRUE, A55&lt;'Heat Input Curve'!$G$1)),(3*'Heat Input Curve'!$E$6*(A55^2))+(2*'Heat Input Curve'!$E$5*(A55^1))+(1*'Heat Input Curve'!$E$4*(IF(A55=0,1,A55^0)))+(0*'Heat Input Curve'!$E$3),
IF(AND(A55&gt;='Heat Input Curve'!$G$1,IF('Heat Input Curve'!$I$1=0, TRUE, A55&lt;'Heat Input Curve'!$I$1)),(3*'Heat Input Curve'!$G$6*(A55^2))+(2*'Heat Input Curve'!$G$5*(A55^1))+(1*'Heat Input Curve'!$G$4*(IF(A55=0,1,A55^0)))+(0*'Heat Input Curve'!$G$3),
IF(AND(A55&gt;='Heat Input Curve'!$I$1,IF('Heat Input Curve'!$K$1=0, TRUE, A55&lt;'Heat Input Curve'!$K$1)),(3*'Heat Input Curve'!$I$6*(A55^2))+(2*'Heat Input Curve'!$I$5*(A55^1))+(1*'Heat Input Curve'!$I$4*(IF(A55=0,1,A55^0)))+(0*'Heat Input Curve'!$I$3),
IF(AND(A55&gt;='Heat Input Curve'!$K$1,IF('Heat Input Curve'!$M$1=0, TRUE, A55&lt;'Heat Input Curve'!$M$1)),(3*'Heat Input Curve'!$K$6*(A55^2))+(2*'Heat Input Curve'!$K$5*(A55^1))+(1*'Heat Input Curve'!$K$4*(IF(A55=0,1,A55^0)))+(0*'Heat Input Curve'!$K$3),
IF(A55&gt;='Heat Input Curve'!$M$1,(3*'Heat Input Curve'!$M$6*(A55^2))+(2*'Heat Input Curve'!$M$5*(A55^1))+(1*'Heat Input Curve'!$M$4*(IF(A55=0,1,A55^0)))+(0*'Heat Input Curve'!$E$3),
"Error"))))))*$B$3))</f>
        <v>0</v>
      </c>
      <c r="D55" s="50">
        <f t="shared" si="0"/>
        <v>0</v>
      </c>
      <c r="E55" s="51">
        <f t="shared" si="1"/>
        <v>0</v>
      </c>
      <c r="F55" s="51">
        <f t="shared" si="2"/>
        <v>0</v>
      </c>
      <c r="G55" s="51">
        <f t="shared" si="3"/>
        <v>0</v>
      </c>
      <c r="H55" s="50">
        <f t="shared" si="7"/>
        <v>0</v>
      </c>
      <c r="I55" s="50">
        <f t="shared" si="4"/>
        <v>1</v>
      </c>
      <c r="J55" s="50">
        <f t="shared" si="5"/>
        <v>0</v>
      </c>
      <c r="K55" s="52">
        <f t="shared" si="6"/>
        <v>0</v>
      </c>
      <c r="L55" s="2"/>
    </row>
    <row r="56" spans="1:12" ht="12.75" customHeight="1" x14ac:dyDescent="0.2">
      <c r="A56" s="53"/>
      <c r="B56" s="50">
        <f>IF(AND(A56&gt;='Heat Input Curve'!$C$1,IF('Heat Input Curve'!$E$1=0, TRUE, A56&lt;'Heat Input Curve'!$E$1)), ('Heat Input Curve'!$C$3*(IF(A56=0,1,A56^0)))+('Heat Input Curve'!$C$4*(A56^1))+('Heat Input Curve'!$C$5*(A56^2))+('Heat Input Curve'!$C$6*(A56^3)),
IF(AND(A56&gt;='Heat Input Curve'!$E$1,IF('Heat Input Curve'!$G$1=0, TRUE, A56&lt;'Heat Input Curve'!$G$1)), ('Heat Input Curve'!$E$3*(IF(A56=0,1,A56^0)))+('Heat Input Curve'!$E$4*(A56^1))+('Heat Input Curve'!$E$5*(A56^2))+('Heat Input Curve'!$E$6*(A56^3)),
IF(AND(A56&gt;='Heat Input Curve'!$G$1,IF('Heat Input Curve'!$I$1=0, TRUE, A56&lt;'Heat Input Curve'!$I$1)), ('Heat Input Curve'!$G$3*(IF(A56=0,1,A56^0)))+('Heat Input Curve'!$G$4*(A56^1))+('Heat Input Curve'!$G$5*(A56^2))+('Heat Input Curve'!$G$6*(A56^3)),
IF(AND(A56&gt;='Heat Input Curve'!$I$1,IF('Heat Input Curve'!$K$1=0, TRUE, A56&lt;'Heat Input Curve'!$K$1)), ('Heat Input Curve'!$I$3*(IF(A56=0,1,A56^0)))+('Heat Input Curve'!$I$4*(A56^1))+('Heat Input Curve'!$I$5*(A56^2))+('Heat Input Curve'!$I$6*(A56^3)),
IF(AND(A56&gt;='Heat Input Curve'!$K$1,IF('Heat Input Curve'!$M$1=0, TRUE, A56&lt;'Heat Input Curve'!$M$1)), ('Heat Input Curve'!$K$3*(IF(A56=0,1,A56^0)))+('Heat Input Curve'!$K$4*(A56^1))+('Heat Input Curve'!$K$5*(A56^2))+('Heat Input Curve'!$K$6*(A56^3)),
IF(A56&gt;='Heat Input Curve'!$M$1, ('Heat Input Curve'!$M$3*(IF(A56=0,1,A56^0)))+('Heat Input Curve'!$M$4*(A56^1))+('Heat Input Curve'!$M$5*(A56^2))+('Heat Input Curve'!$M$6*(A56^3)),
"Error"))))))</f>
        <v>0</v>
      </c>
      <c r="C56" s="51">
        <f>IF(SUM('Heat Input Curve'!E18:M18)=0, ((3*'Heat Input Curve'!$C$6*(A56^2))+(2*'Heat Input Curve'!$C$5*(A56^1))+(1*'Heat Input Curve'!$C$4*1)+(0*'Heat Input Curve'!$C$3))*$B$3,
IF(A56&gt;MAX('Heat Input Curve'!$C$1,'Heat Input Curve'!$E$1,'Heat Input Curve'!$G$1,'Heat Input Curve'!$I$1,'Heat Input Curve'!$K$1,'Heat Input Curve'!$M$1), C55,
IF(AND(A56&gt;='Heat Input Curve'!$C$1,IF('Heat Input Curve'!$E$1=0, TRUE, A56&lt;'Heat Input Curve'!$E$1)),(3*'Heat Input Curve'!$C$6*(A56^2))+(2*'Heat Input Curve'!$C$5*(A56^1))+(1*'Heat Input Curve'!$C$4*(IF(A56=0,1,A56^0)))+(0*'Heat Input Curve'!$C$3),
IF(AND(A56&gt;='Heat Input Curve'!$E$1,IF('Heat Input Curve'!$G$1=0, TRUE, A56&lt;'Heat Input Curve'!$G$1)),(3*'Heat Input Curve'!$E$6*(A56^2))+(2*'Heat Input Curve'!$E$5*(A56^1))+(1*'Heat Input Curve'!$E$4*(IF(A56=0,1,A56^0)))+(0*'Heat Input Curve'!$E$3),
IF(AND(A56&gt;='Heat Input Curve'!$G$1,IF('Heat Input Curve'!$I$1=0, TRUE, A56&lt;'Heat Input Curve'!$I$1)),(3*'Heat Input Curve'!$G$6*(A56^2))+(2*'Heat Input Curve'!$G$5*(A56^1))+(1*'Heat Input Curve'!$G$4*(IF(A56=0,1,A56^0)))+(0*'Heat Input Curve'!$G$3),
IF(AND(A56&gt;='Heat Input Curve'!$I$1,IF('Heat Input Curve'!$K$1=0, TRUE, A56&lt;'Heat Input Curve'!$K$1)),(3*'Heat Input Curve'!$I$6*(A56^2))+(2*'Heat Input Curve'!$I$5*(A56^1))+(1*'Heat Input Curve'!$I$4*(IF(A56=0,1,A56^0)))+(0*'Heat Input Curve'!$I$3),
IF(AND(A56&gt;='Heat Input Curve'!$K$1,IF('Heat Input Curve'!$M$1=0, TRUE, A56&lt;'Heat Input Curve'!$M$1)),(3*'Heat Input Curve'!$K$6*(A56^2))+(2*'Heat Input Curve'!$K$5*(A56^1))+(1*'Heat Input Curve'!$K$4*(IF(A56=0,1,A56^0)))+(0*'Heat Input Curve'!$K$3),
IF(A56&gt;='Heat Input Curve'!$M$1,(3*'Heat Input Curve'!$M$6*(A56^2))+(2*'Heat Input Curve'!$M$5*(A56^1))+(1*'Heat Input Curve'!$M$4*(IF(A56=0,1,A56^0)))+(0*'Heat Input Curve'!$E$3),
"Error"))))))*$B$3))</f>
        <v>0</v>
      </c>
      <c r="D56" s="50">
        <f t="shared" si="0"/>
        <v>0</v>
      </c>
      <c r="E56" s="51">
        <f t="shared" si="1"/>
        <v>0</v>
      </c>
      <c r="F56" s="51">
        <f t="shared" si="2"/>
        <v>0</v>
      </c>
      <c r="G56" s="51">
        <f t="shared" si="3"/>
        <v>0</v>
      </c>
      <c r="H56" s="50">
        <f t="shared" si="7"/>
        <v>0</v>
      </c>
      <c r="I56" s="50">
        <f t="shared" si="4"/>
        <v>1</v>
      </c>
      <c r="J56" s="50">
        <f t="shared" si="5"/>
        <v>0</v>
      </c>
      <c r="K56" s="52">
        <f t="shared" si="6"/>
        <v>0</v>
      </c>
      <c r="L56" s="2"/>
    </row>
    <row r="57" spans="1:12" ht="12.75" customHeight="1" x14ac:dyDescent="0.2">
      <c r="A57" s="53"/>
      <c r="B57" s="50">
        <f>IF(AND(A57&gt;='Heat Input Curve'!$C$1,IF('Heat Input Curve'!$E$1=0, TRUE, A57&lt;'Heat Input Curve'!$E$1)), ('Heat Input Curve'!$C$3*(IF(A57=0,1,A57^0)))+('Heat Input Curve'!$C$4*(A57^1))+('Heat Input Curve'!$C$5*(A57^2))+('Heat Input Curve'!$C$6*(A57^3)),
IF(AND(A57&gt;='Heat Input Curve'!$E$1,IF('Heat Input Curve'!$G$1=0, TRUE, A57&lt;'Heat Input Curve'!$G$1)), ('Heat Input Curve'!$E$3*(IF(A57=0,1,A57^0)))+('Heat Input Curve'!$E$4*(A57^1))+('Heat Input Curve'!$E$5*(A57^2))+('Heat Input Curve'!$E$6*(A57^3)),
IF(AND(A57&gt;='Heat Input Curve'!$G$1,IF('Heat Input Curve'!$I$1=0, TRUE, A57&lt;'Heat Input Curve'!$I$1)), ('Heat Input Curve'!$G$3*(IF(A57=0,1,A57^0)))+('Heat Input Curve'!$G$4*(A57^1))+('Heat Input Curve'!$G$5*(A57^2))+('Heat Input Curve'!$G$6*(A57^3)),
IF(AND(A57&gt;='Heat Input Curve'!$I$1,IF('Heat Input Curve'!$K$1=0, TRUE, A57&lt;'Heat Input Curve'!$K$1)), ('Heat Input Curve'!$I$3*(IF(A57=0,1,A57^0)))+('Heat Input Curve'!$I$4*(A57^1))+('Heat Input Curve'!$I$5*(A57^2))+('Heat Input Curve'!$I$6*(A57^3)),
IF(AND(A57&gt;='Heat Input Curve'!$K$1,IF('Heat Input Curve'!$M$1=0, TRUE, A57&lt;'Heat Input Curve'!$M$1)), ('Heat Input Curve'!$K$3*(IF(A57=0,1,A57^0)))+('Heat Input Curve'!$K$4*(A57^1))+('Heat Input Curve'!$K$5*(A57^2))+('Heat Input Curve'!$K$6*(A57^3)),
IF(A57&gt;='Heat Input Curve'!$M$1, ('Heat Input Curve'!$M$3*(IF(A57=0,1,A57^0)))+('Heat Input Curve'!$M$4*(A57^1))+('Heat Input Curve'!$M$5*(A57^2))+('Heat Input Curve'!$M$6*(A57^3)),
"Error"))))))</f>
        <v>0</v>
      </c>
      <c r="C57" s="51">
        <f>IF(SUM('Heat Input Curve'!E19:M19)=0, ((3*'Heat Input Curve'!$C$6*(A57^2))+(2*'Heat Input Curve'!$C$5*(A57^1))+(1*'Heat Input Curve'!$C$4*1)+(0*'Heat Input Curve'!$C$3))*$B$3,
IF(A57&gt;MAX('Heat Input Curve'!$C$1,'Heat Input Curve'!$E$1,'Heat Input Curve'!$G$1,'Heat Input Curve'!$I$1,'Heat Input Curve'!$K$1,'Heat Input Curve'!$M$1), C56,
IF(AND(A57&gt;='Heat Input Curve'!$C$1,IF('Heat Input Curve'!$E$1=0, TRUE, A57&lt;'Heat Input Curve'!$E$1)),(3*'Heat Input Curve'!$C$6*(A57^2))+(2*'Heat Input Curve'!$C$5*(A57^1))+(1*'Heat Input Curve'!$C$4*(IF(A57=0,1,A57^0)))+(0*'Heat Input Curve'!$C$3),
IF(AND(A57&gt;='Heat Input Curve'!$E$1,IF('Heat Input Curve'!$G$1=0, TRUE, A57&lt;'Heat Input Curve'!$G$1)),(3*'Heat Input Curve'!$E$6*(A57^2))+(2*'Heat Input Curve'!$E$5*(A57^1))+(1*'Heat Input Curve'!$E$4*(IF(A57=0,1,A57^0)))+(0*'Heat Input Curve'!$E$3),
IF(AND(A57&gt;='Heat Input Curve'!$G$1,IF('Heat Input Curve'!$I$1=0, TRUE, A57&lt;'Heat Input Curve'!$I$1)),(3*'Heat Input Curve'!$G$6*(A57^2))+(2*'Heat Input Curve'!$G$5*(A57^1))+(1*'Heat Input Curve'!$G$4*(IF(A57=0,1,A57^0)))+(0*'Heat Input Curve'!$G$3),
IF(AND(A57&gt;='Heat Input Curve'!$I$1,IF('Heat Input Curve'!$K$1=0, TRUE, A57&lt;'Heat Input Curve'!$K$1)),(3*'Heat Input Curve'!$I$6*(A57^2))+(2*'Heat Input Curve'!$I$5*(A57^1))+(1*'Heat Input Curve'!$I$4*(IF(A57=0,1,A57^0)))+(0*'Heat Input Curve'!$I$3),
IF(AND(A57&gt;='Heat Input Curve'!$K$1,IF('Heat Input Curve'!$M$1=0, TRUE, A57&lt;'Heat Input Curve'!$M$1)),(3*'Heat Input Curve'!$K$6*(A57^2))+(2*'Heat Input Curve'!$K$5*(A57^1))+(1*'Heat Input Curve'!$K$4*(IF(A57=0,1,A57^0)))+(0*'Heat Input Curve'!$K$3),
IF(A57&gt;='Heat Input Curve'!$M$1,(3*'Heat Input Curve'!$M$6*(A57^2))+(2*'Heat Input Curve'!$M$5*(A57^1))+(1*'Heat Input Curve'!$M$4*(IF(A57=0,1,A57^0)))+(0*'Heat Input Curve'!$E$3),
"Error"))))))*$B$3))</f>
        <v>0</v>
      </c>
      <c r="D57" s="50">
        <f t="shared" si="0"/>
        <v>0</v>
      </c>
      <c r="E57" s="51">
        <f t="shared" si="1"/>
        <v>0</v>
      </c>
      <c r="F57" s="51">
        <f t="shared" si="2"/>
        <v>0</v>
      </c>
      <c r="G57" s="51">
        <f t="shared" si="3"/>
        <v>0</v>
      </c>
      <c r="H57" s="50">
        <f t="shared" si="7"/>
        <v>0</v>
      </c>
      <c r="I57" s="50">
        <f t="shared" si="4"/>
        <v>1</v>
      </c>
      <c r="J57" s="50">
        <f t="shared" si="5"/>
        <v>0</v>
      </c>
      <c r="K57" s="52">
        <f t="shared" si="6"/>
        <v>0</v>
      </c>
      <c r="L57" s="2"/>
    </row>
    <row r="58" spans="1:12" ht="12.75" customHeight="1" x14ac:dyDescent="0.2">
      <c r="A58" s="54"/>
      <c r="B58" s="55">
        <f>IF(AND(A58&gt;='Heat Input Curve'!$C$1,IF('Heat Input Curve'!$E$1=0, TRUE, A58&lt;'Heat Input Curve'!$E$1)), ('Heat Input Curve'!$C$3*(IF(A58=0,1,A58^0)))+('Heat Input Curve'!$C$4*(A58^1))+('Heat Input Curve'!$C$5*(A58^2))+('Heat Input Curve'!$C$6*(A58^3)),
IF(AND(A58&gt;='Heat Input Curve'!$E$1,IF('Heat Input Curve'!$G$1=0, TRUE, A58&lt;'Heat Input Curve'!$G$1)), ('Heat Input Curve'!$E$3*(IF(A58=0,1,A58^0)))+('Heat Input Curve'!$E$4*(A58^1))+('Heat Input Curve'!$E$5*(A58^2))+('Heat Input Curve'!$E$6*(A58^3)),
IF(AND(A58&gt;='Heat Input Curve'!$G$1,IF('Heat Input Curve'!$I$1=0, TRUE, A58&lt;'Heat Input Curve'!$I$1)), ('Heat Input Curve'!$G$3*(IF(A58=0,1,A58^0)))+('Heat Input Curve'!$G$4*(A58^1))+('Heat Input Curve'!$G$5*(A58^2))+('Heat Input Curve'!$G$6*(A58^3)),
IF(AND(A58&gt;='Heat Input Curve'!$I$1,IF('Heat Input Curve'!$K$1=0, TRUE, A58&lt;'Heat Input Curve'!$K$1)), ('Heat Input Curve'!$I$3*(IF(A58=0,1,A58^0)))+('Heat Input Curve'!$I$4*(A58^1))+('Heat Input Curve'!$I$5*(A58^2))+('Heat Input Curve'!$I$6*(A58^3)),
IF(AND(A58&gt;='Heat Input Curve'!$K$1,IF('Heat Input Curve'!$M$1=0, TRUE, A58&lt;'Heat Input Curve'!$M$1)), ('Heat Input Curve'!$K$3*(IF(A58=0,1,A58^0)))+('Heat Input Curve'!$K$4*(A58^1))+('Heat Input Curve'!$K$5*(A58^2))+('Heat Input Curve'!$K$6*(A58^3)),
IF(A58&gt;='Heat Input Curve'!$M$1, ('Heat Input Curve'!$M$3*(IF(A58=0,1,A58^0)))+('Heat Input Curve'!$M$4*(A58^1))+('Heat Input Curve'!$M$5*(A58^2))+('Heat Input Curve'!$M$6*(A58^3)),
"Error"))))))</f>
        <v>0</v>
      </c>
      <c r="C58" s="56">
        <f>IF(SUM('Heat Input Curve'!E20:M20)=0, ((3*'Heat Input Curve'!$C$6*(A58^2))+(2*'Heat Input Curve'!$C$5*(A58^1))+(1*'Heat Input Curve'!$C$4*1)+(0*'Heat Input Curve'!$C$3))*$B$3,
IF(A58&gt;MAX('Heat Input Curve'!$C$1,'Heat Input Curve'!$E$1,'Heat Input Curve'!$G$1,'Heat Input Curve'!$I$1,'Heat Input Curve'!$K$1,'Heat Input Curve'!$M$1), C57,
IF(AND(A58&gt;='Heat Input Curve'!$C$1,IF('Heat Input Curve'!$E$1=0, TRUE, A58&lt;'Heat Input Curve'!$E$1)),(3*'Heat Input Curve'!$C$6*(A58^2))+(2*'Heat Input Curve'!$C$5*(A58^1))+(1*'Heat Input Curve'!$C$4*(IF(A58=0,1,A58^0)))+(0*'Heat Input Curve'!$C$3),
IF(AND(A58&gt;='Heat Input Curve'!$E$1,IF('Heat Input Curve'!$G$1=0, TRUE, A58&lt;'Heat Input Curve'!$G$1)),(3*'Heat Input Curve'!$E$6*(A58^2))+(2*'Heat Input Curve'!$E$5*(A58^1))+(1*'Heat Input Curve'!$E$4*(IF(A58=0,1,A58^0)))+(0*'Heat Input Curve'!$E$3),
IF(AND(A58&gt;='Heat Input Curve'!$G$1,IF('Heat Input Curve'!$I$1=0, TRUE, A58&lt;'Heat Input Curve'!$I$1)),(3*'Heat Input Curve'!$G$6*(A58^2))+(2*'Heat Input Curve'!$G$5*(A58^1))+(1*'Heat Input Curve'!$G$4*(IF(A58=0,1,A58^0)))+(0*'Heat Input Curve'!$G$3),
IF(AND(A58&gt;='Heat Input Curve'!$I$1,IF('Heat Input Curve'!$K$1=0, TRUE, A58&lt;'Heat Input Curve'!$K$1)),(3*'Heat Input Curve'!$I$6*(A58^2))+(2*'Heat Input Curve'!$I$5*(A58^1))+(1*'Heat Input Curve'!$I$4*(IF(A58=0,1,A58^0)))+(0*'Heat Input Curve'!$I$3),
IF(AND(A58&gt;='Heat Input Curve'!$K$1,IF('Heat Input Curve'!$M$1=0, TRUE, A58&lt;'Heat Input Curve'!$M$1)),(3*'Heat Input Curve'!$K$6*(A58^2))+(2*'Heat Input Curve'!$K$5*(A58^1))+(1*'Heat Input Curve'!$K$4*(IF(A58=0,1,A58^0)))+(0*'Heat Input Curve'!$K$3),
IF(A58&gt;='Heat Input Curve'!$M$1,(3*'Heat Input Curve'!$M$6*(A58^2))+(2*'Heat Input Curve'!$M$5*(A58^1))+(1*'Heat Input Curve'!$M$4*(IF(A58=0,1,A58^0)))+(0*'Heat Input Curve'!$E$3),
"Error"))))))*$B$3))</f>
        <v>0</v>
      </c>
      <c r="D58" s="55">
        <f t="shared" si="0"/>
        <v>0</v>
      </c>
      <c r="E58" s="56">
        <f t="shared" si="1"/>
        <v>0</v>
      </c>
      <c r="F58" s="56">
        <f t="shared" si="2"/>
        <v>0</v>
      </c>
      <c r="G58" s="56">
        <f t="shared" si="3"/>
        <v>0</v>
      </c>
      <c r="H58" s="55">
        <f t="shared" si="7"/>
        <v>0</v>
      </c>
      <c r="I58" s="55">
        <f t="shared" si="4"/>
        <v>1</v>
      </c>
      <c r="J58" s="55">
        <f t="shared" si="5"/>
        <v>0</v>
      </c>
      <c r="K58" s="57">
        <f t="shared" si="6"/>
        <v>0</v>
      </c>
      <c r="L58" s="2"/>
    </row>
    <row r="59" spans="1:12" ht="12.75" customHeight="1" x14ac:dyDescent="0.2">
      <c r="A59" s="2"/>
      <c r="B59" s="2"/>
      <c r="C59" s="2"/>
      <c r="D59" s="2"/>
      <c r="E59" s="2"/>
      <c r="F59" s="2"/>
      <c r="G59" s="2"/>
      <c r="H59" s="2"/>
      <c r="I59" s="2"/>
      <c r="J59" s="2"/>
      <c r="K59" s="2"/>
      <c r="L59" s="2"/>
    </row>
    <row r="60" spans="1:12" ht="12.75" customHeight="1" x14ac:dyDescent="0.2">
      <c r="A60" s="2"/>
      <c r="B60" s="76"/>
      <c r="C60" s="2"/>
      <c r="D60" s="2"/>
      <c r="E60" s="76"/>
      <c r="F60" s="76"/>
      <c r="G60" s="2"/>
      <c r="H60" s="2"/>
      <c r="I60" s="2"/>
      <c r="J60" s="2"/>
      <c r="K60" s="2"/>
      <c r="L60" s="2"/>
    </row>
    <row r="61" spans="1:12" ht="12.75" customHeight="1" x14ac:dyDescent="0.2">
      <c r="A61" s="2"/>
      <c r="B61" s="2"/>
      <c r="C61" s="2"/>
      <c r="D61" s="2"/>
      <c r="E61" s="2"/>
      <c r="F61" s="2"/>
      <c r="G61" s="2"/>
      <c r="H61" s="2"/>
      <c r="I61" s="2"/>
      <c r="J61" s="2"/>
      <c r="K61" s="2"/>
      <c r="L61" s="2"/>
    </row>
    <row r="62" spans="1:12" ht="12.75" customHeight="1" x14ac:dyDescent="0.2">
      <c r="A62" s="104" t="s">
        <v>60</v>
      </c>
      <c r="B62" s="105" t="str">
        <f>IF(COUNTA('Heat Input Curve'!C3:C6)=0,"Heat Input Coefficients missing",
IF(B3=0, "Performace Factor missing",
IF(B32=0, "Total Fuel Related Cost missing",
IF(SUM('Heat Input Curve'!B1:M1)&gt;0, IF(MAX(A39:A58)&gt;MAX('Heat Input Curve'!B1:M1), "Net Gen MW outside possible heat input curve range",
IF(SUM(A39:A58)=0, "No Net Gen MW entered",
"No issues found")), "No issues found"))))</f>
        <v>Heat Input Coefficients missing</v>
      </c>
      <c r="C62" s="2"/>
      <c r="D62" s="2"/>
      <c r="E62" s="2"/>
      <c r="F62" s="2"/>
      <c r="G62" s="2"/>
      <c r="H62" s="2"/>
      <c r="I62" s="2"/>
      <c r="J62" s="2"/>
      <c r="K62" s="2"/>
      <c r="L62" s="2"/>
    </row>
    <row r="63" spans="1:12" ht="12.75" customHeight="1" x14ac:dyDescent="0.2">
      <c r="A63" s="2"/>
      <c r="B63" s="2"/>
      <c r="C63" s="2"/>
      <c r="D63" s="2"/>
      <c r="E63" s="2"/>
      <c r="F63" s="2"/>
      <c r="G63" s="2"/>
      <c r="H63" s="2"/>
      <c r="I63" s="2"/>
      <c r="J63" s="2"/>
      <c r="K63" s="2"/>
      <c r="L63" s="2"/>
    </row>
    <row r="64" spans="1:12" ht="12.75" customHeight="1" x14ac:dyDescent="0.2">
      <c r="J64" s="2"/>
    </row>
  </sheetData>
  <mergeCells count="18">
    <mergeCell ref="A9:I9"/>
    <mergeCell ref="E11:I11"/>
    <mergeCell ref="A27:A28"/>
    <mergeCell ref="A21:G21"/>
    <mergeCell ref="A11:C11"/>
    <mergeCell ref="A12:A16"/>
    <mergeCell ref="A18:A19"/>
    <mergeCell ref="A37:A38"/>
    <mergeCell ref="B37:B38"/>
    <mergeCell ref="C37:C38"/>
    <mergeCell ref="D37:D38"/>
    <mergeCell ref="E37:E38"/>
    <mergeCell ref="I37:I38"/>
    <mergeCell ref="J37:J38"/>
    <mergeCell ref="K37:K38"/>
    <mergeCell ref="F37:F38"/>
    <mergeCell ref="G37:G38"/>
    <mergeCell ref="H37:H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heetViews>
  <sheetFormatPr defaultColWidth="25.625" defaultRowHeight="12.75" customHeight="1" x14ac:dyDescent="0.2"/>
  <cols>
    <col min="1" max="16384" width="25.625" style="3"/>
  </cols>
  <sheetData>
    <row r="1" spans="1:10" ht="12.75" customHeight="1" x14ac:dyDescent="0.2">
      <c r="A1" s="33" t="s">
        <v>1</v>
      </c>
      <c r="B1" s="12"/>
      <c r="C1" s="2"/>
      <c r="D1" s="2"/>
      <c r="E1" s="2"/>
      <c r="F1" s="2"/>
      <c r="G1" s="2"/>
      <c r="H1" s="2"/>
      <c r="I1" s="2"/>
      <c r="J1" s="2"/>
    </row>
    <row r="2" spans="1:10" ht="12.75" customHeight="1" x14ac:dyDescent="0.2">
      <c r="A2" s="4"/>
      <c r="B2" s="5"/>
      <c r="C2" s="5"/>
      <c r="D2" s="5"/>
      <c r="E2" s="5"/>
      <c r="F2" s="2"/>
      <c r="G2" s="2"/>
      <c r="H2" s="2"/>
      <c r="I2" s="2"/>
      <c r="J2" s="2"/>
    </row>
    <row r="3" spans="1:10" ht="12.75" customHeight="1" x14ac:dyDescent="0.2">
      <c r="A3" s="33" t="s">
        <v>4</v>
      </c>
      <c r="B3" s="12"/>
      <c r="C3" s="5"/>
      <c r="D3" s="5"/>
      <c r="E3" s="5"/>
      <c r="F3" s="2"/>
      <c r="G3" s="2"/>
      <c r="H3" s="2"/>
      <c r="I3" s="2"/>
      <c r="J3" s="2"/>
    </row>
    <row r="4" spans="1:10" ht="12.75" customHeight="1" x14ac:dyDescent="0.2">
      <c r="A4" s="2"/>
      <c r="B4" s="14"/>
      <c r="C4" s="5"/>
      <c r="D4" s="5"/>
      <c r="E4" s="5"/>
      <c r="F4" s="2"/>
      <c r="G4" s="2"/>
      <c r="H4" s="2"/>
      <c r="I4" s="2"/>
      <c r="J4" s="2"/>
    </row>
    <row r="5" spans="1:10" ht="12.75" customHeight="1" x14ac:dyDescent="0.2">
      <c r="A5" s="151" t="s">
        <v>81</v>
      </c>
      <c r="B5" s="147"/>
      <c r="C5" s="152" t="s">
        <v>82</v>
      </c>
      <c r="D5" s="5"/>
      <c r="E5" s="5"/>
      <c r="F5" s="2"/>
      <c r="G5" s="2"/>
      <c r="H5" s="2"/>
      <c r="I5" s="2"/>
      <c r="J5" s="2"/>
    </row>
    <row r="6" spans="1:10" ht="12.75" customHeight="1" x14ac:dyDescent="0.2">
      <c r="A6" s="2"/>
      <c r="B6" s="14"/>
      <c r="C6" s="5"/>
      <c r="D6" s="5"/>
      <c r="E6" s="5"/>
      <c r="F6" s="2"/>
      <c r="G6" s="2"/>
      <c r="H6" s="2"/>
      <c r="I6" s="2"/>
      <c r="J6" s="2"/>
    </row>
    <row r="7" spans="1:10" ht="12.75" customHeight="1" x14ac:dyDescent="0.2">
      <c r="A7" s="33" t="s">
        <v>25</v>
      </c>
      <c r="B7" s="15"/>
      <c r="C7" s="34" t="s">
        <v>8</v>
      </c>
      <c r="D7" s="2"/>
      <c r="E7" s="2"/>
      <c r="F7" s="2"/>
      <c r="G7" s="2"/>
      <c r="H7" s="2"/>
      <c r="I7" s="2"/>
      <c r="J7" s="2"/>
    </row>
    <row r="8" spans="1:10" ht="12.75" customHeight="1" x14ac:dyDescent="0.2">
      <c r="A8" s="2"/>
      <c r="B8" s="2"/>
      <c r="C8" s="2"/>
      <c r="D8" s="2"/>
      <c r="E8" s="2"/>
      <c r="F8" s="2"/>
      <c r="G8" s="2"/>
      <c r="H8" s="2"/>
      <c r="J8" s="2"/>
    </row>
    <row r="9" spans="1:10" ht="12.75" customHeight="1" x14ac:dyDescent="0.2">
      <c r="A9" s="187" t="s">
        <v>21</v>
      </c>
      <c r="B9" s="188"/>
      <c r="C9" s="188"/>
      <c r="D9" s="188"/>
      <c r="E9" s="188"/>
      <c r="F9" s="188"/>
      <c r="G9" s="188"/>
      <c r="H9" s="188"/>
      <c r="I9" s="189"/>
      <c r="J9" s="41"/>
    </row>
    <row r="10" spans="1:10" ht="12.75" customHeight="1" x14ac:dyDescent="0.2">
      <c r="A10" s="4"/>
      <c r="B10" s="5"/>
      <c r="C10" s="5"/>
      <c r="D10" s="5"/>
      <c r="E10" s="5"/>
      <c r="F10" s="5"/>
      <c r="G10" s="5"/>
      <c r="H10" s="5"/>
      <c r="I10" s="6"/>
      <c r="J10" s="5"/>
    </row>
    <row r="11" spans="1:10" ht="12.75" customHeight="1" x14ac:dyDescent="0.2">
      <c r="A11" s="190" t="s">
        <v>52</v>
      </c>
      <c r="B11" s="191"/>
      <c r="C11" s="192"/>
      <c r="D11" s="5"/>
      <c r="E11" s="190" t="s">
        <v>51</v>
      </c>
      <c r="F11" s="191"/>
      <c r="G11" s="191"/>
      <c r="H11" s="191"/>
      <c r="I11" s="192"/>
      <c r="J11" s="5"/>
    </row>
    <row r="12" spans="1:10" ht="12.75" customHeight="1" x14ac:dyDescent="0.2">
      <c r="A12" s="197" t="s">
        <v>10</v>
      </c>
      <c r="B12" s="17"/>
      <c r="C12" s="6" t="s">
        <v>5</v>
      </c>
      <c r="D12" s="5"/>
      <c r="E12" s="31" t="s">
        <v>46</v>
      </c>
      <c r="F12" s="32" t="s">
        <v>47</v>
      </c>
      <c r="G12" s="32" t="s">
        <v>48</v>
      </c>
      <c r="H12" s="49" t="s">
        <v>49</v>
      </c>
      <c r="I12" s="42" t="s">
        <v>50</v>
      </c>
      <c r="J12" s="5"/>
    </row>
    <row r="13" spans="1:10" ht="12.75" customHeight="1" x14ac:dyDescent="0.2">
      <c r="A13" s="197"/>
      <c r="B13" s="17"/>
      <c r="C13" s="6" t="s">
        <v>6</v>
      </c>
      <c r="D13" s="5"/>
      <c r="E13" s="43"/>
      <c r="F13" s="26"/>
      <c r="G13" s="21"/>
      <c r="H13" s="45" t="e">
        <f>$B$16*G13/(F13-E13)</f>
        <v>#DIV/0!</v>
      </c>
      <c r="I13" s="7"/>
      <c r="J13" s="5"/>
    </row>
    <row r="14" spans="1:10" ht="12.75" customHeight="1" x14ac:dyDescent="0.2">
      <c r="A14" s="197"/>
      <c r="B14" s="17"/>
      <c r="C14" s="6" t="s">
        <v>7</v>
      </c>
      <c r="D14" s="5"/>
      <c r="E14" s="44"/>
      <c r="F14" s="7"/>
      <c r="G14" s="17"/>
      <c r="H14" s="45" t="e">
        <f>$B$16*G14/(F14-E14)</f>
        <v>#DIV/0!</v>
      </c>
      <c r="I14" s="7"/>
      <c r="J14" s="5"/>
    </row>
    <row r="15" spans="1:10" ht="12.75" customHeight="1" x14ac:dyDescent="0.2">
      <c r="A15" s="197"/>
      <c r="B15" s="17"/>
      <c r="C15" s="6" t="s">
        <v>8</v>
      </c>
      <c r="D15" s="5"/>
      <c r="E15" s="44"/>
      <c r="F15" s="7"/>
      <c r="G15" s="17"/>
      <c r="H15" s="45" t="e">
        <f>$B$16*G15/(F15-E15)</f>
        <v>#DIV/0!</v>
      </c>
      <c r="I15" s="7"/>
      <c r="J15" s="5"/>
    </row>
    <row r="16" spans="1:10" ht="12.75" customHeight="1" x14ac:dyDescent="0.2">
      <c r="A16" s="197"/>
      <c r="B16" s="17"/>
      <c r="C16" s="6" t="s">
        <v>9</v>
      </c>
      <c r="D16" s="5"/>
      <c r="E16" s="44"/>
      <c r="F16" s="7"/>
      <c r="G16" s="17"/>
      <c r="H16" s="46"/>
      <c r="I16" s="7"/>
      <c r="J16" s="5"/>
    </row>
    <row r="17" spans="1:10" s="14" customFormat="1" ht="12.75" customHeight="1" x14ac:dyDescent="0.2">
      <c r="A17" s="4"/>
      <c r="B17" s="5"/>
      <c r="C17" s="6"/>
      <c r="D17" s="5"/>
      <c r="E17" s="47"/>
      <c r="F17" s="24"/>
      <c r="G17" s="19"/>
      <c r="H17" s="48"/>
      <c r="I17" s="24"/>
      <c r="J17" s="5"/>
    </row>
    <row r="18" spans="1:10" s="14" customFormat="1" ht="12.75" customHeight="1" x14ac:dyDescent="0.2">
      <c r="A18" s="197" t="s">
        <v>11</v>
      </c>
      <c r="B18" s="17"/>
      <c r="C18" s="18" t="s">
        <v>5</v>
      </c>
      <c r="D18" s="5"/>
      <c r="E18" s="5"/>
      <c r="F18" s="5"/>
      <c r="G18" s="5"/>
      <c r="H18" s="5"/>
      <c r="I18" s="6"/>
      <c r="J18" s="5"/>
    </row>
    <row r="19" spans="1:10" s="14" customFormat="1" ht="12.75" customHeight="1" x14ac:dyDescent="0.2">
      <c r="A19" s="194"/>
      <c r="B19" s="19"/>
      <c r="C19" s="20" t="s">
        <v>8</v>
      </c>
      <c r="D19" s="13"/>
      <c r="E19" s="13"/>
      <c r="F19" s="13"/>
      <c r="G19" s="13"/>
      <c r="H19" s="13"/>
      <c r="I19" s="20"/>
      <c r="J19" s="5"/>
    </row>
    <row r="20" spans="1:10" ht="12.75" customHeight="1" x14ac:dyDescent="0.2">
      <c r="A20" s="2"/>
      <c r="B20" s="2"/>
      <c r="C20" s="2"/>
      <c r="D20" s="2"/>
      <c r="E20" s="2"/>
      <c r="F20" s="2"/>
      <c r="G20" s="2"/>
      <c r="H20" s="2"/>
      <c r="I20" s="2"/>
      <c r="J20" s="2"/>
    </row>
    <row r="21" spans="1:10" s="14" customFormat="1" ht="12.75" customHeight="1" x14ac:dyDescent="0.2">
      <c r="A21" s="193" t="s">
        <v>18</v>
      </c>
      <c r="B21" s="195"/>
      <c r="C21" s="195"/>
      <c r="D21" s="195"/>
      <c r="E21" s="195"/>
      <c r="F21" s="195"/>
      <c r="G21" s="196"/>
      <c r="H21" s="2"/>
      <c r="I21" s="2"/>
      <c r="J21" s="2"/>
    </row>
    <row r="22" spans="1:10" s="14" customFormat="1" ht="12.75" customHeight="1" x14ac:dyDescent="0.2">
      <c r="A22" s="4"/>
      <c r="B22" s="5"/>
      <c r="C22" s="5"/>
      <c r="D22" s="5"/>
      <c r="E22" s="5"/>
      <c r="F22" s="5"/>
      <c r="G22" s="6"/>
      <c r="H22" s="2"/>
      <c r="I22" s="2"/>
      <c r="J22" s="2"/>
    </row>
    <row r="23" spans="1:10" ht="12.75" customHeight="1" x14ac:dyDescent="0.2">
      <c r="A23" s="38" t="s">
        <v>44</v>
      </c>
      <c r="B23" s="21"/>
      <c r="C23" s="37" t="s">
        <v>16</v>
      </c>
      <c r="D23" s="5"/>
      <c r="E23" s="35" t="s">
        <v>19</v>
      </c>
      <c r="F23" s="21"/>
      <c r="G23" s="37" t="s">
        <v>20</v>
      </c>
      <c r="H23" s="2"/>
      <c r="I23" s="2"/>
      <c r="J23" s="2"/>
    </row>
    <row r="24" spans="1:10" ht="12.75" customHeight="1" x14ac:dyDescent="0.2">
      <c r="A24" s="39" t="s">
        <v>17</v>
      </c>
      <c r="B24" s="17"/>
      <c r="C24" s="6" t="s">
        <v>16</v>
      </c>
      <c r="D24" s="5"/>
      <c r="E24" s="4" t="s">
        <v>19</v>
      </c>
      <c r="F24" s="17"/>
      <c r="G24" s="6" t="s">
        <v>20</v>
      </c>
      <c r="H24" s="2"/>
      <c r="I24" s="2"/>
      <c r="J24" s="2"/>
    </row>
    <row r="25" spans="1:10" ht="12.75" customHeight="1" x14ac:dyDescent="0.2">
      <c r="A25" s="40" t="s">
        <v>45</v>
      </c>
      <c r="B25" s="19"/>
      <c r="C25" s="20" t="s">
        <v>16</v>
      </c>
      <c r="D25" s="13"/>
      <c r="E25" s="9" t="s">
        <v>19</v>
      </c>
      <c r="F25" s="19"/>
      <c r="G25" s="20" t="s">
        <v>20</v>
      </c>
      <c r="H25" s="2"/>
      <c r="I25" s="2"/>
      <c r="J25" s="2"/>
    </row>
    <row r="26" spans="1:10" ht="12.75" customHeight="1" x14ac:dyDescent="0.2">
      <c r="A26" s="2"/>
      <c r="B26" s="2"/>
      <c r="C26" s="2"/>
      <c r="D26" s="2"/>
      <c r="E26" s="2"/>
      <c r="F26" s="2"/>
      <c r="G26" s="2"/>
      <c r="H26" s="2"/>
      <c r="I26" s="2"/>
      <c r="J26" s="2"/>
    </row>
    <row r="27" spans="1:10" ht="12.75" customHeight="1" x14ac:dyDescent="0.2">
      <c r="A27" s="193" t="s">
        <v>12</v>
      </c>
      <c r="B27" s="21"/>
      <c r="C27" s="36" t="s">
        <v>22</v>
      </c>
      <c r="D27" s="36"/>
      <c r="E27" s="32" t="s">
        <v>24</v>
      </c>
      <c r="F27" s="21"/>
      <c r="G27" s="37" t="s">
        <v>14</v>
      </c>
      <c r="H27" s="2"/>
      <c r="I27" s="2"/>
      <c r="J27" s="2"/>
    </row>
    <row r="28" spans="1:10" ht="12.75" customHeight="1" x14ac:dyDescent="0.2">
      <c r="A28" s="194"/>
      <c r="B28" s="19"/>
      <c r="C28" s="13" t="s">
        <v>23</v>
      </c>
      <c r="D28" s="13"/>
      <c r="E28" s="13"/>
      <c r="F28" s="13"/>
      <c r="G28" s="20"/>
      <c r="H28" s="2"/>
      <c r="I28" s="2"/>
      <c r="J28" s="2"/>
    </row>
    <row r="29" spans="1:10" ht="12.75" customHeight="1" x14ac:dyDescent="0.2">
      <c r="A29" s="2"/>
      <c r="B29" s="2"/>
      <c r="C29" s="2"/>
      <c r="D29" s="2"/>
      <c r="E29" s="2"/>
      <c r="F29" s="2"/>
      <c r="G29" s="2"/>
      <c r="H29" s="2"/>
      <c r="I29" s="2"/>
      <c r="J29" s="2"/>
    </row>
    <row r="30" spans="1:10" ht="12.75" customHeight="1" x14ac:dyDescent="0.2">
      <c r="A30" s="78" t="s">
        <v>26</v>
      </c>
      <c r="B30" s="86">
        <f>((B23*F23)+(B24*F24)+(B25*F25)) / 2000</f>
        <v>0</v>
      </c>
      <c r="C30" s="77" t="s">
        <v>8</v>
      </c>
      <c r="D30" s="2"/>
      <c r="E30" s="2"/>
      <c r="F30" s="2"/>
      <c r="G30" s="2"/>
      <c r="H30" s="2"/>
      <c r="I30" s="2"/>
      <c r="J30" s="2"/>
    </row>
    <row r="31" spans="1:10" ht="12.75" customHeight="1" x14ac:dyDescent="0.2">
      <c r="A31" s="4"/>
      <c r="B31" s="85"/>
      <c r="C31" s="6"/>
      <c r="D31" s="2"/>
      <c r="E31" s="2"/>
      <c r="F31" s="2"/>
      <c r="G31" s="2"/>
      <c r="H31" s="2"/>
      <c r="I31" s="2"/>
      <c r="J31" s="2"/>
    </row>
    <row r="32" spans="1:10" ht="12.75" customHeight="1" x14ac:dyDescent="0.2">
      <c r="A32" s="80" t="s">
        <v>3</v>
      </c>
      <c r="B32" s="51">
        <f>B7+B15+B19+B30</f>
        <v>0</v>
      </c>
      <c r="C32" s="6" t="s">
        <v>8</v>
      </c>
      <c r="D32" s="2"/>
      <c r="E32" s="2"/>
      <c r="F32" s="2"/>
      <c r="G32" s="2"/>
      <c r="H32" s="2"/>
      <c r="I32" s="2"/>
      <c r="J32" s="2"/>
    </row>
    <row r="33" spans="1:11" ht="12.75" customHeight="1" x14ac:dyDescent="0.2">
      <c r="A33" s="4"/>
      <c r="B33" s="85"/>
      <c r="C33" s="6"/>
      <c r="D33" s="2"/>
      <c r="E33" s="2"/>
      <c r="F33" s="2"/>
      <c r="G33" s="2"/>
      <c r="H33" s="2"/>
      <c r="I33" s="2"/>
      <c r="J33" s="2"/>
    </row>
    <row r="34" spans="1:11" ht="12.75" customHeight="1" x14ac:dyDescent="0.2">
      <c r="A34" s="4" t="s">
        <v>28</v>
      </c>
      <c r="B34" s="51">
        <f>'Heat Input Curve'!C12</f>
        <v>0</v>
      </c>
      <c r="C34" s="6" t="s">
        <v>29</v>
      </c>
      <c r="D34" s="2"/>
      <c r="E34" s="2"/>
      <c r="F34" s="2"/>
      <c r="G34" s="2"/>
      <c r="H34" s="2"/>
      <c r="I34" s="2"/>
      <c r="J34" s="2"/>
    </row>
    <row r="35" spans="1:11" ht="12.75" customHeight="1" x14ac:dyDescent="0.2">
      <c r="A35" s="79" t="s">
        <v>27</v>
      </c>
      <c r="B35" s="56">
        <f>((B32*B34*B3)+B13+B16) * IF(B5=1, 1.1, 1)</f>
        <v>0</v>
      </c>
      <c r="C35" s="20" t="s">
        <v>13</v>
      </c>
      <c r="D35" s="2"/>
      <c r="E35" s="2"/>
      <c r="F35" s="2"/>
      <c r="G35" s="2"/>
      <c r="H35" s="2"/>
      <c r="I35" s="2"/>
      <c r="J35" s="2"/>
    </row>
    <row r="36" spans="1:11" ht="12.75" customHeight="1" x14ac:dyDescent="0.2">
      <c r="A36" s="2"/>
      <c r="C36" s="2"/>
      <c r="D36" s="2"/>
      <c r="E36" s="2"/>
      <c r="F36" s="1"/>
      <c r="G36" s="1"/>
      <c r="H36" s="2"/>
      <c r="I36" s="2"/>
      <c r="J36" s="2"/>
    </row>
    <row r="37" spans="1:11" ht="12.75" customHeight="1" x14ac:dyDescent="0.2">
      <c r="A37" s="183" t="s">
        <v>0</v>
      </c>
      <c r="B37" s="185" t="s">
        <v>30</v>
      </c>
      <c r="C37" s="179" t="s">
        <v>54</v>
      </c>
      <c r="D37" s="179" t="s">
        <v>32</v>
      </c>
      <c r="E37" s="179" t="s">
        <v>31</v>
      </c>
      <c r="F37" s="179" t="s">
        <v>2</v>
      </c>
      <c r="G37" s="179" t="s">
        <v>37</v>
      </c>
      <c r="H37" s="179" t="s">
        <v>88</v>
      </c>
      <c r="I37" s="179" t="s">
        <v>91</v>
      </c>
      <c r="J37" s="179" t="s">
        <v>90</v>
      </c>
      <c r="K37" s="181" t="s">
        <v>89</v>
      </c>
    </row>
    <row r="38" spans="1:11" ht="12.75" customHeight="1" x14ac:dyDescent="0.2">
      <c r="A38" s="225"/>
      <c r="B38" s="186"/>
      <c r="C38" s="180"/>
      <c r="D38" s="180"/>
      <c r="E38" s="180"/>
      <c r="F38" s="180"/>
      <c r="G38" s="180"/>
      <c r="H38" s="180"/>
      <c r="I38" s="180"/>
      <c r="J38" s="180"/>
      <c r="K38" s="182"/>
    </row>
    <row r="39" spans="1:11" ht="12.75" customHeight="1" x14ac:dyDescent="0.2">
      <c r="A39" s="53"/>
      <c r="B39" s="173">
        <f>IF(AND(A39&gt;='Heat Input Curve'!$C$10,IF('Heat Input Curve'!$E$10=0, TRUE, A39&lt;'Heat Input Curve'!$E$10)), ('Heat Input Curve'!$C$12*(IF(A39=0,1,A39^0)))+('Heat Input Curve'!$C$13*(A39^1))+('Heat Input Curve'!$C$14*(A39^2))+('Heat Input Curve'!$C$15*(A39^3)),
IF(AND(A39&gt;='Heat Input Curve'!$E$10,IF('Heat Input Curve'!$G$10=0, TRUE, A39&lt;'Heat Input Curve'!$G$10)), ('Heat Input Curve'!$E$12*(IF(A39=0,1,A39^0)))+('Heat Input Curve'!$E$13*(A39^1))+('Heat Input Curve'!$E$14*(A39^2))+('Heat Input Curve'!$E$15*(A39^3)),
IF(AND(A39&gt;='Heat Input Curve'!$G$10,IF('Heat Input Curve'!$I$10=0, TRUE, A39&lt;'Heat Input Curve'!$I$10)), ('Heat Input Curve'!$G$12*(IF(A39=0,1,A39^0)))+('Heat Input Curve'!$G$13*(A39^1))+('Heat Input Curve'!$G$14*(A39^2))+('Heat Input Curve'!$G$15*(A39^3)),
IF(AND(A39&gt;='Heat Input Curve'!$I$10,IF('Heat Input Curve'!$K$10=0, TRUE, A39&lt;'Heat Input Curve'!$K$10)), ('Heat Input Curve'!$I$12*(IF(A39=0,1,A39^0)))+('Heat Input Curve'!$I$13*(A39^1))+('Heat Input Curve'!$I$14*(A39^2))+('Heat Input Curve'!$I$15*(A39^3)),
IF(AND(A39&gt;='Heat Input Curve'!$K$10,IF('Heat Input Curve'!$M$10=0, TRUE, A39&lt;'Heat Input Curve'!$M$10)), ('Heat Input Curve'!$K$12*(IF(A39=0,1,A39^0)))+('Heat Input Curve'!$K$13*(A39^1))+('Heat Input Curve'!$K$14*(A39^2))+('Heat Input Curve'!$K$15*(A39^3)),
IF(A39&gt;='Heat Input Curve'!$M$10, ('Heat Input Curve'!$M$12*(IF(A39=0,1,A39^0)))+('Heat Input Curve'!$M$13*(A39^1))+('Heat Input Curve'!$M$14*(A39^2))+('Heat Input Curve'!$M$15*(A39^3)),
"Error"))))))</f>
        <v>0</v>
      </c>
      <c r="C39" s="86">
        <f>IF(SUM('Heat Input Curve'!$E$10:$M$10)=0, IF(A39=0, 0, (((B39-B34)/(A39-0))*$B$3)),
IF(A39&gt;MAX('Heat Input Curve'!$C$10,'Heat Input Curve'!$E$10,'Heat Input Curve'!$G$10,'Heat Input Curve'!$I$10,'Heat Input Curve'!$K$10,'Heat Input Curve'!$M$10), 0,
IF(A39=0, 0, (((B39-B34)/(A39-0))*$B$3))))</f>
        <v>0</v>
      </c>
      <c r="D39" s="170">
        <f t="shared" ref="D39:D57" si="0">$B$32</f>
        <v>0</v>
      </c>
      <c r="E39" s="86">
        <f>IF(SUM($E$13:$F$17)=0, 0,
IF(AND(A39&gt;=$E$13,A39&lt;=$F$13), $H$13,
IF(AND(A39&gt;=$E$14,A39&lt;=$F$14), $H$14,
IF(AND(A39&gt;=$E$15,A39&lt;=$F$15), $H$15,
IF(AND(A39&gt;=$E$16,A39&lt;=$F$16), $H$16,
IF(AND(A39&gt;=$E$17,A39&lt;=$F$17), $H$17,
"Error")))))+$B$12)</f>
        <v>0</v>
      </c>
      <c r="F39" s="86">
        <f>IF(SUM($E$13:$F$17)=0, 0,
IF(AND(A39&gt;=$E$13,A39&lt;=$F$13), $I$13,
IF(AND(A39&gt;=$E$14,A39&lt;=$F$14), $I$14,
IF(AND(A39&gt;=$E$15,A39&lt;=$F$15), $I$15,
IF(AND(A39&gt;=$E$16,A39&lt;=$F$16), $I$16,
IF(AND(A39&gt;=$E$17,A39&lt;=$F$17), $I$17,
"Error")))))+$B$18)</f>
        <v>0</v>
      </c>
      <c r="G39" s="86">
        <f t="shared" ref="G39:G57" si="1">IF(A39&lt;=$F$27, $B$27,
IF(A39&gt;$F$27, $B$28+$B$27,
"Error"))</f>
        <v>0</v>
      </c>
      <c r="H39" s="170">
        <f>('Used For Graphing - Do Not Edit'!E3)</f>
        <v>0</v>
      </c>
      <c r="I39" s="170">
        <f>IF($B$5=1, 1.1, 1)</f>
        <v>1</v>
      </c>
      <c r="J39" s="170">
        <f>IF(I39&gt;1, IF(H39&gt;=2000, 0, IF(AND(H39&lt;2000, H39&gt;1900), ((((100-(H39-1900)))/100)*100), IF(AND(H39&gt;=1000, H39&lt;=1900), 100, ((H39*I39)-H39)))), 0)</f>
        <v>0</v>
      </c>
      <c r="K39" s="171">
        <f>H39+J39</f>
        <v>0</v>
      </c>
    </row>
    <row r="40" spans="1:11" ht="12.75" customHeight="1" x14ac:dyDescent="0.2">
      <c r="A40" s="53"/>
      <c r="B40" s="168">
        <f>IF(AND(A40&gt;='Heat Input Curve'!$C$10,IF('Heat Input Curve'!$E$10=0, TRUE, A40&lt;'Heat Input Curve'!$E$10)), ('Heat Input Curve'!$C$12*(IF(A40=0,1,A40^0)))+('Heat Input Curve'!$C$13*(A40^1))+('Heat Input Curve'!$C$14*(A40^2))+('Heat Input Curve'!$C$15*(A40^3)),
IF(AND(A40&gt;='Heat Input Curve'!$E$10,IF('Heat Input Curve'!$G$10=0, TRUE, A40&lt;'Heat Input Curve'!$G$10)), ('Heat Input Curve'!$E$12*(IF(A40=0,1,A40^0)))+('Heat Input Curve'!$E$13*(A40^1))+('Heat Input Curve'!$E$14*(A40^2))+('Heat Input Curve'!$E$15*(A40^3)),
IF(AND(A40&gt;='Heat Input Curve'!$G$10,IF('Heat Input Curve'!$I$10=0, TRUE, A40&lt;'Heat Input Curve'!$I$10)), ('Heat Input Curve'!$G$12*(IF(A40=0,1,A40^0)))+('Heat Input Curve'!$G$13*(A40^1))+('Heat Input Curve'!$G$14*(A40^2))+('Heat Input Curve'!$G$15*(A40^3)),
IF(AND(A40&gt;='Heat Input Curve'!$I$10,IF('Heat Input Curve'!$K$10=0, TRUE, A40&lt;'Heat Input Curve'!$K$10)), ('Heat Input Curve'!$I$12*(IF(A40=0,1,A40^0)))+('Heat Input Curve'!$I$13*(A40^1))+('Heat Input Curve'!$I$14*(A40^2))+('Heat Input Curve'!$I$15*(A40^3)),
IF(AND(A40&gt;='Heat Input Curve'!$K$10,IF('Heat Input Curve'!$M$10=0, TRUE, A40&lt;'Heat Input Curve'!$M$10)), ('Heat Input Curve'!$K$12*(IF(A40=0,1,A40^0)))+('Heat Input Curve'!$K$13*(A40^1))+('Heat Input Curve'!$K$14*(A40^2))+('Heat Input Curve'!$K$15*(A40^3)),
IF(A40&gt;='Heat Input Curve'!$M$10, ('Heat Input Curve'!$M$12*(IF(A40=0,1,A40^0)))+('Heat Input Curve'!$M$13*(A40^1))+('Heat Input Curve'!$M$14*(A40^2))+('Heat Input Curve'!$M$15*(A40^3)),
"Error"))))))</f>
        <v>0</v>
      </c>
      <c r="C40" s="51">
        <f>IF(SUM('Heat Input Curve'!$E$10:$M$10)=0, IF(A40=0, 0, (((B40-B39)/(A40-A39))*$B$3)),
IF(A40&gt;MAX('Heat Input Curve'!$C$10,'Heat Input Curve'!$E$10,'Heat Input Curve'!$G$10,'Heat Input Curve'!$I$10,'Heat Input Curve'!$K$10,'Heat Input Curve'!$M$10), 0,
IF(A40=0, 0, (((B40-B39)/(A40-A39))*$B$3))))</f>
        <v>0</v>
      </c>
      <c r="D40" s="50">
        <f t="shared" si="0"/>
        <v>0</v>
      </c>
      <c r="E40" s="51">
        <f t="shared" ref="E40:E57" si="2">IF(SUM($E$13:$F$17)=0, 0,
IF(AND(A40&gt;=$E$13,A40&lt;=$F$13), $H$13,
IF(AND(A40&gt;=$E$14,A40&lt;=$F$14), $H$14,
IF(AND(A40&gt;=$E$15,A40&lt;=$F$15), $H$15,
IF(AND(A40&gt;=$E$16,A40&lt;=$F$16), $H$16,
IF(AND(A40&gt;=$E$17,A40&lt;=$F$17), $H$17,
"Error")))))+$B$12)</f>
        <v>0</v>
      </c>
      <c r="F40" s="51">
        <f t="shared" ref="F40:F57" si="3">IF(SUM($E$13:$F$17)=0, 0,
IF(AND(A40&gt;=$E$13,A40&lt;=$F$13), $I$13,
IF(AND(A40&gt;=$E$14,A40&lt;=$F$14), $I$14,
IF(AND(A40&gt;=$E$15,A40&lt;=$F$15), $I$15,
IF(AND(A40&gt;=$E$16,A40&lt;=$F$16), $I$16,
IF(AND(A40&gt;=$E$17,A40&lt;=$F$17), $I$17,
"Error")))))+$B$18)</f>
        <v>0</v>
      </c>
      <c r="G40" s="51">
        <f t="shared" si="1"/>
        <v>0</v>
      </c>
      <c r="H40" s="50">
        <f>('Used For Graphing - Do Not Edit'!E4)</f>
        <v>0</v>
      </c>
      <c r="I40" s="50">
        <f t="shared" ref="I40:I57" si="4">IF($B$5=1, 1.1, 1)</f>
        <v>1</v>
      </c>
      <c r="J40" s="50">
        <f t="shared" ref="J40:J57" si="5">IF(I40&gt;1, IF(H40&gt;=2000, 0, IF(AND(H40&lt;2000, H40&gt;1900), ((((100-(H40-1900)))/100)*100), IF(AND(H40&gt;=1000, H40&lt;=1900), 100, ((H40*I40)-H40)))), 0)</f>
        <v>0</v>
      </c>
      <c r="K40" s="52">
        <f t="shared" ref="K40:K57" si="6">H40+J40</f>
        <v>0</v>
      </c>
    </row>
    <row r="41" spans="1:11" ht="12.75" customHeight="1" x14ac:dyDescent="0.2">
      <c r="A41" s="53"/>
      <c r="B41" s="168">
        <f>IF(AND(A41&gt;='Heat Input Curve'!$C$10,IF('Heat Input Curve'!$E$10=0, TRUE, A41&lt;'Heat Input Curve'!$E$10)), ('Heat Input Curve'!$C$12*(IF(A41=0,1,A41^0)))+('Heat Input Curve'!$C$13*(A41^1))+('Heat Input Curve'!$C$14*(A41^2))+('Heat Input Curve'!$C$15*(A41^3)),
IF(AND(A41&gt;='Heat Input Curve'!$E$10,IF('Heat Input Curve'!$G$10=0, TRUE, A41&lt;'Heat Input Curve'!$G$10)), ('Heat Input Curve'!$E$12*(IF(A41=0,1,A41^0)))+('Heat Input Curve'!$E$13*(A41^1))+('Heat Input Curve'!$E$14*(A41^2))+('Heat Input Curve'!$E$15*(A41^3)),
IF(AND(A41&gt;='Heat Input Curve'!$G$10,IF('Heat Input Curve'!$I$10=0, TRUE, A41&lt;'Heat Input Curve'!$I$10)), ('Heat Input Curve'!$G$12*(IF(A41=0,1,A41^0)))+('Heat Input Curve'!$G$13*(A41^1))+('Heat Input Curve'!$G$14*(A41^2))+('Heat Input Curve'!$G$15*(A41^3)),
IF(AND(A41&gt;='Heat Input Curve'!$I$10,IF('Heat Input Curve'!$K$10=0, TRUE, A41&lt;'Heat Input Curve'!$K$10)), ('Heat Input Curve'!$I$12*(IF(A41=0,1,A41^0)))+('Heat Input Curve'!$I$13*(A41^1))+('Heat Input Curve'!$I$14*(A41^2))+('Heat Input Curve'!$I$15*(A41^3)),
IF(AND(A41&gt;='Heat Input Curve'!$K$10,IF('Heat Input Curve'!$M$10=0, TRUE, A41&lt;'Heat Input Curve'!$M$10)), ('Heat Input Curve'!$K$12*(IF(A41=0,1,A41^0)))+('Heat Input Curve'!$K$13*(A41^1))+('Heat Input Curve'!$K$14*(A41^2))+('Heat Input Curve'!$K$15*(A41^3)),
IF(A41&gt;='Heat Input Curve'!$M$10, ('Heat Input Curve'!$M$12*(IF(A41=0,1,A41^0)))+('Heat Input Curve'!$M$13*(A41^1))+('Heat Input Curve'!$M$14*(A41^2))+('Heat Input Curve'!$M$15*(A41^3)),
"Error"))))))</f>
        <v>0</v>
      </c>
      <c r="C41" s="51">
        <f>IF(SUM('Heat Input Curve'!$E$10:$M$10)=0, IF(A41=0, 0, (((B41-B40)/(A41-A40))*$B$3)),
IF(A41&gt;MAX('Heat Input Curve'!$C$10,'Heat Input Curve'!$E$10,'Heat Input Curve'!$G$10,'Heat Input Curve'!$I$10,'Heat Input Curve'!$K$10,'Heat Input Curve'!$M$10), 0,
IF(A41=0, 0, (((B41-B40)/(A41-A40))*$B$3))))</f>
        <v>0</v>
      </c>
      <c r="D41" s="50">
        <f t="shared" si="0"/>
        <v>0</v>
      </c>
      <c r="E41" s="51">
        <f t="shared" si="2"/>
        <v>0</v>
      </c>
      <c r="F41" s="51">
        <f t="shared" si="3"/>
        <v>0</v>
      </c>
      <c r="G41" s="51">
        <f t="shared" si="1"/>
        <v>0</v>
      </c>
      <c r="H41" s="50">
        <f>('Used For Graphing - Do Not Edit'!E5)</f>
        <v>0</v>
      </c>
      <c r="I41" s="50">
        <f t="shared" si="4"/>
        <v>1</v>
      </c>
      <c r="J41" s="50">
        <f t="shared" si="5"/>
        <v>0</v>
      </c>
      <c r="K41" s="52">
        <f t="shared" si="6"/>
        <v>0</v>
      </c>
    </row>
    <row r="42" spans="1:11" ht="12.75" customHeight="1" x14ac:dyDescent="0.2">
      <c r="A42" s="53"/>
      <c r="B42" s="168">
        <f>IF(AND(A42&gt;='Heat Input Curve'!$C$10,IF('Heat Input Curve'!$E$10=0, TRUE, A42&lt;'Heat Input Curve'!$E$10)), ('Heat Input Curve'!$C$12*(IF(A42=0,1,A42^0)))+('Heat Input Curve'!$C$13*(A42^1))+('Heat Input Curve'!$C$14*(A42^2))+('Heat Input Curve'!$C$15*(A42^3)),
IF(AND(A42&gt;='Heat Input Curve'!$E$10,IF('Heat Input Curve'!$G$10=0, TRUE, A42&lt;'Heat Input Curve'!$G$10)), ('Heat Input Curve'!$E$12*(IF(A42=0,1,A42^0)))+('Heat Input Curve'!$E$13*(A42^1))+('Heat Input Curve'!$E$14*(A42^2))+('Heat Input Curve'!$E$15*(A42^3)),
IF(AND(A42&gt;='Heat Input Curve'!$G$10,IF('Heat Input Curve'!$I$10=0, TRUE, A42&lt;'Heat Input Curve'!$I$10)), ('Heat Input Curve'!$G$12*(IF(A42=0,1,A42^0)))+('Heat Input Curve'!$G$13*(A42^1))+('Heat Input Curve'!$G$14*(A42^2))+('Heat Input Curve'!$G$15*(A42^3)),
IF(AND(A42&gt;='Heat Input Curve'!$I$10,IF('Heat Input Curve'!$K$10=0, TRUE, A42&lt;'Heat Input Curve'!$K$10)), ('Heat Input Curve'!$I$12*(IF(A42=0,1,A42^0)))+('Heat Input Curve'!$I$13*(A42^1))+('Heat Input Curve'!$I$14*(A42^2))+('Heat Input Curve'!$I$15*(A42^3)),
IF(AND(A42&gt;='Heat Input Curve'!$K$10,IF('Heat Input Curve'!$M$10=0, TRUE, A42&lt;'Heat Input Curve'!$M$10)), ('Heat Input Curve'!$K$12*(IF(A42=0,1,A42^0)))+('Heat Input Curve'!$K$13*(A42^1))+('Heat Input Curve'!$K$14*(A42^2))+('Heat Input Curve'!$K$15*(A42^3)),
IF(A42&gt;='Heat Input Curve'!$M$10, ('Heat Input Curve'!$M$12*(IF(A42=0,1,A42^0)))+('Heat Input Curve'!$M$13*(A42^1))+('Heat Input Curve'!$M$14*(A42^2))+('Heat Input Curve'!$M$15*(A42^3)),
"Error"))))))</f>
        <v>0</v>
      </c>
      <c r="C42" s="51">
        <f>IF(SUM('Heat Input Curve'!$E$10:$M$10)=0, IF(A42=0, 0, (((B42-B41)/(A42-A41))*$B$3)),
IF(A42&gt;MAX('Heat Input Curve'!$C$10,'Heat Input Curve'!$E$10,'Heat Input Curve'!$G$10,'Heat Input Curve'!$I$10,'Heat Input Curve'!$K$10,'Heat Input Curve'!$M$10), 0,
IF(A42=0, 0, (((B42-B41)/(A42-A41))*$B$3))))</f>
        <v>0</v>
      </c>
      <c r="D42" s="50">
        <f t="shared" si="0"/>
        <v>0</v>
      </c>
      <c r="E42" s="51">
        <f t="shared" si="2"/>
        <v>0</v>
      </c>
      <c r="F42" s="51">
        <f t="shared" si="3"/>
        <v>0</v>
      </c>
      <c r="G42" s="51">
        <f t="shared" si="1"/>
        <v>0</v>
      </c>
      <c r="H42" s="50">
        <f>('Used For Graphing - Do Not Edit'!E6)</f>
        <v>0</v>
      </c>
      <c r="I42" s="50">
        <f t="shared" si="4"/>
        <v>1</v>
      </c>
      <c r="J42" s="50">
        <f t="shared" si="5"/>
        <v>0</v>
      </c>
      <c r="K42" s="52">
        <f t="shared" si="6"/>
        <v>0</v>
      </c>
    </row>
    <row r="43" spans="1:11" ht="12.75" customHeight="1" x14ac:dyDescent="0.2">
      <c r="A43" s="53"/>
      <c r="B43" s="168">
        <f>IF(AND(A43&gt;='Heat Input Curve'!$C$10,IF('Heat Input Curve'!$E$10=0, TRUE, A43&lt;'Heat Input Curve'!$E$10)), ('Heat Input Curve'!$C$12*(IF(A43=0,1,A43^0)))+('Heat Input Curve'!$C$13*(A43^1))+('Heat Input Curve'!$C$14*(A43^2))+('Heat Input Curve'!$C$15*(A43^3)),
IF(AND(A43&gt;='Heat Input Curve'!$E$10,IF('Heat Input Curve'!$G$10=0, TRUE, A43&lt;'Heat Input Curve'!$G$10)), ('Heat Input Curve'!$E$12*(IF(A43=0,1,A43^0)))+('Heat Input Curve'!$E$13*(A43^1))+('Heat Input Curve'!$E$14*(A43^2))+('Heat Input Curve'!$E$15*(A43^3)),
IF(AND(A43&gt;='Heat Input Curve'!$G$10,IF('Heat Input Curve'!$I$10=0, TRUE, A43&lt;'Heat Input Curve'!$I$10)), ('Heat Input Curve'!$G$12*(IF(A43=0,1,A43^0)))+('Heat Input Curve'!$G$13*(A43^1))+('Heat Input Curve'!$G$14*(A43^2))+('Heat Input Curve'!$G$15*(A43^3)),
IF(AND(A43&gt;='Heat Input Curve'!$I$10,IF('Heat Input Curve'!$K$10=0, TRUE, A43&lt;'Heat Input Curve'!$K$10)), ('Heat Input Curve'!$I$12*(IF(A43=0,1,A43^0)))+('Heat Input Curve'!$I$13*(A43^1))+('Heat Input Curve'!$I$14*(A43^2))+('Heat Input Curve'!$I$15*(A43^3)),
IF(AND(A43&gt;='Heat Input Curve'!$K$10,IF('Heat Input Curve'!$M$10=0, TRUE, A43&lt;'Heat Input Curve'!$M$10)), ('Heat Input Curve'!$K$12*(IF(A43=0,1,A43^0)))+('Heat Input Curve'!$K$13*(A43^1))+('Heat Input Curve'!$K$14*(A43^2))+('Heat Input Curve'!$K$15*(A43^3)),
IF(A43&gt;='Heat Input Curve'!$M$10, ('Heat Input Curve'!$M$12*(IF(A43=0,1,A43^0)))+('Heat Input Curve'!$M$13*(A43^1))+('Heat Input Curve'!$M$14*(A43^2))+('Heat Input Curve'!$M$15*(A43^3)),
"Error"))))))</f>
        <v>0</v>
      </c>
      <c r="C43" s="51">
        <f>IF(SUM('Heat Input Curve'!$E$10:$M$10)=0, IF(A43=0, 0, (((B43-B42)/(A43-A42))*$B$3)),
IF(A43&gt;MAX('Heat Input Curve'!$C$10,'Heat Input Curve'!$E$10,'Heat Input Curve'!$G$10,'Heat Input Curve'!$I$10,'Heat Input Curve'!$K$10,'Heat Input Curve'!$M$10), 0,
IF(A43=0, 0, (((B43-B42)/(A43-A42))*$B$3))))</f>
        <v>0</v>
      </c>
      <c r="D43" s="50">
        <f t="shared" si="0"/>
        <v>0</v>
      </c>
      <c r="E43" s="51">
        <f t="shared" si="2"/>
        <v>0</v>
      </c>
      <c r="F43" s="51">
        <f t="shared" si="3"/>
        <v>0</v>
      </c>
      <c r="G43" s="51">
        <f t="shared" si="1"/>
        <v>0</v>
      </c>
      <c r="H43" s="50">
        <f>('Used For Graphing - Do Not Edit'!E7)</f>
        <v>0</v>
      </c>
      <c r="I43" s="50">
        <f t="shared" si="4"/>
        <v>1</v>
      </c>
      <c r="J43" s="50">
        <f t="shared" si="5"/>
        <v>0</v>
      </c>
      <c r="K43" s="52">
        <f t="shared" si="6"/>
        <v>0</v>
      </c>
    </row>
    <row r="44" spans="1:11" ht="12.75" customHeight="1" x14ac:dyDescent="0.2">
      <c r="A44" s="53"/>
      <c r="B44" s="168">
        <f>IF(AND(A44&gt;='Heat Input Curve'!$C$10,IF('Heat Input Curve'!$E$10=0, TRUE, A44&lt;'Heat Input Curve'!$E$10)), ('Heat Input Curve'!$C$12*(IF(A44=0,1,A44^0)))+('Heat Input Curve'!$C$13*(A44^1))+('Heat Input Curve'!$C$14*(A44^2))+('Heat Input Curve'!$C$15*(A44^3)),
IF(AND(A44&gt;='Heat Input Curve'!$E$10,IF('Heat Input Curve'!$G$10=0, TRUE, A44&lt;'Heat Input Curve'!$G$10)), ('Heat Input Curve'!$E$12*(IF(A44=0,1,A44^0)))+('Heat Input Curve'!$E$13*(A44^1))+('Heat Input Curve'!$E$14*(A44^2))+('Heat Input Curve'!$E$15*(A44^3)),
IF(AND(A44&gt;='Heat Input Curve'!$G$10,IF('Heat Input Curve'!$I$10=0, TRUE, A44&lt;'Heat Input Curve'!$I$10)), ('Heat Input Curve'!$G$12*(IF(A44=0,1,A44^0)))+('Heat Input Curve'!$G$13*(A44^1))+('Heat Input Curve'!$G$14*(A44^2))+('Heat Input Curve'!$G$15*(A44^3)),
IF(AND(A44&gt;='Heat Input Curve'!$I$10,IF('Heat Input Curve'!$K$10=0, TRUE, A44&lt;'Heat Input Curve'!$K$10)), ('Heat Input Curve'!$I$12*(IF(A44=0,1,A44^0)))+('Heat Input Curve'!$I$13*(A44^1))+('Heat Input Curve'!$I$14*(A44^2))+('Heat Input Curve'!$I$15*(A44^3)),
IF(AND(A44&gt;='Heat Input Curve'!$K$10,IF('Heat Input Curve'!$M$10=0, TRUE, A44&lt;'Heat Input Curve'!$M$10)), ('Heat Input Curve'!$K$12*(IF(A44=0,1,A44^0)))+('Heat Input Curve'!$K$13*(A44^1))+('Heat Input Curve'!$K$14*(A44^2))+('Heat Input Curve'!$K$15*(A44^3)),
IF(A44&gt;='Heat Input Curve'!$M$10, ('Heat Input Curve'!$M$12*(IF(A44=0,1,A44^0)))+('Heat Input Curve'!$M$13*(A44^1))+('Heat Input Curve'!$M$14*(A44^2))+('Heat Input Curve'!$M$15*(A44^3)),
"Error"))))))</f>
        <v>0</v>
      </c>
      <c r="C44" s="51">
        <f>IF(SUM('Heat Input Curve'!$E$10:$M$10)=0, IF(A44=0, 0, (((B44-B43)/(A44-A43))*$B$3)),
IF(A44&gt;MAX('Heat Input Curve'!$C$10,'Heat Input Curve'!$E$10,'Heat Input Curve'!$G$10,'Heat Input Curve'!$I$10,'Heat Input Curve'!$K$10,'Heat Input Curve'!$M$10), 0,
IF(A44=0, 0, (((B44-B43)/(A44-A43))*$B$3))))</f>
        <v>0</v>
      </c>
      <c r="D44" s="50">
        <f t="shared" si="0"/>
        <v>0</v>
      </c>
      <c r="E44" s="51">
        <f t="shared" si="2"/>
        <v>0</v>
      </c>
      <c r="F44" s="51">
        <f t="shared" si="3"/>
        <v>0</v>
      </c>
      <c r="G44" s="51">
        <f t="shared" si="1"/>
        <v>0</v>
      </c>
      <c r="H44" s="50">
        <f>('Used For Graphing - Do Not Edit'!E8)</f>
        <v>0</v>
      </c>
      <c r="I44" s="50">
        <f t="shared" si="4"/>
        <v>1</v>
      </c>
      <c r="J44" s="50">
        <f t="shared" si="5"/>
        <v>0</v>
      </c>
      <c r="K44" s="52">
        <f t="shared" si="6"/>
        <v>0</v>
      </c>
    </row>
    <row r="45" spans="1:11" ht="12.75" customHeight="1" x14ac:dyDescent="0.2">
      <c r="A45" s="53"/>
      <c r="B45" s="168">
        <f>IF(AND(A45&gt;='Heat Input Curve'!$C$10,IF('Heat Input Curve'!$E$10=0, TRUE, A45&lt;'Heat Input Curve'!$E$10)), ('Heat Input Curve'!$C$12*(IF(A45=0,1,A45^0)))+('Heat Input Curve'!$C$13*(A45^1))+('Heat Input Curve'!$C$14*(A45^2))+('Heat Input Curve'!$C$15*(A45^3)),
IF(AND(A45&gt;='Heat Input Curve'!$E$10,IF('Heat Input Curve'!$G$10=0, TRUE, A45&lt;'Heat Input Curve'!$G$10)), ('Heat Input Curve'!$E$12*(IF(A45=0,1,A45^0)))+('Heat Input Curve'!$E$13*(A45^1))+('Heat Input Curve'!$E$14*(A45^2))+('Heat Input Curve'!$E$15*(A45^3)),
IF(AND(A45&gt;='Heat Input Curve'!$G$10,IF('Heat Input Curve'!$I$10=0, TRUE, A45&lt;'Heat Input Curve'!$I$10)), ('Heat Input Curve'!$G$12*(IF(A45=0,1,A45^0)))+('Heat Input Curve'!$G$13*(A45^1))+('Heat Input Curve'!$G$14*(A45^2))+('Heat Input Curve'!$G$15*(A45^3)),
IF(AND(A45&gt;='Heat Input Curve'!$I$10,IF('Heat Input Curve'!$K$10=0, TRUE, A45&lt;'Heat Input Curve'!$K$10)), ('Heat Input Curve'!$I$12*(IF(A45=0,1,A45^0)))+('Heat Input Curve'!$I$13*(A45^1))+('Heat Input Curve'!$I$14*(A45^2))+('Heat Input Curve'!$I$15*(A45^3)),
IF(AND(A45&gt;='Heat Input Curve'!$K$10,IF('Heat Input Curve'!$M$10=0, TRUE, A45&lt;'Heat Input Curve'!$M$10)), ('Heat Input Curve'!$K$12*(IF(A45=0,1,A45^0)))+('Heat Input Curve'!$K$13*(A45^1))+('Heat Input Curve'!$K$14*(A45^2))+('Heat Input Curve'!$K$15*(A45^3)),
IF(A45&gt;='Heat Input Curve'!$M$10, ('Heat Input Curve'!$M$12*(IF(A45=0,1,A45^0)))+('Heat Input Curve'!$M$13*(A45^1))+('Heat Input Curve'!$M$14*(A45^2))+('Heat Input Curve'!$M$15*(A45^3)),
"Error"))))))</f>
        <v>0</v>
      </c>
      <c r="C45" s="51">
        <f>IF(SUM('Heat Input Curve'!$E$10:$M$10)=0, IF(A45=0, 0, (((B45-B44)/(A45-A44))*$B$3)),
IF(A45&gt;MAX('Heat Input Curve'!$C$10,'Heat Input Curve'!$E$10,'Heat Input Curve'!$G$10,'Heat Input Curve'!$I$10,'Heat Input Curve'!$K$10,'Heat Input Curve'!$M$10), 0,
IF(A45=0, 0, (((B45-B44)/(A45-A44))*$B$3))))</f>
        <v>0</v>
      </c>
      <c r="D45" s="50">
        <f t="shared" si="0"/>
        <v>0</v>
      </c>
      <c r="E45" s="51">
        <f t="shared" si="2"/>
        <v>0</v>
      </c>
      <c r="F45" s="51">
        <f t="shared" si="3"/>
        <v>0</v>
      </c>
      <c r="G45" s="51">
        <f t="shared" si="1"/>
        <v>0</v>
      </c>
      <c r="H45" s="50">
        <f>('Used For Graphing - Do Not Edit'!E9)</f>
        <v>0</v>
      </c>
      <c r="I45" s="50">
        <f t="shared" si="4"/>
        <v>1</v>
      </c>
      <c r="J45" s="50">
        <f t="shared" si="5"/>
        <v>0</v>
      </c>
      <c r="K45" s="52">
        <f t="shared" si="6"/>
        <v>0</v>
      </c>
    </row>
    <row r="46" spans="1:11" ht="12.75" customHeight="1" x14ac:dyDescent="0.2">
      <c r="A46" s="53"/>
      <c r="B46" s="168">
        <f>IF(AND(A46&gt;='Heat Input Curve'!$C$10,IF('Heat Input Curve'!$E$10=0, TRUE, A46&lt;'Heat Input Curve'!$E$10)), ('Heat Input Curve'!$C$12*(IF(A46=0,1,A46^0)))+('Heat Input Curve'!$C$13*(A46^1))+('Heat Input Curve'!$C$14*(A46^2))+('Heat Input Curve'!$C$15*(A46^3)),
IF(AND(A46&gt;='Heat Input Curve'!$E$10,IF('Heat Input Curve'!$G$10=0, TRUE, A46&lt;'Heat Input Curve'!$G$10)), ('Heat Input Curve'!$E$12*(IF(A46=0,1,A46^0)))+('Heat Input Curve'!$E$13*(A46^1))+('Heat Input Curve'!$E$14*(A46^2))+('Heat Input Curve'!$E$15*(A46^3)),
IF(AND(A46&gt;='Heat Input Curve'!$G$10,IF('Heat Input Curve'!$I$10=0, TRUE, A46&lt;'Heat Input Curve'!$I$10)), ('Heat Input Curve'!$G$12*(IF(A46=0,1,A46^0)))+('Heat Input Curve'!$G$13*(A46^1))+('Heat Input Curve'!$G$14*(A46^2))+('Heat Input Curve'!$G$15*(A46^3)),
IF(AND(A46&gt;='Heat Input Curve'!$I$10,IF('Heat Input Curve'!$K$10=0, TRUE, A46&lt;'Heat Input Curve'!$K$10)), ('Heat Input Curve'!$I$12*(IF(A46=0,1,A46^0)))+('Heat Input Curve'!$I$13*(A46^1))+('Heat Input Curve'!$I$14*(A46^2))+('Heat Input Curve'!$I$15*(A46^3)),
IF(AND(A46&gt;='Heat Input Curve'!$K$10,IF('Heat Input Curve'!$M$10=0, TRUE, A46&lt;'Heat Input Curve'!$M$10)), ('Heat Input Curve'!$K$12*(IF(A46=0,1,A46^0)))+('Heat Input Curve'!$K$13*(A46^1))+('Heat Input Curve'!$K$14*(A46^2))+('Heat Input Curve'!$K$15*(A46^3)),
IF(A46&gt;='Heat Input Curve'!$M$10, ('Heat Input Curve'!$M$12*(IF(A46=0,1,A46^0)))+('Heat Input Curve'!$M$13*(A46^1))+('Heat Input Curve'!$M$14*(A46^2))+('Heat Input Curve'!$M$15*(A46^3)),
"Error"))))))</f>
        <v>0</v>
      </c>
      <c r="C46" s="51">
        <f>IF(SUM('Heat Input Curve'!$E$10:$M$10)=0, IF(A46=0, 0, (((B46-B45)/(A46-A45))*$B$3)),
IF(A46&gt;MAX('Heat Input Curve'!$C$10,'Heat Input Curve'!$E$10,'Heat Input Curve'!$G$10,'Heat Input Curve'!$I$10,'Heat Input Curve'!$K$10,'Heat Input Curve'!$M$10), 0,
IF(A46=0, 0, (((B46-B45)/(A46-A45))*$B$3))))</f>
        <v>0</v>
      </c>
      <c r="D46" s="50">
        <f t="shared" si="0"/>
        <v>0</v>
      </c>
      <c r="E46" s="51">
        <f t="shared" si="2"/>
        <v>0</v>
      </c>
      <c r="F46" s="51">
        <f t="shared" si="3"/>
        <v>0</v>
      </c>
      <c r="G46" s="51">
        <f t="shared" si="1"/>
        <v>0</v>
      </c>
      <c r="H46" s="50">
        <f>('Used For Graphing - Do Not Edit'!E10)</f>
        <v>0</v>
      </c>
      <c r="I46" s="50">
        <f t="shared" si="4"/>
        <v>1</v>
      </c>
      <c r="J46" s="50">
        <f t="shared" si="5"/>
        <v>0</v>
      </c>
      <c r="K46" s="52">
        <f t="shared" si="6"/>
        <v>0</v>
      </c>
    </row>
    <row r="47" spans="1:11" ht="12.75" customHeight="1" x14ac:dyDescent="0.2">
      <c r="A47" s="53"/>
      <c r="B47" s="168">
        <f>IF(AND(A47&gt;='Heat Input Curve'!$C$10,IF('Heat Input Curve'!$E$10=0, TRUE, A47&lt;'Heat Input Curve'!$E$10)), ('Heat Input Curve'!$C$12*(IF(A47=0,1,A47^0)))+('Heat Input Curve'!$C$13*(A47^1))+('Heat Input Curve'!$C$14*(A47^2))+('Heat Input Curve'!$C$15*(A47^3)),
IF(AND(A47&gt;='Heat Input Curve'!$E$10,IF('Heat Input Curve'!$G$10=0, TRUE, A47&lt;'Heat Input Curve'!$G$10)), ('Heat Input Curve'!$E$12*(IF(A47=0,1,A47^0)))+('Heat Input Curve'!$E$13*(A47^1))+('Heat Input Curve'!$E$14*(A47^2))+('Heat Input Curve'!$E$15*(A47^3)),
IF(AND(A47&gt;='Heat Input Curve'!$G$10,IF('Heat Input Curve'!$I$10=0, TRUE, A47&lt;'Heat Input Curve'!$I$10)), ('Heat Input Curve'!$G$12*(IF(A47=0,1,A47^0)))+('Heat Input Curve'!$G$13*(A47^1))+('Heat Input Curve'!$G$14*(A47^2))+('Heat Input Curve'!$G$15*(A47^3)),
IF(AND(A47&gt;='Heat Input Curve'!$I$10,IF('Heat Input Curve'!$K$10=0, TRUE, A47&lt;'Heat Input Curve'!$K$10)), ('Heat Input Curve'!$I$12*(IF(A47=0,1,A47^0)))+('Heat Input Curve'!$I$13*(A47^1))+('Heat Input Curve'!$I$14*(A47^2))+('Heat Input Curve'!$I$15*(A47^3)),
IF(AND(A47&gt;='Heat Input Curve'!$K$10,IF('Heat Input Curve'!$M$10=0, TRUE, A47&lt;'Heat Input Curve'!$M$10)), ('Heat Input Curve'!$K$12*(IF(A47=0,1,A47^0)))+('Heat Input Curve'!$K$13*(A47^1))+('Heat Input Curve'!$K$14*(A47^2))+('Heat Input Curve'!$K$15*(A47^3)),
IF(A47&gt;='Heat Input Curve'!$M$10, ('Heat Input Curve'!$M$12*(IF(A47=0,1,A47^0)))+('Heat Input Curve'!$M$13*(A47^1))+('Heat Input Curve'!$M$14*(A47^2))+('Heat Input Curve'!$M$15*(A47^3)),
"Error"))))))</f>
        <v>0</v>
      </c>
      <c r="C47" s="51">
        <f>IF(SUM('Heat Input Curve'!$E$10:$M$10)=0, IF(A47=0, 0, (((B47-B46)/(A47-A46))*$B$3)),
IF(A47&gt;MAX('Heat Input Curve'!$C$10,'Heat Input Curve'!$E$10,'Heat Input Curve'!$G$10,'Heat Input Curve'!$I$10,'Heat Input Curve'!$K$10,'Heat Input Curve'!$M$10), 0,
IF(A47=0, 0, (((B47-B46)/(A47-A46))*$B$3))))</f>
        <v>0</v>
      </c>
      <c r="D47" s="50">
        <f t="shared" si="0"/>
        <v>0</v>
      </c>
      <c r="E47" s="51">
        <f t="shared" si="2"/>
        <v>0</v>
      </c>
      <c r="F47" s="51">
        <f t="shared" si="3"/>
        <v>0</v>
      </c>
      <c r="G47" s="51">
        <f t="shared" si="1"/>
        <v>0</v>
      </c>
      <c r="H47" s="50">
        <f>('Used For Graphing - Do Not Edit'!E11)</f>
        <v>0</v>
      </c>
      <c r="I47" s="50">
        <f t="shared" si="4"/>
        <v>1</v>
      </c>
      <c r="J47" s="50">
        <f t="shared" si="5"/>
        <v>0</v>
      </c>
      <c r="K47" s="52">
        <f t="shared" si="6"/>
        <v>0</v>
      </c>
    </row>
    <row r="48" spans="1:11" ht="12.75" customHeight="1" x14ac:dyDescent="0.2">
      <c r="A48" s="53"/>
      <c r="B48" s="168">
        <f>IF(AND(A48&gt;='Heat Input Curve'!$C$10,IF('Heat Input Curve'!$E$10=0, TRUE, A48&lt;'Heat Input Curve'!$E$10)), ('Heat Input Curve'!$C$12*(IF(A48=0,1,A48^0)))+('Heat Input Curve'!$C$13*(A48^1))+('Heat Input Curve'!$C$14*(A48^2))+('Heat Input Curve'!$C$15*(A48^3)),
IF(AND(A48&gt;='Heat Input Curve'!$E$10,IF('Heat Input Curve'!$G$10=0, TRUE, A48&lt;'Heat Input Curve'!$G$10)), ('Heat Input Curve'!$E$12*(IF(A48=0,1,A48^0)))+('Heat Input Curve'!$E$13*(A48^1))+('Heat Input Curve'!$E$14*(A48^2))+('Heat Input Curve'!$E$15*(A48^3)),
IF(AND(A48&gt;='Heat Input Curve'!$G$10,IF('Heat Input Curve'!$I$10=0, TRUE, A48&lt;'Heat Input Curve'!$I$10)), ('Heat Input Curve'!$G$12*(IF(A48=0,1,A48^0)))+('Heat Input Curve'!$G$13*(A48^1))+('Heat Input Curve'!$G$14*(A48^2))+('Heat Input Curve'!$G$15*(A48^3)),
IF(AND(A48&gt;='Heat Input Curve'!$I$10,IF('Heat Input Curve'!$K$10=0, TRUE, A48&lt;'Heat Input Curve'!$K$10)), ('Heat Input Curve'!$I$12*(IF(A48=0,1,A48^0)))+('Heat Input Curve'!$I$13*(A48^1))+('Heat Input Curve'!$I$14*(A48^2))+('Heat Input Curve'!$I$15*(A48^3)),
IF(AND(A48&gt;='Heat Input Curve'!$K$10,IF('Heat Input Curve'!$M$10=0, TRUE, A48&lt;'Heat Input Curve'!$M$10)), ('Heat Input Curve'!$K$12*(IF(A48=0,1,A48^0)))+('Heat Input Curve'!$K$13*(A48^1))+('Heat Input Curve'!$K$14*(A48^2))+('Heat Input Curve'!$K$15*(A48^3)),
IF(A48&gt;='Heat Input Curve'!$M$10, ('Heat Input Curve'!$M$12*(IF(A48=0,1,A48^0)))+('Heat Input Curve'!$M$13*(A48^1))+('Heat Input Curve'!$M$14*(A48^2))+('Heat Input Curve'!$M$15*(A48^3)),
"Error"))))))</f>
        <v>0</v>
      </c>
      <c r="C48" s="51">
        <f>IF(SUM('Heat Input Curve'!$E$10:$M$10)=0, IF(A48=0, 0, (((B48-B47)/(A48-A47))*$B$3)),
IF(A48&gt;MAX('Heat Input Curve'!$C$10,'Heat Input Curve'!$E$10,'Heat Input Curve'!$G$10,'Heat Input Curve'!$I$10,'Heat Input Curve'!$K$10,'Heat Input Curve'!$M$10), 0,
IF(A48=0, 0, (((B48-B47)/(A48-A47))*$B$3))))</f>
        <v>0</v>
      </c>
      <c r="D48" s="50">
        <f t="shared" si="0"/>
        <v>0</v>
      </c>
      <c r="E48" s="51">
        <f t="shared" si="2"/>
        <v>0</v>
      </c>
      <c r="F48" s="51">
        <f t="shared" si="3"/>
        <v>0</v>
      </c>
      <c r="G48" s="51">
        <f t="shared" si="1"/>
        <v>0</v>
      </c>
      <c r="H48" s="50">
        <f>('Used For Graphing - Do Not Edit'!E12)</f>
        <v>0</v>
      </c>
      <c r="I48" s="50">
        <f t="shared" si="4"/>
        <v>1</v>
      </c>
      <c r="J48" s="50">
        <f t="shared" si="5"/>
        <v>0</v>
      </c>
      <c r="K48" s="52">
        <f t="shared" si="6"/>
        <v>0</v>
      </c>
    </row>
    <row r="49" spans="1:11" ht="12.75" customHeight="1" x14ac:dyDescent="0.2">
      <c r="A49" s="53"/>
      <c r="B49" s="168">
        <f>IF(AND(A49&gt;='Heat Input Curve'!$C$10,IF('Heat Input Curve'!$E$10=0, TRUE, A49&lt;'Heat Input Curve'!$E$10)), ('Heat Input Curve'!$C$12*(IF(A49=0,1,A49^0)))+('Heat Input Curve'!$C$13*(A49^1))+('Heat Input Curve'!$C$14*(A49^2))+('Heat Input Curve'!$C$15*(A49^3)),
IF(AND(A49&gt;='Heat Input Curve'!$E$10,IF('Heat Input Curve'!$G$10=0, TRUE, A49&lt;'Heat Input Curve'!$G$10)), ('Heat Input Curve'!$E$12*(IF(A49=0,1,A49^0)))+('Heat Input Curve'!$E$13*(A49^1))+('Heat Input Curve'!$E$14*(A49^2))+('Heat Input Curve'!$E$15*(A49^3)),
IF(AND(A49&gt;='Heat Input Curve'!$G$10,IF('Heat Input Curve'!$I$10=0, TRUE, A49&lt;'Heat Input Curve'!$I$10)), ('Heat Input Curve'!$G$12*(IF(A49=0,1,A49^0)))+('Heat Input Curve'!$G$13*(A49^1))+('Heat Input Curve'!$G$14*(A49^2))+('Heat Input Curve'!$G$15*(A49^3)),
IF(AND(A49&gt;='Heat Input Curve'!$I$10,IF('Heat Input Curve'!$K$10=0, TRUE, A49&lt;'Heat Input Curve'!$K$10)), ('Heat Input Curve'!$I$12*(IF(A49=0,1,A49^0)))+('Heat Input Curve'!$I$13*(A49^1))+('Heat Input Curve'!$I$14*(A49^2))+('Heat Input Curve'!$I$15*(A49^3)),
IF(AND(A49&gt;='Heat Input Curve'!$K$10,IF('Heat Input Curve'!$M$10=0, TRUE, A49&lt;'Heat Input Curve'!$M$10)), ('Heat Input Curve'!$K$12*(IF(A49=0,1,A49^0)))+('Heat Input Curve'!$K$13*(A49^1))+('Heat Input Curve'!$K$14*(A49^2))+('Heat Input Curve'!$K$15*(A49^3)),
IF(A49&gt;='Heat Input Curve'!$M$10, ('Heat Input Curve'!$M$12*(IF(A49=0,1,A49^0)))+('Heat Input Curve'!$M$13*(A49^1))+('Heat Input Curve'!$M$14*(A49^2))+('Heat Input Curve'!$M$15*(A49^3)),
"Error"))))))</f>
        <v>0</v>
      </c>
      <c r="C49" s="51">
        <f>IF(SUM('Heat Input Curve'!$E$10:$M$10)=0, IF(A49=0, 0, (((B49-B48)/(A49-A48))*$B$3)),
IF(A49&gt;MAX('Heat Input Curve'!$C$10,'Heat Input Curve'!$E$10,'Heat Input Curve'!$G$10,'Heat Input Curve'!$I$10,'Heat Input Curve'!$K$10,'Heat Input Curve'!$M$10), 0,
IF(A49=0, 0, (((B49-B48)/(A49-A48))*$B$3))))</f>
        <v>0</v>
      </c>
      <c r="D49" s="50">
        <f t="shared" si="0"/>
        <v>0</v>
      </c>
      <c r="E49" s="51">
        <f t="shared" si="2"/>
        <v>0</v>
      </c>
      <c r="F49" s="51">
        <f t="shared" si="3"/>
        <v>0</v>
      </c>
      <c r="G49" s="51">
        <f t="shared" si="1"/>
        <v>0</v>
      </c>
      <c r="H49" s="50">
        <f>('Used For Graphing - Do Not Edit'!E13)</f>
        <v>0</v>
      </c>
      <c r="I49" s="50">
        <f t="shared" si="4"/>
        <v>1</v>
      </c>
      <c r="J49" s="50">
        <f t="shared" si="5"/>
        <v>0</v>
      </c>
      <c r="K49" s="52">
        <f t="shared" si="6"/>
        <v>0</v>
      </c>
    </row>
    <row r="50" spans="1:11" ht="12.75" customHeight="1" x14ac:dyDescent="0.2">
      <c r="A50" s="53"/>
      <c r="B50" s="168">
        <f>IF(AND(A50&gt;='Heat Input Curve'!$C$10,IF('Heat Input Curve'!$E$10=0, TRUE, A50&lt;'Heat Input Curve'!$E$10)), ('Heat Input Curve'!$C$12*(IF(A50=0,1,A50^0)))+('Heat Input Curve'!$C$13*(A50^1))+('Heat Input Curve'!$C$14*(A50^2))+('Heat Input Curve'!$C$15*(A50^3)),
IF(AND(A50&gt;='Heat Input Curve'!$E$10,IF('Heat Input Curve'!$G$10=0, TRUE, A50&lt;'Heat Input Curve'!$G$10)), ('Heat Input Curve'!$E$12*(IF(A50=0,1,A50^0)))+('Heat Input Curve'!$E$13*(A50^1))+('Heat Input Curve'!$E$14*(A50^2))+('Heat Input Curve'!$E$15*(A50^3)),
IF(AND(A50&gt;='Heat Input Curve'!$G$10,IF('Heat Input Curve'!$I$10=0, TRUE, A50&lt;'Heat Input Curve'!$I$10)), ('Heat Input Curve'!$G$12*(IF(A50=0,1,A50^0)))+('Heat Input Curve'!$G$13*(A50^1))+('Heat Input Curve'!$G$14*(A50^2))+('Heat Input Curve'!$G$15*(A50^3)),
IF(AND(A50&gt;='Heat Input Curve'!$I$10,IF('Heat Input Curve'!$K$10=0, TRUE, A50&lt;'Heat Input Curve'!$K$10)), ('Heat Input Curve'!$I$12*(IF(A50=0,1,A50^0)))+('Heat Input Curve'!$I$13*(A50^1))+('Heat Input Curve'!$I$14*(A50^2))+('Heat Input Curve'!$I$15*(A50^3)),
IF(AND(A50&gt;='Heat Input Curve'!$K$10,IF('Heat Input Curve'!$M$10=0, TRUE, A50&lt;'Heat Input Curve'!$M$10)), ('Heat Input Curve'!$K$12*(IF(A50=0,1,A50^0)))+('Heat Input Curve'!$K$13*(A50^1))+('Heat Input Curve'!$K$14*(A50^2))+('Heat Input Curve'!$K$15*(A50^3)),
IF(A50&gt;='Heat Input Curve'!$M$10, ('Heat Input Curve'!$M$12*(IF(A50=0,1,A50^0)))+('Heat Input Curve'!$M$13*(A50^1))+('Heat Input Curve'!$M$14*(A50^2))+('Heat Input Curve'!$M$15*(A50^3)),
"Error"))))))</f>
        <v>0</v>
      </c>
      <c r="C50" s="51">
        <f>IF(SUM('Heat Input Curve'!$E$10:$M$10)=0, IF(A50=0, 0, (((B50-B49)/(A50-A49))*$B$3)),
IF(A50&gt;MAX('Heat Input Curve'!$C$10,'Heat Input Curve'!$E$10,'Heat Input Curve'!$G$10,'Heat Input Curve'!$I$10,'Heat Input Curve'!$K$10,'Heat Input Curve'!$M$10), 0,
IF(A50=0, 0, (((B50-B49)/(A50-A49))*$B$3))))</f>
        <v>0</v>
      </c>
      <c r="D50" s="50">
        <f t="shared" si="0"/>
        <v>0</v>
      </c>
      <c r="E50" s="51">
        <f t="shared" si="2"/>
        <v>0</v>
      </c>
      <c r="F50" s="51">
        <f t="shared" si="3"/>
        <v>0</v>
      </c>
      <c r="G50" s="51">
        <f t="shared" si="1"/>
        <v>0</v>
      </c>
      <c r="H50" s="50">
        <f>('Used For Graphing - Do Not Edit'!E14)</f>
        <v>0</v>
      </c>
      <c r="I50" s="50">
        <f t="shared" si="4"/>
        <v>1</v>
      </c>
      <c r="J50" s="50">
        <f t="shared" si="5"/>
        <v>0</v>
      </c>
      <c r="K50" s="52">
        <f t="shared" si="6"/>
        <v>0</v>
      </c>
    </row>
    <row r="51" spans="1:11" ht="12.75" customHeight="1" x14ac:dyDescent="0.2">
      <c r="A51" s="53"/>
      <c r="B51" s="168">
        <f>IF(AND(A51&gt;='Heat Input Curve'!$C$10,IF('Heat Input Curve'!$E$10=0, TRUE, A51&lt;'Heat Input Curve'!$E$10)), ('Heat Input Curve'!$C$12*(IF(A51=0,1,A51^0)))+('Heat Input Curve'!$C$13*(A51^1))+('Heat Input Curve'!$C$14*(A51^2))+('Heat Input Curve'!$C$15*(A51^3)),
IF(AND(A51&gt;='Heat Input Curve'!$E$10,IF('Heat Input Curve'!$G$10=0, TRUE, A51&lt;'Heat Input Curve'!$G$10)), ('Heat Input Curve'!$E$12*(IF(A51=0,1,A51^0)))+('Heat Input Curve'!$E$13*(A51^1))+('Heat Input Curve'!$E$14*(A51^2))+('Heat Input Curve'!$E$15*(A51^3)),
IF(AND(A51&gt;='Heat Input Curve'!$G$10,IF('Heat Input Curve'!$I$10=0, TRUE, A51&lt;'Heat Input Curve'!$I$10)), ('Heat Input Curve'!$G$12*(IF(A51=0,1,A51^0)))+('Heat Input Curve'!$G$13*(A51^1))+('Heat Input Curve'!$G$14*(A51^2))+('Heat Input Curve'!$G$15*(A51^3)),
IF(AND(A51&gt;='Heat Input Curve'!$I$10,IF('Heat Input Curve'!$K$10=0, TRUE, A51&lt;'Heat Input Curve'!$K$10)), ('Heat Input Curve'!$I$12*(IF(A51=0,1,A51^0)))+('Heat Input Curve'!$I$13*(A51^1))+('Heat Input Curve'!$I$14*(A51^2))+('Heat Input Curve'!$I$15*(A51^3)),
IF(AND(A51&gt;='Heat Input Curve'!$K$10,IF('Heat Input Curve'!$M$10=0, TRUE, A51&lt;'Heat Input Curve'!$M$10)), ('Heat Input Curve'!$K$12*(IF(A51=0,1,A51^0)))+('Heat Input Curve'!$K$13*(A51^1))+('Heat Input Curve'!$K$14*(A51^2))+('Heat Input Curve'!$K$15*(A51^3)),
IF(A51&gt;='Heat Input Curve'!$M$10, ('Heat Input Curve'!$M$12*(IF(A51=0,1,A51^0)))+('Heat Input Curve'!$M$13*(A51^1))+('Heat Input Curve'!$M$14*(A51^2))+('Heat Input Curve'!$M$15*(A51^3)),
"Error"))))))</f>
        <v>0</v>
      </c>
      <c r="C51" s="51">
        <f>IF(SUM('Heat Input Curve'!$E$10:$M$10)=0, IF(A51=0, 0, (((B51-B50)/(A51-A50))*$B$3)),
IF(A51&gt;MAX('Heat Input Curve'!$C$10,'Heat Input Curve'!$E$10,'Heat Input Curve'!$G$10,'Heat Input Curve'!$I$10,'Heat Input Curve'!$K$10,'Heat Input Curve'!$M$10), 0,
IF(A51=0, 0, (((B51-B50)/(A51-A50))*$B$3))))</f>
        <v>0</v>
      </c>
      <c r="D51" s="50">
        <f t="shared" si="0"/>
        <v>0</v>
      </c>
      <c r="E51" s="51">
        <f t="shared" si="2"/>
        <v>0</v>
      </c>
      <c r="F51" s="51">
        <f t="shared" si="3"/>
        <v>0</v>
      </c>
      <c r="G51" s="51">
        <f t="shared" si="1"/>
        <v>0</v>
      </c>
      <c r="H51" s="50">
        <f>('Used For Graphing - Do Not Edit'!E15)</f>
        <v>0</v>
      </c>
      <c r="I51" s="50">
        <f t="shared" si="4"/>
        <v>1</v>
      </c>
      <c r="J51" s="50">
        <f t="shared" si="5"/>
        <v>0</v>
      </c>
      <c r="K51" s="52">
        <f t="shared" si="6"/>
        <v>0</v>
      </c>
    </row>
    <row r="52" spans="1:11" ht="12.75" customHeight="1" x14ac:dyDescent="0.2">
      <c r="A52" s="53"/>
      <c r="B52" s="168">
        <f>IF(AND(A52&gt;='Heat Input Curve'!$C$10,IF('Heat Input Curve'!$E$10=0, TRUE, A52&lt;'Heat Input Curve'!$E$10)), ('Heat Input Curve'!$C$12*(IF(A52=0,1,A52^0)))+('Heat Input Curve'!$C$13*(A52^1))+('Heat Input Curve'!$C$14*(A52^2))+('Heat Input Curve'!$C$15*(A52^3)),
IF(AND(A52&gt;='Heat Input Curve'!$E$10,IF('Heat Input Curve'!$G$10=0, TRUE, A52&lt;'Heat Input Curve'!$G$10)), ('Heat Input Curve'!$E$12*(IF(A52=0,1,A52^0)))+('Heat Input Curve'!$E$13*(A52^1))+('Heat Input Curve'!$E$14*(A52^2))+('Heat Input Curve'!$E$15*(A52^3)),
IF(AND(A52&gt;='Heat Input Curve'!$G$10,IF('Heat Input Curve'!$I$10=0, TRUE, A52&lt;'Heat Input Curve'!$I$10)), ('Heat Input Curve'!$G$12*(IF(A52=0,1,A52^0)))+('Heat Input Curve'!$G$13*(A52^1))+('Heat Input Curve'!$G$14*(A52^2))+('Heat Input Curve'!$G$15*(A52^3)),
IF(AND(A52&gt;='Heat Input Curve'!$I$10,IF('Heat Input Curve'!$K$10=0, TRUE, A52&lt;'Heat Input Curve'!$K$10)), ('Heat Input Curve'!$I$12*(IF(A52=0,1,A52^0)))+('Heat Input Curve'!$I$13*(A52^1))+('Heat Input Curve'!$I$14*(A52^2))+('Heat Input Curve'!$I$15*(A52^3)),
IF(AND(A52&gt;='Heat Input Curve'!$K$10,IF('Heat Input Curve'!$M$10=0, TRUE, A52&lt;'Heat Input Curve'!$M$10)), ('Heat Input Curve'!$K$12*(IF(A52=0,1,A52^0)))+('Heat Input Curve'!$K$13*(A52^1))+('Heat Input Curve'!$K$14*(A52^2))+('Heat Input Curve'!$K$15*(A52^3)),
IF(A52&gt;='Heat Input Curve'!$M$10, ('Heat Input Curve'!$M$12*(IF(A52=0,1,A52^0)))+('Heat Input Curve'!$M$13*(A52^1))+('Heat Input Curve'!$M$14*(A52^2))+('Heat Input Curve'!$M$15*(A52^3)),
"Error"))))))</f>
        <v>0</v>
      </c>
      <c r="C52" s="51">
        <f>IF(SUM('Heat Input Curve'!$E$10:$M$10)=0, IF(A52=0, 0, (((B52-B51)/(A52-A51))*$B$3)),
IF(A52&gt;MAX('Heat Input Curve'!$C$10,'Heat Input Curve'!$E$10,'Heat Input Curve'!$G$10,'Heat Input Curve'!$I$10,'Heat Input Curve'!$K$10,'Heat Input Curve'!$M$10), 0,
IF(A52=0, 0, (((B52-B51)/(A52-A51))*$B$3))))</f>
        <v>0</v>
      </c>
      <c r="D52" s="50">
        <f t="shared" si="0"/>
        <v>0</v>
      </c>
      <c r="E52" s="51">
        <f t="shared" si="2"/>
        <v>0</v>
      </c>
      <c r="F52" s="51">
        <f t="shared" si="3"/>
        <v>0</v>
      </c>
      <c r="G52" s="51">
        <f t="shared" si="1"/>
        <v>0</v>
      </c>
      <c r="H52" s="50">
        <f>('Used For Graphing - Do Not Edit'!E16)</f>
        <v>0</v>
      </c>
      <c r="I52" s="50">
        <f t="shared" si="4"/>
        <v>1</v>
      </c>
      <c r="J52" s="50">
        <f t="shared" si="5"/>
        <v>0</v>
      </c>
      <c r="K52" s="52">
        <f t="shared" si="6"/>
        <v>0</v>
      </c>
    </row>
    <row r="53" spans="1:11" ht="12.75" customHeight="1" x14ac:dyDescent="0.2">
      <c r="A53" s="53"/>
      <c r="B53" s="168">
        <f>IF(AND(A53&gt;='Heat Input Curve'!$C$10,IF('Heat Input Curve'!$E$10=0, TRUE, A53&lt;'Heat Input Curve'!$E$10)), ('Heat Input Curve'!$C$12*(IF(A53=0,1,A53^0)))+('Heat Input Curve'!$C$13*(A53^1))+('Heat Input Curve'!$C$14*(A53^2))+('Heat Input Curve'!$C$15*(A53^3)),
IF(AND(A53&gt;='Heat Input Curve'!$E$10,IF('Heat Input Curve'!$G$10=0, TRUE, A53&lt;'Heat Input Curve'!$G$10)), ('Heat Input Curve'!$E$12*(IF(A53=0,1,A53^0)))+('Heat Input Curve'!$E$13*(A53^1))+('Heat Input Curve'!$E$14*(A53^2))+('Heat Input Curve'!$E$15*(A53^3)),
IF(AND(A53&gt;='Heat Input Curve'!$G$10,IF('Heat Input Curve'!$I$10=0, TRUE, A53&lt;'Heat Input Curve'!$I$10)), ('Heat Input Curve'!$G$12*(IF(A53=0,1,A53^0)))+('Heat Input Curve'!$G$13*(A53^1))+('Heat Input Curve'!$G$14*(A53^2))+('Heat Input Curve'!$G$15*(A53^3)),
IF(AND(A53&gt;='Heat Input Curve'!$I$10,IF('Heat Input Curve'!$K$10=0, TRUE, A53&lt;'Heat Input Curve'!$K$10)), ('Heat Input Curve'!$I$12*(IF(A53=0,1,A53^0)))+('Heat Input Curve'!$I$13*(A53^1))+('Heat Input Curve'!$I$14*(A53^2))+('Heat Input Curve'!$I$15*(A53^3)),
IF(AND(A53&gt;='Heat Input Curve'!$K$10,IF('Heat Input Curve'!$M$10=0, TRUE, A53&lt;'Heat Input Curve'!$M$10)), ('Heat Input Curve'!$K$12*(IF(A53=0,1,A53^0)))+('Heat Input Curve'!$K$13*(A53^1))+('Heat Input Curve'!$K$14*(A53^2))+('Heat Input Curve'!$K$15*(A53^3)),
IF(A53&gt;='Heat Input Curve'!$M$10, ('Heat Input Curve'!$M$12*(IF(A53=0,1,A53^0)))+('Heat Input Curve'!$M$13*(A53^1))+('Heat Input Curve'!$M$14*(A53^2))+('Heat Input Curve'!$M$15*(A53^3)),
"Error"))))))</f>
        <v>0</v>
      </c>
      <c r="C53" s="51">
        <f>IF(SUM('Heat Input Curve'!$E$10:$M$10)=0, IF(A53=0, 0, (((B53-B52)/(A53-A52))*$B$3)),
IF(A53&gt;MAX('Heat Input Curve'!$C$10,'Heat Input Curve'!$E$10,'Heat Input Curve'!$G$10,'Heat Input Curve'!$I$10,'Heat Input Curve'!$K$10,'Heat Input Curve'!$M$10), 0,
IF(A53=0, 0, (((B53-B52)/(A53-A52))*$B$3))))</f>
        <v>0</v>
      </c>
      <c r="D53" s="50">
        <f t="shared" si="0"/>
        <v>0</v>
      </c>
      <c r="E53" s="51">
        <f t="shared" si="2"/>
        <v>0</v>
      </c>
      <c r="F53" s="51">
        <f t="shared" si="3"/>
        <v>0</v>
      </c>
      <c r="G53" s="51">
        <f t="shared" si="1"/>
        <v>0</v>
      </c>
      <c r="H53" s="50">
        <f>('Used For Graphing - Do Not Edit'!E17)</f>
        <v>0</v>
      </c>
      <c r="I53" s="50">
        <f t="shared" si="4"/>
        <v>1</v>
      </c>
      <c r="J53" s="50">
        <f t="shared" si="5"/>
        <v>0</v>
      </c>
      <c r="K53" s="52">
        <f t="shared" si="6"/>
        <v>0</v>
      </c>
    </row>
    <row r="54" spans="1:11" ht="12.75" customHeight="1" x14ac:dyDescent="0.2">
      <c r="A54" s="53"/>
      <c r="B54" s="168">
        <f>IF(AND(A54&gt;='Heat Input Curve'!$C$10,IF('Heat Input Curve'!$E$10=0, TRUE, A54&lt;'Heat Input Curve'!$E$10)), ('Heat Input Curve'!$C$12*(IF(A54=0,1,A54^0)))+('Heat Input Curve'!$C$13*(A54^1))+('Heat Input Curve'!$C$14*(A54^2))+('Heat Input Curve'!$C$15*(A54^3)),
IF(AND(A54&gt;='Heat Input Curve'!$E$10,IF('Heat Input Curve'!$G$10=0, TRUE, A54&lt;'Heat Input Curve'!$G$10)), ('Heat Input Curve'!$E$12*(IF(A54=0,1,A54^0)))+('Heat Input Curve'!$E$13*(A54^1))+('Heat Input Curve'!$E$14*(A54^2))+('Heat Input Curve'!$E$15*(A54^3)),
IF(AND(A54&gt;='Heat Input Curve'!$G$10,IF('Heat Input Curve'!$I$10=0, TRUE, A54&lt;'Heat Input Curve'!$I$10)), ('Heat Input Curve'!$G$12*(IF(A54=0,1,A54^0)))+('Heat Input Curve'!$G$13*(A54^1))+('Heat Input Curve'!$G$14*(A54^2))+('Heat Input Curve'!$G$15*(A54^3)),
IF(AND(A54&gt;='Heat Input Curve'!$I$10,IF('Heat Input Curve'!$K$10=0, TRUE, A54&lt;'Heat Input Curve'!$K$10)), ('Heat Input Curve'!$I$12*(IF(A54=0,1,A54^0)))+('Heat Input Curve'!$I$13*(A54^1))+('Heat Input Curve'!$I$14*(A54^2))+('Heat Input Curve'!$I$15*(A54^3)),
IF(AND(A54&gt;='Heat Input Curve'!$K$10,IF('Heat Input Curve'!$M$10=0, TRUE, A54&lt;'Heat Input Curve'!$M$10)), ('Heat Input Curve'!$K$12*(IF(A54=0,1,A54^0)))+('Heat Input Curve'!$K$13*(A54^1))+('Heat Input Curve'!$K$14*(A54^2))+('Heat Input Curve'!$K$15*(A54^3)),
IF(A54&gt;='Heat Input Curve'!$M$10, ('Heat Input Curve'!$M$12*(IF(A54=0,1,A54^0)))+('Heat Input Curve'!$M$13*(A54^1))+('Heat Input Curve'!$M$14*(A54^2))+('Heat Input Curve'!$M$15*(A54^3)),
"Error"))))))</f>
        <v>0</v>
      </c>
      <c r="C54" s="51">
        <f>IF(SUM('Heat Input Curve'!$E$10:$M$10)=0, IF(A54=0, 0, (((B54-B53)/(A54-A53))*$B$3)),
IF(A54&gt;MAX('Heat Input Curve'!$C$10,'Heat Input Curve'!$E$10,'Heat Input Curve'!$G$10,'Heat Input Curve'!$I$10,'Heat Input Curve'!$K$10,'Heat Input Curve'!$M$10), 0,
IF(A54=0, 0, (((B54-B53)/(A54-A53))*$B$3))))</f>
        <v>0</v>
      </c>
      <c r="D54" s="50">
        <f t="shared" si="0"/>
        <v>0</v>
      </c>
      <c r="E54" s="51">
        <f t="shared" si="2"/>
        <v>0</v>
      </c>
      <c r="F54" s="51">
        <f t="shared" si="3"/>
        <v>0</v>
      </c>
      <c r="G54" s="51">
        <f t="shared" si="1"/>
        <v>0</v>
      </c>
      <c r="H54" s="50">
        <f>('Used For Graphing - Do Not Edit'!E18)</f>
        <v>0</v>
      </c>
      <c r="I54" s="50">
        <f t="shared" si="4"/>
        <v>1</v>
      </c>
      <c r="J54" s="50">
        <f t="shared" si="5"/>
        <v>0</v>
      </c>
      <c r="K54" s="52">
        <f t="shared" si="6"/>
        <v>0</v>
      </c>
    </row>
    <row r="55" spans="1:11" ht="12.75" customHeight="1" x14ac:dyDescent="0.2">
      <c r="A55" s="53"/>
      <c r="B55" s="168">
        <f>IF(AND(A55&gt;='Heat Input Curve'!$C$10,IF('Heat Input Curve'!$E$10=0, TRUE, A55&lt;'Heat Input Curve'!$E$10)), ('Heat Input Curve'!$C$12*(IF(A55=0,1,A55^0)))+('Heat Input Curve'!$C$13*(A55^1))+('Heat Input Curve'!$C$14*(A55^2))+('Heat Input Curve'!$C$15*(A55^3)),
IF(AND(A55&gt;='Heat Input Curve'!$E$10,IF('Heat Input Curve'!$G$10=0, TRUE, A55&lt;'Heat Input Curve'!$G$10)), ('Heat Input Curve'!$E$12*(IF(A55=0,1,A55^0)))+('Heat Input Curve'!$E$13*(A55^1))+('Heat Input Curve'!$E$14*(A55^2))+('Heat Input Curve'!$E$15*(A55^3)),
IF(AND(A55&gt;='Heat Input Curve'!$G$10,IF('Heat Input Curve'!$I$10=0, TRUE, A55&lt;'Heat Input Curve'!$I$10)), ('Heat Input Curve'!$G$12*(IF(A55=0,1,A55^0)))+('Heat Input Curve'!$G$13*(A55^1))+('Heat Input Curve'!$G$14*(A55^2))+('Heat Input Curve'!$G$15*(A55^3)),
IF(AND(A55&gt;='Heat Input Curve'!$I$10,IF('Heat Input Curve'!$K$10=0, TRUE, A55&lt;'Heat Input Curve'!$K$10)), ('Heat Input Curve'!$I$12*(IF(A55=0,1,A55^0)))+('Heat Input Curve'!$I$13*(A55^1))+('Heat Input Curve'!$I$14*(A55^2))+('Heat Input Curve'!$I$15*(A55^3)),
IF(AND(A55&gt;='Heat Input Curve'!$K$10,IF('Heat Input Curve'!$M$10=0, TRUE, A55&lt;'Heat Input Curve'!$M$10)), ('Heat Input Curve'!$K$12*(IF(A55=0,1,A55^0)))+('Heat Input Curve'!$K$13*(A55^1))+('Heat Input Curve'!$K$14*(A55^2))+('Heat Input Curve'!$K$15*(A55^3)),
IF(A55&gt;='Heat Input Curve'!$M$10, ('Heat Input Curve'!$M$12*(IF(A55=0,1,A55^0)))+('Heat Input Curve'!$M$13*(A55^1))+('Heat Input Curve'!$M$14*(A55^2))+('Heat Input Curve'!$M$15*(A55^3)),
"Error"))))))</f>
        <v>0</v>
      </c>
      <c r="C55" s="51">
        <f>IF(SUM('Heat Input Curve'!$E$10:$M$10)=0, IF(A55=0, 0, (((B55-B54)/(A55-A54))*$B$3)),
IF(A55&gt;MAX('Heat Input Curve'!$C$10,'Heat Input Curve'!$E$10,'Heat Input Curve'!$G$10,'Heat Input Curve'!$I$10,'Heat Input Curve'!$K$10,'Heat Input Curve'!$M$10), 0,
IF(A55=0, 0, (((B55-B54)/(A55-A54))*$B$3))))</f>
        <v>0</v>
      </c>
      <c r="D55" s="50">
        <f t="shared" si="0"/>
        <v>0</v>
      </c>
      <c r="E55" s="51">
        <f t="shared" si="2"/>
        <v>0</v>
      </c>
      <c r="F55" s="51">
        <f t="shared" si="3"/>
        <v>0</v>
      </c>
      <c r="G55" s="51">
        <f t="shared" si="1"/>
        <v>0</v>
      </c>
      <c r="H55" s="50">
        <f>('Used For Graphing - Do Not Edit'!E19)</f>
        <v>0</v>
      </c>
      <c r="I55" s="50">
        <f t="shared" si="4"/>
        <v>1</v>
      </c>
      <c r="J55" s="50">
        <f t="shared" si="5"/>
        <v>0</v>
      </c>
      <c r="K55" s="52">
        <f t="shared" si="6"/>
        <v>0</v>
      </c>
    </row>
    <row r="56" spans="1:11" ht="12.75" customHeight="1" x14ac:dyDescent="0.2">
      <c r="A56" s="53"/>
      <c r="B56" s="168">
        <f>IF(AND(A56&gt;='Heat Input Curve'!$C$10,IF('Heat Input Curve'!$E$10=0, TRUE, A56&lt;'Heat Input Curve'!$E$10)), ('Heat Input Curve'!$C$12*(IF(A56=0,1,A56^0)))+('Heat Input Curve'!$C$13*(A56^1))+('Heat Input Curve'!$C$14*(A56^2))+('Heat Input Curve'!$C$15*(A56^3)),
IF(AND(A56&gt;='Heat Input Curve'!$E$10,IF('Heat Input Curve'!$G$10=0, TRUE, A56&lt;'Heat Input Curve'!$G$10)), ('Heat Input Curve'!$E$12*(IF(A56=0,1,A56^0)))+('Heat Input Curve'!$E$13*(A56^1))+('Heat Input Curve'!$E$14*(A56^2))+('Heat Input Curve'!$E$15*(A56^3)),
IF(AND(A56&gt;='Heat Input Curve'!$G$10,IF('Heat Input Curve'!$I$10=0, TRUE, A56&lt;'Heat Input Curve'!$I$10)), ('Heat Input Curve'!$G$12*(IF(A56=0,1,A56^0)))+('Heat Input Curve'!$G$13*(A56^1))+('Heat Input Curve'!$G$14*(A56^2))+('Heat Input Curve'!$G$15*(A56^3)),
IF(AND(A56&gt;='Heat Input Curve'!$I$10,IF('Heat Input Curve'!$K$10=0, TRUE, A56&lt;'Heat Input Curve'!$K$10)), ('Heat Input Curve'!$I$12*(IF(A56=0,1,A56^0)))+('Heat Input Curve'!$I$13*(A56^1))+('Heat Input Curve'!$I$14*(A56^2))+('Heat Input Curve'!$I$15*(A56^3)),
IF(AND(A56&gt;='Heat Input Curve'!$K$10,IF('Heat Input Curve'!$M$10=0, TRUE, A56&lt;'Heat Input Curve'!$M$10)), ('Heat Input Curve'!$K$12*(IF(A56=0,1,A56^0)))+('Heat Input Curve'!$K$13*(A56^1))+('Heat Input Curve'!$K$14*(A56^2))+('Heat Input Curve'!$K$15*(A56^3)),
IF(A56&gt;='Heat Input Curve'!$M$10, ('Heat Input Curve'!$M$12*(IF(A56=0,1,A56^0)))+('Heat Input Curve'!$M$13*(A56^1))+('Heat Input Curve'!$M$14*(A56^2))+('Heat Input Curve'!$M$15*(A56^3)),
"Error"))))))</f>
        <v>0</v>
      </c>
      <c r="C56" s="51">
        <f>IF(SUM('Heat Input Curve'!$E$10:$M$10)=0, IF(A56=0, 0, (((B56-B55)/(A56-A55))*$B$3)),
IF(A56&gt;MAX('Heat Input Curve'!$C$10,'Heat Input Curve'!$E$10,'Heat Input Curve'!$G$10,'Heat Input Curve'!$I$10,'Heat Input Curve'!$K$10,'Heat Input Curve'!$M$10), 0,
IF(A56=0, 0, (((B56-B55)/(A56-A55))*$B$3))))</f>
        <v>0</v>
      </c>
      <c r="D56" s="50">
        <f t="shared" si="0"/>
        <v>0</v>
      </c>
      <c r="E56" s="51">
        <f t="shared" si="2"/>
        <v>0</v>
      </c>
      <c r="F56" s="51">
        <f t="shared" si="3"/>
        <v>0</v>
      </c>
      <c r="G56" s="51">
        <f t="shared" si="1"/>
        <v>0</v>
      </c>
      <c r="H56" s="50">
        <f>('Used For Graphing - Do Not Edit'!E20)</f>
        <v>0</v>
      </c>
      <c r="I56" s="50">
        <f t="shared" si="4"/>
        <v>1</v>
      </c>
      <c r="J56" s="50">
        <f t="shared" si="5"/>
        <v>0</v>
      </c>
      <c r="K56" s="52">
        <f t="shared" si="6"/>
        <v>0</v>
      </c>
    </row>
    <row r="57" spans="1:11" ht="12.75" customHeight="1" x14ac:dyDescent="0.2">
      <c r="A57" s="54"/>
      <c r="B57" s="169">
        <f>IF(AND(A57&gt;='Heat Input Curve'!$C$10,IF('Heat Input Curve'!$E$10=0, TRUE, A57&lt;'Heat Input Curve'!$E$10)), ('Heat Input Curve'!$C$12*(IF(A57=0,1,A57^0)))+('Heat Input Curve'!$C$13*(A57^1))+('Heat Input Curve'!$C$14*(A57^2))+('Heat Input Curve'!$C$15*(A57^3)),
IF(AND(A57&gt;='Heat Input Curve'!$E$10,IF('Heat Input Curve'!$G$10=0, TRUE, A57&lt;'Heat Input Curve'!$G$10)), ('Heat Input Curve'!$E$12*(IF(A57=0,1,A57^0)))+('Heat Input Curve'!$E$13*(A57^1))+('Heat Input Curve'!$E$14*(A57^2))+('Heat Input Curve'!$E$15*(A57^3)),
IF(AND(A57&gt;='Heat Input Curve'!$G$10,IF('Heat Input Curve'!$I$10=0, TRUE, A57&lt;'Heat Input Curve'!$I$10)), ('Heat Input Curve'!$G$12*(IF(A57=0,1,A57^0)))+('Heat Input Curve'!$G$13*(A57^1))+('Heat Input Curve'!$G$14*(A57^2))+('Heat Input Curve'!$G$15*(A57^3)),
IF(AND(A57&gt;='Heat Input Curve'!$I$10,IF('Heat Input Curve'!$K$10=0, TRUE, A57&lt;'Heat Input Curve'!$K$10)), ('Heat Input Curve'!$I$12*(IF(A57=0,1,A57^0)))+('Heat Input Curve'!$I$13*(A57^1))+('Heat Input Curve'!$I$14*(A57^2))+('Heat Input Curve'!$I$15*(A57^3)),
IF(AND(A57&gt;='Heat Input Curve'!$K$10,IF('Heat Input Curve'!$M$10=0, TRUE, A57&lt;'Heat Input Curve'!$M$10)), ('Heat Input Curve'!$K$12*(IF(A57=0,1,A57^0)))+('Heat Input Curve'!$K$13*(A57^1))+('Heat Input Curve'!$K$14*(A57^2))+('Heat Input Curve'!$K$15*(A57^3)),
IF(A57&gt;='Heat Input Curve'!$M$10, ('Heat Input Curve'!$M$12*(IF(A57=0,1,A57^0)))+('Heat Input Curve'!$M$13*(A57^1))+('Heat Input Curve'!$M$14*(A57^2))+('Heat Input Curve'!$M$15*(A57^3)),
"Error"))))))</f>
        <v>0</v>
      </c>
      <c r="C57" s="56">
        <f>IF(SUM('Heat Input Curve'!$E$10:$M$10)=0, IF(A57=0, 0, (((B57-B56)/(A57-A56))*$B$3)),
IF(A57&gt;MAX('Heat Input Curve'!$C$10,'Heat Input Curve'!$E$10,'Heat Input Curve'!$G$10,'Heat Input Curve'!$I$10,'Heat Input Curve'!$K$10,'Heat Input Curve'!$M$10), 0,
IF(A57=0, 0, (((B57-B56)/(A57-A56))*$B$3))))</f>
        <v>0</v>
      </c>
      <c r="D57" s="55">
        <f t="shared" si="0"/>
        <v>0</v>
      </c>
      <c r="E57" s="56">
        <f t="shared" si="2"/>
        <v>0</v>
      </c>
      <c r="F57" s="56">
        <f t="shared" si="3"/>
        <v>0</v>
      </c>
      <c r="G57" s="56">
        <f t="shared" si="1"/>
        <v>0</v>
      </c>
      <c r="H57" s="55">
        <f>('Used For Graphing - Do Not Edit'!E21)</f>
        <v>0</v>
      </c>
      <c r="I57" s="55">
        <f t="shared" si="4"/>
        <v>1</v>
      </c>
      <c r="J57" s="55">
        <f t="shared" si="5"/>
        <v>0</v>
      </c>
      <c r="K57" s="57">
        <f t="shared" si="6"/>
        <v>0</v>
      </c>
    </row>
    <row r="58" spans="1:11" ht="12.75" customHeight="1" x14ac:dyDescent="0.2">
      <c r="A58" s="2"/>
      <c r="B58" s="5"/>
      <c r="C58" s="5"/>
      <c r="D58" s="5"/>
      <c r="E58" s="5"/>
      <c r="F58" s="5"/>
      <c r="G58" s="5"/>
      <c r="H58" s="5"/>
      <c r="I58" s="172"/>
      <c r="J58" s="172"/>
      <c r="K58" s="172"/>
    </row>
    <row r="59" spans="1:11" ht="12.75" customHeight="1" x14ac:dyDescent="0.2">
      <c r="A59" s="2"/>
      <c r="B59" s="76"/>
      <c r="C59" s="65"/>
      <c r="D59" s="2"/>
      <c r="E59" s="76"/>
      <c r="F59" s="76"/>
      <c r="G59" s="2"/>
      <c r="H59" s="2"/>
      <c r="I59" s="2"/>
    </row>
    <row r="60" spans="1:11" ht="12.75" customHeight="1" x14ac:dyDescent="0.2">
      <c r="A60" s="2"/>
      <c r="B60" s="2"/>
      <c r="C60" s="2"/>
      <c r="D60" s="2"/>
      <c r="E60" s="2"/>
      <c r="F60" s="2"/>
      <c r="G60" s="2"/>
      <c r="H60" s="2"/>
      <c r="I60" s="2"/>
      <c r="J60" s="2"/>
    </row>
    <row r="61" spans="1:11" ht="12.75" customHeight="1" x14ac:dyDescent="0.2">
      <c r="A61" s="104" t="s">
        <v>60</v>
      </c>
      <c r="B61" s="105" t="str">
        <f>IF(COUNTA('Heat Input Curve'!C12:C15)=0,"Heat Input Coefficients missing",
IF(B3=0, "Performace Factor missing",
IF(B32=0, "Total Fuel Related Cost missing",
IF(SUM('Heat Input Curve'!B10:M10)&gt;0, IF(MAX(A39:A57)&gt;MAX('Heat Input Curve'!B10:M10), "Net Gen MW outside possible heat input curve range",
IF(SUM(A39:A57)=0, "No Net Gen MW entered",
"No issues found")), "No issues found"))))</f>
        <v>Heat Input Coefficients missing</v>
      </c>
      <c r="C61" s="2"/>
      <c r="D61" s="2"/>
      <c r="E61" s="2"/>
      <c r="F61" s="2"/>
      <c r="G61" s="2"/>
      <c r="H61" s="2"/>
      <c r="I61" s="2"/>
      <c r="J61" s="2"/>
    </row>
    <row r="62" spans="1:11" ht="12.75" customHeight="1" x14ac:dyDescent="0.2">
      <c r="A62" s="2"/>
      <c r="B62" s="2"/>
      <c r="C62" s="2"/>
      <c r="D62" s="2"/>
      <c r="E62" s="2"/>
      <c r="F62" s="2"/>
      <c r="G62" s="2"/>
      <c r="H62" s="2"/>
      <c r="I62" s="2"/>
      <c r="J62" s="2"/>
    </row>
    <row r="63" spans="1:11" ht="12.75" customHeight="1" x14ac:dyDescent="0.2">
      <c r="J63" s="2"/>
    </row>
  </sheetData>
  <mergeCells count="18">
    <mergeCell ref="F37:F38"/>
    <mergeCell ref="G37:G38"/>
    <mergeCell ref="I37:I38"/>
    <mergeCell ref="J37:J38"/>
    <mergeCell ref="K37:K38"/>
    <mergeCell ref="A18:A19"/>
    <mergeCell ref="A9:I9"/>
    <mergeCell ref="A11:C11"/>
    <mergeCell ref="E11:I11"/>
    <mergeCell ref="A12:A16"/>
    <mergeCell ref="H37:H38"/>
    <mergeCell ref="A21:G21"/>
    <mergeCell ref="A27:A28"/>
    <mergeCell ref="A37:A38"/>
    <mergeCell ref="B37:B38"/>
    <mergeCell ref="C37:C38"/>
    <mergeCell ref="D37:D38"/>
    <mergeCell ref="E37:E38"/>
  </mergeCell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zoomScaleNormal="100" workbookViewId="0"/>
  </sheetViews>
  <sheetFormatPr defaultColWidth="25.625" defaultRowHeight="12.75" customHeight="1" x14ac:dyDescent="0.2"/>
  <cols>
    <col min="1" max="16384" width="25.625" style="3"/>
  </cols>
  <sheetData>
    <row r="1" spans="1:10" ht="12.75" customHeight="1" x14ac:dyDescent="0.2">
      <c r="A1" s="61" t="s">
        <v>1</v>
      </c>
      <c r="B1" s="12"/>
      <c r="C1" s="2"/>
      <c r="D1" s="2"/>
      <c r="E1" s="2"/>
      <c r="F1" s="2"/>
      <c r="G1" s="2"/>
      <c r="H1" s="2"/>
      <c r="I1" s="2"/>
      <c r="J1" s="2"/>
    </row>
    <row r="2" spans="1:10" ht="12.75" customHeight="1" x14ac:dyDescent="0.2">
      <c r="A2" s="4"/>
      <c r="B2" s="5"/>
      <c r="C2" s="5"/>
      <c r="D2" s="5"/>
      <c r="E2" s="5"/>
      <c r="F2" s="2"/>
      <c r="G2" s="2"/>
      <c r="H2" s="2"/>
      <c r="I2" s="2"/>
      <c r="J2" s="2"/>
    </row>
    <row r="3" spans="1:10" ht="12.75" customHeight="1" x14ac:dyDescent="0.2">
      <c r="A3" s="61" t="s">
        <v>4</v>
      </c>
      <c r="B3" s="12"/>
      <c r="C3" s="5"/>
      <c r="D3" s="5"/>
      <c r="E3" s="5"/>
      <c r="F3" s="2"/>
      <c r="G3" s="2"/>
      <c r="H3" s="2"/>
      <c r="I3" s="2"/>
      <c r="J3" s="2"/>
    </row>
    <row r="4" spans="1:10" ht="12.75" customHeight="1" x14ac:dyDescent="0.2">
      <c r="A4" s="2"/>
      <c r="B4" s="14"/>
      <c r="C4" s="5"/>
      <c r="D4" s="5"/>
      <c r="E4" s="5"/>
      <c r="F4" s="2"/>
      <c r="G4" s="2"/>
      <c r="H4" s="2"/>
      <c r="I4" s="2"/>
      <c r="J4" s="2"/>
    </row>
    <row r="5" spans="1:10" ht="12.75" customHeight="1" x14ac:dyDescent="0.2">
      <c r="A5" s="151" t="s">
        <v>81</v>
      </c>
      <c r="B5" s="147"/>
      <c r="C5" s="152" t="s">
        <v>82</v>
      </c>
      <c r="D5" s="5"/>
      <c r="E5" s="5"/>
      <c r="F5" s="2"/>
      <c r="G5" s="2"/>
      <c r="H5" s="2"/>
      <c r="I5" s="2"/>
      <c r="J5" s="2"/>
    </row>
    <row r="6" spans="1:10" ht="12.75" customHeight="1" x14ac:dyDescent="0.2">
      <c r="A6" s="2"/>
      <c r="B6" s="14"/>
      <c r="C6" s="5"/>
      <c r="D6" s="5"/>
      <c r="E6" s="5"/>
      <c r="F6" s="2"/>
      <c r="G6" s="2"/>
      <c r="H6" s="2"/>
      <c r="I6" s="2"/>
      <c r="J6" s="2"/>
    </row>
    <row r="7" spans="1:10" ht="12.75" customHeight="1" x14ac:dyDescent="0.2">
      <c r="A7" s="61" t="s">
        <v>25</v>
      </c>
      <c r="B7" s="15"/>
      <c r="C7" s="62" t="s">
        <v>8</v>
      </c>
      <c r="D7" s="2"/>
      <c r="E7" s="2"/>
      <c r="F7" s="2"/>
      <c r="G7" s="2"/>
      <c r="H7" s="2"/>
      <c r="I7" s="2"/>
      <c r="J7" s="2"/>
    </row>
    <row r="8" spans="1:10" ht="12.75" customHeight="1" x14ac:dyDescent="0.2">
      <c r="A8" s="2"/>
      <c r="B8" s="2"/>
      <c r="C8" s="2"/>
      <c r="D8" s="2"/>
      <c r="E8" s="2"/>
      <c r="F8" s="2"/>
      <c r="G8" s="2"/>
      <c r="H8" s="2"/>
      <c r="J8" s="2"/>
    </row>
    <row r="9" spans="1:10" ht="12.75" customHeight="1" x14ac:dyDescent="0.2">
      <c r="A9" s="187" t="s">
        <v>21</v>
      </c>
      <c r="B9" s="188"/>
      <c r="C9" s="188"/>
      <c r="D9" s="188"/>
      <c r="E9" s="188"/>
      <c r="F9" s="188"/>
      <c r="G9" s="188"/>
      <c r="H9" s="188"/>
      <c r="I9" s="189"/>
      <c r="J9" s="41"/>
    </row>
    <row r="10" spans="1:10" ht="12.75" customHeight="1" x14ac:dyDescent="0.2">
      <c r="A10" s="4"/>
      <c r="B10" s="5"/>
      <c r="C10" s="5"/>
      <c r="D10" s="5"/>
      <c r="E10" s="5"/>
      <c r="F10" s="5"/>
      <c r="G10" s="5"/>
      <c r="H10" s="5"/>
      <c r="I10" s="6"/>
      <c r="J10" s="5"/>
    </row>
    <row r="11" spans="1:10" ht="12.75" customHeight="1" x14ac:dyDescent="0.2">
      <c r="A11" s="190" t="s">
        <v>52</v>
      </c>
      <c r="B11" s="191"/>
      <c r="C11" s="192"/>
      <c r="D11" s="5"/>
      <c r="E11" s="190" t="s">
        <v>51</v>
      </c>
      <c r="F11" s="191"/>
      <c r="G11" s="191"/>
      <c r="H11" s="191"/>
      <c r="I11" s="192"/>
      <c r="J11" s="5"/>
    </row>
    <row r="12" spans="1:10" ht="12.75" customHeight="1" x14ac:dyDescent="0.2">
      <c r="A12" s="197" t="s">
        <v>10</v>
      </c>
      <c r="B12" s="17"/>
      <c r="C12" s="6" t="s">
        <v>5</v>
      </c>
      <c r="D12" s="5"/>
      <c r="E12" s="63" t="s">
        <v>46</v>
      </c>
      <c r="F12" s="64" t="s">
        <v>47</v>
      </c>
      <c r="G12" s="64" t="s">
        <v>48</v>
      </c>
      <c r="H12" s="49" t="s">
        <v>49</v>
      </c>
      <c r="I12" s="42" t="s">
        <v>50</v>
      </c>
      <c r="J12" s="5"/>
    </row>
    <row r="13" spans="1:10" ht="12.75" customHeight="1" x14ac:dyDescent="0.2">
      <c r="A13" s="197"/>
      <c r="B13" s="17"/>
      <c r="C13" s="6" t="s">
        <v>6</v>
      </c>
      <c r="D13" s="5"/>
      <c r="E13" s="43"/>
      <c r="F13" s="26"/>
      <c r="G13" s="21"/>
      <c r="H13" s="45" t="e">
        <f>$B$16*G13/(F13-E13)</f>
        <v>#DIV/0!</v>
      </c>
      <c r="I13" s="7"/>
      <c r="J13" s="5"/>
    </row>
    <row r="14" spans="1:10" ht="12.75" customHeight="1" x14ac:dyDescent="0.2">
      <c r="A14" s="197"/>
      <c r="B14" s="17"/>
      <c r="C14" s="6" t="s">
        <v>7</v>
      </c>
      <c r="D14" s="5"/>
      <c r="E14" s="44"/>
      <c r="F14" s="7"/>
      <c r="G14" s="17"/>
      <c r="H14" s="45" t="e">
        <f>$B$16*G14/(F14-E14)</f>
        <v>#DIV/0!</v>
      </c>
      <c r="I14" s="7"/>
      <c r="J14" s="5"/>
    </row>
    <row r="15" spans="1:10" ht="12.75" customHeight="1" x14ac:dyDescent="0.2">
      <c r="A15" s="197"/>
      <c r="B15" s="17"/>
      <c r="C15" s="6" t="s">
        <v>8</v>
      </c>
      <c r="D15" s="5"/>
      <c r="E15" s="44"/>
      <c r="F15" s="7"/>
      <c r="G15" s="17"/>
      <c r="H15" s="45" t="e">
        <f>$B$16*G15/(F15-E15)</f>
        <v>#DIV/0!</v>
      </c>
      <c r="I15" s="7"/>
      <c r="J15" s="5"/>
    </row>
    <row r="16" spans="1:10" ht="12.75" customHeight="1" x14ac:dyDescent="0.2">
      <c r="A16" s="197"/>
      <c r="B16" s="17"/>
      <c r="C16" s="6" t="s">
        <v>9</v>
      </c>
      <c r="D16" s="5"/>
      <c r="E16" s="44"/>
      <c r="F16" s="7"/>
      <c r="G16" s="17"/>
      <c r="H16" s="46"/>
      <c r="I16" s="7"/>
      <c r="J16" s="5"/>
    </row>
    <row r="17" spans="1:10" s="14" customFormat="1" ht="12.75" customHeight="1" x14ac:dyDescent="0.2">
      <c r="A17" s="4"/>
      <c r="B17" s="5"/>
      <c r="C17" s="6"/>
      <c r="D17" s="5"/>
      <c r="E17" s="47"/>
      <c r="F17" s="24"/>
      <c r="G17" s="19"/>
      <c r="H17" s="48"/>
      <c r="I17" s="24"/>
      <c r="J17" s="5"/>
    </row>
    <row r="18" spans="1:10" s="14" customFormat="1" ht="12.75" customHeight="1" x14ac:dyDescent="0.2">
      <c r="A18" s="197" t="s">
        <v>11</v>
      </c>
      <c r="B18" s="17"/>
      <c r="C18" s="18" t="s">
        <v>5</v>
      </c>
      <c r="D18" s="5"/>
      <c r="E18" s="5"/>
      <c r="F18" s="5"/>
      <c r="G18" s="5"/>
      <c r="H18" s="5"/>
      <c r="I18" s="6"/>
      <c r="J18" s="5"/>
    </row>
    <row r="19" spans="1:10" s="14" customFormat="1" ht="12.75" customHeight="1" x14ac:dyDescent="0.2">
      <c r="A19" s="194"/>
      <c r="B19" s="19"/>
      <c r="C19" s="20" t="s">
        <v>8</v>
      </c>
      <c r="D19" s="13"/>
      <c r="E19" s="13"/>
      <c r="F19" s="13"/>
      <c r="G19" s="13"/>
      <c r="H19" s="13"/>
      <c r="I19" s="20"/>
      <c r="J19" s="5"/>
    </row>
    <row r="20" spans="1:10" ht="12.75" customHeight="1" x14ac:dyDescent="0.2">
      <c r="A20" s="2"/>
      <c r="B20" s="2"/>
      <c r="C20" s="2"/>
      <c r="D20" s="2"/>
      <c r="E20" s="2"/>
      <c r="F20" s="2"/>
      <c r="G20" s="2"/>
      <c r="H20" s="2"/>
      <c r="I20" s="2"/>
      <c r="J20" s="2"/>
    </row>
    <row r="21" spans="1:10" s="14" customFormat="1" ht="12.75" customHeight="1" x14ac:dyDescent="0.2">
      <c r="A21" s="193" t="s">
        <v>18</v>
      </c>
      <c r="B21" s="195"/>
      <c r="C21" s="195"/>
      <c r="D21" s="195"/>
      <c r="E21" s="195"/>
      <c r="F21" s="195"/>
      <c r="G21" s="196"/>
      <c r="H21" s="2"/>
      <c r="I21" s="2"/>
      <c r="J21" s="2"/>
    </row>
    <row r="22" spans="1:10" s="14" customFormat="1" ht="12.75" customHeight="1" x14ac:dyDescent="0.2">
      <c r="A22" s="4"/>
      <c r="B22" s="5"/>
      <c r="C22" s="5"/>
      <c r="D22" s="5"/>
      <c r="E22" s="5"/>
      <c r="F22" s="5"/>
      <c r="G22" s="6"/>
      <c r="H22" s="2"/>
      <c r="I22" s="2"/>
      <c r="J22" s="2"/>
    </row>
    <row r="23" spans="1:10" ht="12.75" customHeight="1" x14ac:dyDescent="0.2">
      <c r="A23" s="38" t="s">
        <v>44</v>
      </c>
      <c r="B23" s="21"/>
      <c r="C23" s="60" t="s">
        <v>16</v>
      </c>
      <c r="D23" s="5"/>
      <c r="E23" s="58" t="s">
        <v>19</v>
      </c>
      <c r="F23" s="21"/>
      <c r="G23" s="60" t="s">
        <v>20</v>
      </c>
      <c r="H23" s="2"/>
      <c r="I23" s="2"/>
      <c r="J23" s="2"/>
    </row>
    <row r="24" spans="1:10" ht="12.75" customHeight="1" x14ac:dyDescent="0.2">
      <c r="A24" s="39" t="s">
        <v>17</v>
      </c>
      <c r="B24" s="17"/>
      <c r="C24" s="6" t="s">
        <v>16</v>
      </c>
      <c r="D24" s="5"/>
      <c r="E24" s="4" t="s">
        <v>19</v>
      </c>
      <c r="F24" s="17"/>
      <c r="G24" s="6" t="s">
        <v>20</v>
      </c>
      <c r="H24" s="2"/>
      <c r="I24" s="2"/>
      <c r="J24" s="2"/>
    </row>
    <row r="25" spans="1:10" ht="12.75" customHeight="1" x14ac:dyDescent="0.2">
      <c r="A25" s="40" t="s">
        <v>45</v>
      </c>
      <c r="B25" s="19"/>
      <c r="C25" s="20" t="s">
        <v>16</v>
      </c>
      <c r="D25" s="13"/>
      <c r="E25" s="9" t="s">
        <v>19</v>
      </c>
      <c r="F25" s="19"/>
      <c r="G25" s="20" t="s">
        <v>20</v>
      </c>
      <c r="H25" s="2"/>
      <c r="I25" s="2"/>
      <c r="J25" s="2"/>
    </row>
    <row r="26" spans="1:10" ht="12.75" customHeight="1" x14ac:dyDescent="0.2">
      <c r="A26" s="2"/>
      <c r="B26" s="2"/>
      <c r="C26" s="2"/>
      <c r="D26" s="2"/>
      <c r="E26" s="2"/>
      <c r="F26" s="2"/>
      <c r="G26" s="2"/>
      <c r="H26" s="2"/>
      <c r="I26" s="2"/>
      <c r="J26" s="2"/>
    </row>
    <row r="27" spans="1:10" ht="12.75" customHeight="1" x14ac:dyDescent="0.2">
      <c r="A27" s="193" t="s">
        <v>12</v>
      </c>
      <c r="B27" s="21"/>
      <c r="C27" s="59" t="s">
        <v>22</v>
      </c>
      <c r="D27" s="59"/>
      <c r="E27" s="64" t="s">
        <v>24</v>
      </c>
      <c r="F27" s="21"/>
      <c r="G27" s="60" t="s">
        <v>14</v>
      </c>
      <c r="H27" s="2"/>
      <c r="I27" s="2"/>
      <c r="J27" s="2"/>
    </row>
    <row r="28" spans="1:10" ht="12.75" customHeight="1" x14ac:dyDescent="0.2">
      <c r="A28" s="194"/>
      <c r="B28" s="19"/>
      <c r="C28" s="13" t="s">
        <v>23</v>
      </c>
      <c r="D28" s="13"/>
      <c r="E28" s="13"/>
      <c r="F28" s="13"/>
      <c r="G28" s="20"/>
      <c r="H28" s="2"/>
      <c r="I28" s="2"/>
      <c r="J28" s="2"/>
    </row>
    <row r="29" spans="1:10" ht="12.75" customHeight="1" x14ac:dyDescent="0.2">
      <c r="A29" s="2"/>
      <c r="B29" s="2"/>
      <c r="C29" s="2"/>
      <c r="D29" s="2"/>
      <c r="E29" s="2"/>
      <c r="F29" s="2"/>
      <c r="G29" s="2"/>
      <c r="H29" s="2"/>
      <c r="I29" s="2"/>
      <c r="J29" s="2"/>
    </row>
    <row r="30" spans="1:10" ht="12.75" customHeight="1" x14ac:dyDescent="0.2">
      <c r="A30" s="78" t="s">
        <v>26</v>
      </c>
      <c r="B30" s="86">
        <f>((B23*F23)+(B24*F24)+(B25*F25)) / 2000</f>
        <v>0</v>
      </c>
      <c r="C30" s="77" t="s">
        <v>8</v>
      </c>
      <c r="D30" s="2"/>
      <c r="E30" s="2"/>
      <c r="F30" s="2"/>
      <c r="G30" s="2"/>
      <c r="H30" s="2"/>
      <c r="I30" s="2"/>
      <c r="J30" s="2"/>
    </row>
    <row r="31" spans="1:10" ht="12.75" customHeight="1" x14ac:dyDescent="0.2">
      <c r="A31" s="4"/>
      <c r="B31" s="85"/>
      <c r="C31" s="6"/>
      <c r="D31" s="2"/>
      <c r="E31" s="2"/>
      <c r="F31" s="2"/>
      <c r="G31" s="2"/>
      <c r="H31" s="2"/>
      <c r="I31" s="2"/>
      <c r="J31" s="2"/>
    </row>
    <row r="32" spans="1:10" ht="12.75" customHeight="1" x14ac:dyDescent="0.2">
      <c r="A32" s="80" t="s">
        <v>3</v>
      </c>
      <c r="B32" s="51">
        <f>B7+B15+B19+B30</f>
        <v>0</v>
      </c>
      <c r="C32" s="6" t="s">
        <v>8</v>
      </c>
      <c r="D32" s="2"/>
      <c r="E32" s="2"/>
      <c r="F32" s="2"/>
      <c r="G32" s="2"/>
      <c r="H32" s="2"/>
      <c r="I32" s="2"/>
      <c r="J32" s="2"/>
    </row>
    <row r="33" spans="1:11" ht="12.75" customHeight="1" x14ac:dyDescent="0.2">
      <c r="A33" s="4"/>
      <c r="B33" s="85"/>
      <c r="C33" s="6"/>
      <c r="D33" s="2"/>
      <c r="E33" s="2"/>
      <c r="F33" s="2"/>
      <c r="G33" s="2"/>
      <c r="H33" s="2"/>
      <c r="I33" s="2"/>
      <c r="J33" s="2"/>
    </row>
    <row r="34" spans="1:11" ht="12.75" customHeight="1" x14ac:dyDescent="0.2">
      <c r="A34" s="4" t="s">
        <v>28</v>
      </c>
      <c r="B34" s="51">
        <f>'Heat Input Curve'!C21</f>
        <v>0</v>
      </c>
      <c r="C34" s="6" t="s">
        <v>29</v>
      </c>
      <c r="D34" s="2"/>
      <c r="E34" s="2"/>
      <c r="F34" s="2"/>
      <c r="G34" s="2"/>
      <c r="H34" s="2"/>
      <c r="I34" s="2"/>
      <c r="J34" s="2"/>
    </row>
    <row r="35" spans="1:11" ht="12.75" customHeight="1" x14ac:dyDescent="0.2">
      <c r="A35" s="79" t="s">
        <v>27</v>
      </c>
      <c r="B35" s="56">
        <f>((B32*B34*B3)+B13+B16) * IF(B5=1, 1.1, 1)</f>
        <v>0</v>
      </c>
      <c r="C35" s="20" t="s">
        <v>13</v>
      </c>
      <c r="D35" s="2"/>
      <c r="E35" s="2"/>
      <c r="F35" s="2"/>
      <c r="G35" s="2"/>
      <c r="H35" s="2"/>
      <c r="I35" s="2"/>
      <c r="J35" s="2"/>
    </row>
    <row r="36" spans="1:11" ht="12.75" customHeight="1" x14ac:dyDescent="0.2">
      <c r="A36" s="2"/>
      <c r="C36" s="2"/>
      <c r="D36" s="2"/>
      <c r="E36" s="2"/>
      <c r="F36" s="1"/>
      <c r="G36" s="1"/>
      <c r="H36" s="2"/>
      <c r="I36" s="2"/>
      <c r="J36" s="2"/>
    </row>
    <row r="37" spans="1:11" ht="12.75" customHeight="1" x14ac:dyDescent="0.2">
      <c r="A37" s="183" t="s">
        <v>0</v>
      </c>
      <c r="B37" s="185" t="s">
        <v>30</v>
      </c>
      <c r="C37" s="179" t="s">
        <v>55</v>
      </c>
      <c r="D37" s="179" t="s">
        <v>32</v>
      </c>
      <c r="E37" s="179" t="s">
        <v>31</v>
      </c>
      <c r="F37" s="179" t="s">
        <v>2</v>
      </c>
      <c r="G37" s="179" t="s">
        <v>37</v>
      </c>
      <c r="H37" s="179" t="s">
        <v>88</v>
      </c>
      <c r="I37" s="179" t="s">
        <v>91</v>
      </c>
      <c r="J37" s="179" t="s">
        <v>90</v>
      </c>
      <c r="K37" s="181" t="s">
        <v>89</v>
      </c>
    </row>
    <row r="38" spans="1:11" ht="12.75" customHeight="1" x14ac:dyDescent="0.2">
      <c r="A38" s="184"/>
      <c r="B38" s="186"/>
      <c r="C38" s="180"/>
      <c r="D38" s="180"/>
      <c r="E38" s="180"/>
      <c r="F38" s="180"/>
      <c r="G38" s="180"/>
      <c r="H38" s="180"/>
      <c r="I38" s="180"/>
      <c r="J38" s="180"/>
      <c r="K38" s="182"/>
    </row>
    <row r="39" spans="1:11" ht="12.75" customHeight="1" x14ac:dyDescent="0.2">
      <c r="A39" s="174">
        <f>'Heat Input Curve'!C19</f>
        <v>0</v>
      </c>
      <c r="B39" s="165" t="e">
        <f>(('Heat Input Curve'!$C$21)*(A39^0))+(('Heat Input Curve'!$C$22)*(A39^1))+(('Heat Input Curve'!$C$23)*(A39^2))+(('Heat Input Curve'!$C$24)*(A39^3))</f>
        <v>#NUM!</v>
      </c>
      <c r="C39" s="175" t="e">
        <f>(((('Heat Input Curve'!$C$24)*(A39^3))+(('Heat Input Curve'!$C$23)*(A39^2))+(('Heat Input Curve'!$C$22)*(A39^1))+(('Heat Input Curve'!$C$21)*(A39^0)))/(A39))*$B$3</f>
        <v>#NUM!</v>
      </c>
      <c r="D39" s="165">
        <f t="shared" ref="D39" si="0">$B$32</f>
        <v>0</v>
      </c>
      <c r="E39" s="175">
        <f>IF(SUM(E13:F17)=0, 0,
IF(AND(A39&gt;=$E$13,A39&lt;=$F$13), $H$13,
IF(AND(A39&gt;=$E$14,A39&lt;=$F$14), $H$14,
IF(AND(A39&gt;=$E$15,A39&lt;=$F$15), $H$15,
IF(AND(A39&gt;=$E$16,A39&lt;=$F$16), $H$16,
IF(AND(A39&gt;=$E$17,A39&lt;=$F$17), $H$17,
"Error")))))+$B$12)</f>
        <v>0</v>
      </c>
      <c r="F39" s="175">
        <f>IF(SUM(E13:F17)=0, 0,
IF(AND(A39&gt;=$E$13,A39&lt;=$F$13), $I$13,
IF(AND(A39&gt;=$E$14,A39&lt;=$F$14), $I$14,
IF(AND(A39&gt;=$E$15,A39&lt;=$F$15), $I$15,
IF(AND(A39&gt;=$E$16,A39&lt;=$F$16), $I$16,
IF(AND(A39&gt;=$E$17,A39&lt;=$F$17), $I$17,
"Error")))))+$B$18)</f>
        <v>0</v>
      </c>
      <c r="G39" s="175">
        <f t="shared" ref="G39" si="1">IF(A39&lt;=$F$27, $B$27,
IF(A39&gt;$F$27, $B$28+$B$27,
"Error"))</f>
        <v>0</v>
      </c>
      <c r="H39" s="165" t="e">
        <f>((C39*D39)+E39+F39+G39)</f>
        <v>#NUM!</v>
      </c>
      <c r="I39" s="165">
        <f>IF($B$5=1, 1.1, 1)</f>
        <v>1</v>
      </c>
      <c r="J39" s="165">
        <f>IF(I39&gt;1, IF(H39&gt;=2000, 0, IF(AND(H39&lt;2000, H39&gt;1900), ((((100-(H39-1900)))/100)*100), IF(AND(H39&gt;=1000, H39&lt;=1900), 100, ((H39*I39)-H39)))), 0)</f>
        <v>0</v>
      </c>
      <c r="K39" s="166" t="e">
        <f>H39+J39</f>
        <v>#NUM!</v>
      </c>
    </row>
    <row r="40" spans="1:11" ht="12.75" customHeight="1" x14ac:dyDescent="0.2">
      <c r="A40" s="2"/>
      <c r="B40" s="2"/>
      <c r="C40" s="2"/>
      <c r="D40" s="2"/>
      <c r="E40" s="2"/>
      <c r="F40" s="2"/>
      <c r="G40" s="2"/>
      <c r="H40" s="2"/>
      <c r="I40" s="2"/>
      <c r="J40" s="2"/>
    </row>
    <row r="41" spans="1:11" ht="12.75" customHeight="1" x14ac:dyDescent="0.2">
      <c r="A41" s="2"/>
      <c r="B41" s="2"/>
      <c r="C41" s="2"/>
      <c r="D41" s="2"/>
      <c r="E41" s="2"/>
      <c r="F41" s="2"/>
      <c r="G41" s="2"/>
      <c r="H41" s="2"/>
      <c r="I41" s="2"/>
      <c r="J41" s="2"/>
    </row>
    <row r="42" spans="1:11" ht="12.75" customHeight="1" x14ac:dyDescent="0.2">
      <c r="A42" s="2"/>
      <c r="B42" s="2"/>
      <c r="C42" s="2"/>
      <c r="D42" s="2"/>
      <c r="E42" s="2"/>
      <c r="F42" s="2"/>
      <c r="G42" s="2"/>
      <c r="H42" s="2"/>
      <c r="I42" s="2"/>
      <c r="J42" s="2"/>
    </row>
    <row r="43" spans="1:11" ht="12.75" customHeight="1" x14ac:dyDescent="0.2">
      <c r="A43" s="104" t="s">
        <v>60</v>
      </c>
      <c r="B43" s="105" t="str">
        <f>IF(COUNTA('Heat Input Curve'!C19)&lt;=0,"Heat Input Curve missing",
IF(COUNTA('Heat Input Curve'!C21:C24)=0,"Heat Input Coefficients missing",
IF(B3=0, "Performace Factor missing",
IF(B32=0, "Total Fuel Related Cost missing",
IF(A39&gt;MAX('Heat Input Curve'!C19), "Net Gen MW outside possible heat input curve range",
"No issues found")))))</f>
        <v>Heat Input Curve missing</v>
      </c>
      <c r="C43" s="2"/>
      <c r="D43" s="2"/>
      <c r="E43" s="2"/>
      <c r="F43" s="2"/>
      <c r="G43" s="2"/>
      <c r="H43" s="2"/>
      <c r="I43" s="2"/>
      <c r="J43" s="2"/>
    </row>
    <row r="44" spans="1:11" ht="12.75" customHeight="1" x14ac:dyDescent="0.2">
      <c r="A44" s="2"/>
      <c r="B44" s="2"/>
      <c r="C44" s="2"/>
      <c r="D44" s="2"/>
      <c r="E44" s="2"/>
      <c r="F44" s="2"/>
      <c r="G44" s="2"/>
      <c r="H44" s="2"/>
      <c r="I44" s="2"/>
      <c r="J44" s="2"/>
    </row>
  </sheetData>
  <mergeCells count="18">
    <mergeCell ref="F37:F38"/>
    <mergeCell ref="G37:G38"/>
    <mergeCell ref="I37:I38"/>
    <mergeCell ref="J37:J38"/>
    <mergeCell ref="K37:K38"/>
    <mergeCell ref="A18:A19"/>
    <mergeCell ref="A9:I9"/>
    <mergeCell ref="A11:C11"/>
    <mergeCell ref="E11:I11"/>
    <mergeCell ref="A12:A16"/>
    <mergeCell ref="H37:H38"/>
    <mergeCell ref="A21:G21"/>
    <mergeCell ref="A27:A28"/>
    <mergeCell ref="A37:A38"/>
    <mergeCell ref="B37:B38"/>
    <mergeCell ref="C37:C38"/>
    <mergeCell ref="D37:D38"/>
    <mergeCell ref="E37:E38"/>
  </mergeCells>
  <pageMargins left="0.7" right="0.7" top="0.75" bottom="0.75" header="0.3" footer="0.3"/>
  <pageSetup orientation="portrait" horizontalDpi="90" verticalDpi="90" r:id="rId1"/>
  <ignoredErrors>
    <ignoredError sqref="H39:K39 B39:C39"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sqref="A1:E1"/>
    </sheetView>
  </sheetViews>
  <sheetFormatPr defaultColWidth="20.625" defaultRowHeight="12.75" customHeight="1" x14ac:dyDescent="0.2"/>
  <sheetData>
    <row r="1" spans="1:8" ht="12.75" customHeight="1" x14ac:dyDescent="0.2">
      <c r="A1" s="200" t="s">
        <v>64</v>
      </c>
      <c r="B1" s="201"/>
      <c r="C1" s="201"/>
      <c r="D1" s="201"/>
      <c r="E1" s="202"/>
      <c r="G1" s="203" t="s">
        <v>65</v>
      </c>
      <c r="H1" s="204"/>
    </row>
    <row r="2" spans="1:8" s="81" customFormat="1" ht="25.5" customHeight="1" x14ac:dyDescent="0.2">
      <c r="A2" s="198" t="s">
        <v>58</v>
      </c>
      <c r="B2" s="199"/>
      <c r="C2" s="90"/>
      <c r="D2" s="103" t="s">
        <v>15</v>
      </c>
      <c r="E2" s="106" t="s">
        <v>59</v>
      </c>
      <c r="G2" s="97" t="s">
        <v>62</v>
      </c>
      <c r="H2" s="98" t="s">
        <v>63</v>
      </c>
    </row>
    <row r="3" spans="1:8" ht="12.75" customHeight="1" x14ac:dyDescent="0.2">
      <c r="A3" s="91" t="e">
        <f>IF('Stepped Offer'!A39=0, NA(), 'Stepped Offer'!A39)</f>
        <v>#N/A</v>
      </c>
      <c r="B3" s="89" t="e">
        <f>IF('Stepped Offer'!K39=0, NA(), 'Stepped Offer'!K39)</f>
        <v>#N/A</v>
      </c>
      <c r="C3" s="84"/>
      <c r="D3" s="74">
        <f xml:space="preserve"> (('Stepped Offer'!C39*'Stepped Offer'!D39)+'Stepped Offer'!E39+'Stepped Offer'!F39+'Stepped Offer'!G39)</f>
        <v>0</v>
      </c>
      <c r="E3" s="107">
        <f t="shared" ref="E3:E21" si="0">IF(D4="", D3, IF(D4=0, D3, IF(D3&gt;D4, D4, D3)))</f>
        <v>0</v>
      </c>
      <c r="G3" s="99">
        <f>IF(SUM('Sloped Offer'!$A$39:$A$58)&lt;&gt;0, IF('Sloped Offer'!A39="", NA(), 'Sloped Offer'!A39),
IF(SUM('Stepped Offer'!A39:A57)&lt;&gt;0, IF('Stepped Offer'!A39="", NA(), 'Stepped Offer'!A39),
(('Block Offer'!$A$39)*(1/20))))</f>
        <v>0</v>
      </c>
      <c r="H3" s="100" t="e">
        <f>'Block Offer'!$H$39</f>
        <v>#NUM!</v>
      </c>
    </row>
    <row r="4" spans="1:8" ht="12.75" customHeight="1" x14ac:dyDescent="0.2">
      <c r="A4" s="91" t="e">
        <f>IF('Stepped Offer'!A39=0, NA(), 'Stepped Offer'!A39)</f>
        <v>#N/A</v>
      </c>
      <c r="B4" s="89" t="e">
        <f>IF('Stepped Offer'!K40=0, NA(), 'Stepped Offer'!K40)</f>
        <v>#N/A</v>
      </c>
      <c r="C4" s="84"/>
      <c r="D4" s="74">
        <f xml:space="preserve"> (('Stepped Offer'!C40*'Stepped Offer'!D40)+'Stepped Offer'!E40+'Stepped Offer'!F40+'Stepped Offer'!G40)</f>
        <v>0</v>
      </c>
      <c r="E4" s="107">
        <f t="shared" si="0"/>
        <v>0</v>
      </c>
      <c r="G4" s="99">
        <f>IF(SUM('Sloped Offer'!$A$39:$A$58)&lt;&gt;0, IF('Sloped Offer'!A40="", NA(), 'Sloped Offer'!A40),
IF(SUM('Stepped Offer'!A40:A58)&lt;&gt;0, IF('Stepped Offer'!A40="", NA(), 'Stepped Offer'!A40),
(('Block Offer'!$A$39)*(2/20))))</f>
        <v>0</v>
      </c>
      <c r="H4" s="100" t="e">
        <f>'Block Offer'!$H$39</f>
        <v>#NUM!</v>
      </c>
    </row>
    <row r="5" spans="1:8" ht="12.75" customHeight="1" x14ac:dyDescent="0.2">
      <c r="A5" s="91" t="e">
        <f>IF('Stepped Offer'!A40=0, NA(), 'Stepped Offer'!A40)</f>
        <v>#N/A</v>
      </c>
      <c r="B5" s="89" t="e">
        <f>IF('Stepped Offer'!K40=0, NA(), 'Stepped Offer'!K40)</f>
        <v>#N/A</v>
      </c>
      <c r="C5" s="84"/>
      <c r="D5" s="74">
        <f xml:space="preserve"> (('Stepped Offer'!C41*'Stepped Offer'!D41)+'Stepped Offer'!E41+'Stepped Offer'!F41+'Stepped Offer'!G41)</f>
        <v>0</v>
      </c>
      <c r="E5" s="107">
        <f t="shared" si="0"/>
        <v>0</v>
      </c>
      <c r="G5" s="99">
        <f>IF(SUM('Sloped Offer'!$A$39:$A$58)&lt;&gt;0, IF('Sloped Offer'!A41="", NA(), 'Sloped Offer'!A41),
IF(SUM('Stepped Offer'!A41:A59)&lt;&gt;0, IF('Stepped Offer'!A41="", NA(), 'Stepped Offer'!A41),
(('Block Offer'!$A$39)*(3/20))))</f>
        <v>0</v>
      </c>
      <c r="H5" s="100" t="e">
        <f>'Block Offer'!$H$39</f>
        <v>#NUM!</v>
      </c>
    </row>
    <row r="6" spans="1:8" ht="12.75" customHeight="1" x14ac:dyDescent="0.2">
      <c r="A6" s="91" t="e">
        <f>IF('Stepped Offer'!A40=0, NA(), 'Stepped Offer'!A40)</f>
        <v>#N/A</v>
      </c>
      <c r="B6" s="89" t="e">
        <f>IF('Stepped Offer'!K41=0, NA(), 'Stepped Offer'!K41)</f>
        <v>#N/A</v>
      </c>
      <c r="C6" s="84"/>
      <c r="D6" s="74">
        <f xml:space="preserve"> (('Stepped Offer'!C42*'Stepped Offer'!D42)+'Stepped Offer'!E42+'Stepped Offer'!F42+'Stepped Offer'!G42)</f>
        <v>0</v>
      </c>
      <c r="E6" s="107">
        <f t="shared" si="0"/>
        <v>0</v>
      </c>
      <c r="G6" s="99">
        <f>IF(SUM('Sloped Offer'!$A$39:$A$58)&lt;&gt;0, IF('Sloped Offer'!A42="", NA(), 'Sloped Offer'!A42),
IF(SUM('Stepped Offer'!A42:A60)&lt;&gt;0, IF('Stepped Offer'!A42="", NA(), 'Stepped Offer'!A42),
(('Block Offer'!$A$39)*(4/20))))</f>
        <v>0</v>
      </c>
      <c r="H6" s="100" t="e">
        <f>'Block Offer'!$H$39</f>
        <v>#NUM!</v>
      </c>
    </row>
    <row r="7" spans="1:8" ht="12.75" customHeight="1" x14ac:dyDescent="0.2">
      <c r="A7" s="91" t="e">
        <f>IF('Stepped Offer'!A41=0, NA(), 'Stepped Offer'!A41)</f>
        <v>#N/A</v>
      </c>
      <c r="B7" s="89" t="e">
        <f>IF('Stepped Offer'!K41=0, NA(), 'Stepped Offer'!K41)</f>
        <v>#N/A</v>
      </c>
      <c r="C7" s="84"/>
      <c r="D7" s="74">
        <f xml:space="preserve"> (('Stepped Offer'!C43*'Stepped Offer'!D43)+'Stepped Offer'!E43+'Stepped Offer'!F43+'Stepped Offer'!G43)</f>
        <v>0</v>
      </c>
      <c r="E7" s="107">
        <f t="shared" si="0"/>
        <v>0</v>
      </c>
      <c r="G7" s="99">
        <f>IF(SUM('Sloped Offer'!$A$39:$A$58)&lt;&gt;0, IF('Sloped Offer'!A43="", NA(), 'Sloped Offer'!A43),
IF(SUM('Stepped Offer'!A43:A61)&lt;&gt;0, IF('Stepped Offer'!A43="", NA(), 'Stepped Offer'!A43),
(('Block Offer'!$A$39)*(5/20))))</f>
        <v>0</v>
      </c>
      <c r="H7" s="100" t="e">
        <f>'Block Offer'!$H$39</f>
        <v>#NUM!</v>
      </c>
    </row>
    <row r="8" spans="1:8" ht="12.75" customHeight="1" x14ac:dyDescent="0.2">
      <c r="A8" s="91" t="e">
        <f>IF('Stepped Offer'!A41=0, NA(), 'Stepped Offer'!A41)</f>
        <v>#N/A</v>
      </c>
      <c r="B8" s="89" t="e">
        <f>IF('Stepped Offer'!K42=0, NA(), 'Stepped Offer'!K42)</f>
        <v>#N/A</v>
      </c>
      <c r="C8" s="84"/>
      <c r="D8" s="74">
        <f xml:space="preserve"> (('Stepped Offer'!C44*'Stepped Offer'!D44)+'Stepped Offer'!E44+'Stepped Offer'!F44+'Stepped Offer'!G44)</f>
        <v>0</v>
      </c>
      <c r="E8" s="107">
        <f t="shared" si="0"/>
        <v>0</v>
      </c>
      <c r="G8" s="99">
        <f>IF(SUM('Sloped Offer'!$A$39:$A$58)&lt;&gt;0, IF('Sloped Offer'!A44="", NA(), 'Sloped Offer'!A44),
IF(SUM('Stepped Offer'!A44:A62)&lt;&gt;0, IF('Stepped Offer'!A44="", NA(), 'Stepped Offer'!A44),
(('Block Offer'!$A$39)*(6/20))))</f>
        <v>0</v>
      </c>
      <c r="H8" s="100" t="e">
        <f>'Block Offer'!$H$39</f>
        <v>#NUM!</v>
      </c>
    </row>
    <row r="9" spans="1:8" ht="12.75" customHeight="1" x14ac:dyDescent="0.2">
      <c r="A9" s="91" t="e">
        <f>IF('Stepped Offer'!A42=0, NA(), 'Stepped Offer'!A42)</f>
        <v>#N/A</v>
      </c>
      <c r="B9" s="89" t="e">
        <f>IF('Stepped Offer'!K42=0, NA(), 'Stepped Offer'!K42)</f>
        <v>#N/A</v>
      </c>
      <c r="C9" s="84"/>
      <c r="D9" s="74">
        <f xml:space="preserve"> (('Stepped Offer'!C45*'Stepped Offer'!D45)+'Stepped Offer'!E45+'Stepped Offer'!F45+'Stepped Offer'!G45)</f>
        <v>0</v>
      </c>
      <c r="E9" s="107">
        <f t="shared" si="0"/>
        <v>0</v>
      </c>
      <c r="G9" s="99">
        <f>IF(SUM('Sloped Offer'!$A$39:$A$58)&lt;&gt;0, IF('Sloped Offer'!A45="", NA(), 'Sloped Offer'!A45),
IF(SUM('Stepped Offer'!A45:A63)&lt;&gt;0, IF('Stepped Offer'!A45="", NA(), 'Stepped Offer'!A45),
(('Block Offer'!$A$39)*(7/20))))</f>
        <v>0</v>
      </c>
      <c r="H9" s="100" t="e">
        <f>'Block Offer'!$H$39</f>
        <v>#NUM!</v>
      </c>
    </row>
    <row r="10" spans="1:8" ht="12.75" customHeight="1" x14ac:dyDescent="0.2">
      <c r="A10" s="91" t="e">
        <f>IF('Stepped Offer'!A42=0, NA(), 'Stepped Offer'!A42)</f>
        <v>#N/A</v>
      </c>
      <c r="B10" s="89" t="e">
        <f>IF('Stepped Offer'!K43=0, NA(), 'Stepped Offer'!K43)</f>
        <v>#N/A</v>
      </c>
      <c r="C10" s="84"/>
      <c r="D10" s="74">
        <f xml:space="preserve"> (('Stepped Offer'!C46*'Stepped Offer'!D46)+'Stepped Offer'!E46+'Stepped Offer'!F46+'Stepped Offer'!G46)</f>
        <v>0</v>
      </c>
      <c r="E10" s="107">
        <f t="shared" si="0"/>
        <v>0</v>
      </c>
      <c r="G10" s="99">
        <f>IF(SUM('Sloped Offer'!$A$39:$A$58)&lt;&gt;0, IF('Sloped Offer'!A46="", NA(), 'Sloped Offer'!A46),
IF(SUM('Stepped Offer'!A46:A64)&lt;&gt;0, IF('Stepped Offer'!A46="", NA(), 'Stepped Offer'!A46),
(('Block Offer'!$A$39)*(8/20))))</f>
        <v>0</v>
      </c>
      <c r="H10" s="100" t="e">
        <f>'Block Offer'!$H$39</f>
        <v>#NUM!</v>
      </c>
    </row>
    <row r="11" spans="1:8" ht="12.75" customHeight="1" x14ac:dyDescent="0.2">
      <c r="A11" s="91" t="e">
        <f>IF('Stepped Offer'!A43=0, NA(), 'Stepped Offer'!A43)</f>
        <v>#N/A</v>
      </c>
      <c r="B11" s="89" t="e">
        <f>IF('Stepped Offer'!K43=0, NA(), 'Stepped Offer'!K43)</f>
        <v>#N/A</v>
      </c>
      <c r="C11" s="84"/>
      <c r="D11" s="74">
        <f xml:space="preserve"> (('Stepped Offer'!C47*'Stepped Offer'!D47)+'Stepped Offer'!E47+'Stepped Offer'!F47+'Stepped Offer'!G47)</f>
        <v>0</v>
      </c>
      <c r="E11" s="107">
        <f t="shared" si="0"/>
        <v>0</v>
      </c>
      <c r="G11" s="99">
        <f>IF(SUM('Sloped Offer'!$A$39:$A$58)&lt;&gt;0, IF('Sloped Offer'!A47="", NA(), 'Sloped Offer'!A47),
IF(SUM('Stepped Offer'!A47:A65)&lt;&gt;0, IF('Stepped Offer'!A47="", NA(), 'Stepped Offer'!A47),
(('Block Offer'!$A$39)*(9/20))))</f>
        <v>0</v>
      </c>
      <c r="H11" s="100" t="e">
        <f>'Block Offer'!$H$39</f>
        <v>#NUM!</v>
      </c>
    </row>
    <row r="12" spans="1:8" ht="12.75" customHeight="1" x14ac:dyDescent="0.2">
      <c r="A12" s="91" t="e">
        <f>IF('Stepped Offer'!A43=0, NA(), 'Stepped Offer'!A43)</f>
        <v>#N/A</v>
      </c>
      <c r="B12" s="89" t="e">
        <f>IF('Stepped Offer'!K44=0, NA(), 'Stepped Offer'!K44)</f>
        <v>#N/A</v>
      </c>
      <c r="C12" s="84"/>
      <c r="D12" s="74">
        <f xml:space="preserve"> (('Stepped Offer'!C48*'Stepped Offer'!D48)+'Stepped Offer'!E48+'Stepped Offer'!F48+'Stepped Offer'!G48)</f>
        <v>0</v>
      </c>
      <c r="E12" s="107">
        <f t="shared" si="0"/>
        <v>0</v>
      </c>
      <c r="G12" s="99">
        <f>IF(SUM('Sloped Offer'!$A$39:$A$58)&lt;&gt;0, IF('Sloped Offer'!A48="", NA(), 'Sloped Offer'!A48),
IF(SUM('Stepped Offer'!A48:A66)&lt;&gt;0, IF('Stepped Offer'!A48="", NA(), 'Stepped Offer'!A48),
(('Block Offer'!$A$39)*(10/20))))</f>
        <v>0</v>
      </c>
      <c r="H12" s="100" t="e">
        <f>'Block Offer'!$H$39</f>
        <v>#NUM!</v>
      </c>
    </row>
    <row r="13" spans="1:8" ht="12.75" customHeight="1" x14ac:dyDescent="0.2">
      <c r="A13" s="91" t="e">
        <f>IF('Stepped Offer'!A44=0, NA(), 'Stepped Offer'!A44)</f>
        <v>#N/A</v>
      </c>
      <c r="B13" s="89" t="e">
        <f>IF('Stepped Offer'!K44=0, NA(), 'Stepped Offer'!K44)</f>
        <v>#N/A</v>
      </c>
      <c r="C13" s="84"/>
      <c r="D13" s="74">
        <f xml:space="preserve"> (('Stepped Offer'!C49*'Stepped Offer'!D49)+'Stepped Offer'!E49+'Stepped Offer'!F49+'Stepped Offer'!G49)</f>
        <v>0</v>
      </c>
      <c r="E13" s="107">
        <f t="shared" si="0"/>
        <v>0</v>
      </c>
      <c r="G13" s="99">
        <f>IF(SUM('Sloped Offer'!$A$39:$A$58)&lt;&gt;0, IF('Sloped Offer'!A49="", NA(), 'Sloped Offer'!A49),
IF(SUM('Stepped Offer'!A49:A67)&lt;&gt;0, IF('Stepped Offer'!A49="", NA(), 'Stepped Offer'!A49),
(('Block Offer'!$A$39)*(11/20))))</f>
        <v>0</v>
      </c>
      <c r="H13" s="100" t="e">
        <f>'Block Offer'!$H$39</f>
        <v>#NUM!</v>
      </c>
    </row>
    <row r="14" spans="1:8" ht="12.75" customHeight="1" x14ac:dyDescent="0.2">
      <c r="A14" s="91" t="e">
        <f>IF('Stepped Offer'!A44=0, NA(), 'Stepped Offer'!A44)</f>
        <v>#N/A</v>
      </c>
      <c r="B14" s="89" t="e">
        <f>IF('Stepped Offer'!K45=0, NA(), 'Stepped Offer'!K45)</f>
        <v>#N/A</v>
      </c>
      <c r="C14" s="84"/>
      <c r="D14" s="74">
        <f xml:space="preserve"> (('Stepped Offer'!C50*'Stepped Offer'!D50)+'Stepped Offer'!E50+'Stepped Offer'!F50+'Stepped Offer'!G50)</f>
        <v>0</v>
      </c>
      <c r="E14" s="107">
        <f t="shared" si="0"/>
        <v>0</v>
      </c>
      <c r="G14" s="99">
        <f>IF(SUM('Sloped Offer'!$A$39:$A$58)&lt;&gt;0, IF('Sloped Offer'!A50="", NA(), 'Sloped Offer'!A50),
IF(SUM('Stepped Offer'!A50:A68)&lt;&gt;0, IF('Stepped Offer'!A50="", NA(), 'Stepped Offer'!A50),
(('Block Offer'!$A$39)*(12/20))))</f>
        <v>0</v>
      </c>
      <c r="H14" s="100" t="e">
        <f>'Block Offer'!$H$39</f>
        <v>#NUM!</v>
      </c>
    </row>
    <row r="15" spans="1:8" ht="12.75" customHeight="1" x14ac:dyDescent="0.2">
      <c r="A15" s="91" t="e">
        <f>IF('Stepped Offer'!A45=0, NA(), 'Stepped Offer'!A45)</f>
        <v>#N/A</v>
      </c>
      <c r="B15" s="89" t="e">
        <f>IF('Stepped Offer'!K45=0, NA(), 'Stepped Offer'!K45)</f>
        <v>#N/A</v>
      </c>
      <c r="C15" s="84"/>
      <c r="D15" s="74">
        <f xml:space="preserve"> (('Stepped Offer'!C51*'Stepped Offer'!D51)+'Stepped Offer'!E51+'Stepped Offer'!F51+'Stepped Offer'!G51)</f>
        <v>0</v>
      </c>
      <c r="E15" s="107">
        <f t="shared" si="0"/>
        <v>0</v>
      </c>
      <c r="G15" s="99">
        <f>IF(SUM('Sloped Offer'!$A$39:$A$58)&lt;&gt;0, IF('Sloped Offer'!A51="", NA(), 'Sloped Offer'!A51),
IF(SUM('Stepped Offer'!A51:A69)&lt;&gt;0, IF('Stepped Offer'!A51="", NA(), 'Stepped Offer'!A51),
(('Block Offer'!$A$39)*(13/20))))</f>
        <v>0</v>
      </c>
      <c r="H15" s="100" t="e">
        <f>'Block Offer'!$H$39</f>
        <v>#NUM!</v>
      </c>
    </row>
    <row r="16" spans="1:8" ht="12.75" customHeight="1" x14ac:dyDescent="0.2">
      <c r="A16" s="91" t="e">
        <f>IF('Stepped Offer'!A45=0, NA(), 'Stepped Offer'!A45)</f>
        <v>#N/A</v>
      </c>
      <c r="B16" s="89" t="e">
        <f>IF('Stepped Offer'!K46=0, NA(), 'Stepped Offer'!K46)</f>
        <v>#N/A</v>
      </c>
      <c r="C16" s="84"/>
      <c r="D16" s="74">
        <f xml:space="preserve"> (('Stepped Offer'!C52*'Stepped Offer'!D52)+'Stepped Offer'!E52+'Stepped Offer'!F52+'Stepped Offer'!G52)</f>
        <v>0</v>
      </c>
      <c r="E16" s="107">
        <f t="shared" si="0"/>
        <v>0</v>
      </c>
      <c r="G16" s="99">
        <f>IF(SUM('Sloped Offer'!$A$39:$A$58)&lt;&gt;0, IF('Sloped Offer'!A52="", NA(), 'Sloped Offer'!A52),
IF(SUM('Stepped Offer'!A52:A70)&lt;&gt;0, IF('Stepped Offer'!A52="", NA(), 'Stepped Offer'!A52),
(('Block Offer'!$A$39)*(14/20))))</f>
        <v>0</v>
      </c>
      <c r="H16" s="100" t="e">
        <f>'Block Offer'!$H$39</f>
        <v>#NUM!</v>
      </c>
    </row>
    <row r="17" spans="1:8" ht="12.75" customHeight="1" x14ac:dyDescent="0.2">
      <c r="A17" s="91" t="e">
        <f>IF('Stepped Offer'!A46=0, NA(), 'Stepped Offer'!A46)</f>
        <v>#N/A</v>
      </c>
      <c r="B17" s="89" t="e">
        <f>IF('Stepped Offer'!K46=0, NA(), 'Stepped Offer'!K46)</f>
        <v>#N/A</v>
      </c>
      <c r="C17" s="84"/>
      <c r="D17" s="74">
        <f xml:space="preserve"> (('Stepped Offer'!C53*'Stepped Offer'!D53)+'Stepped Offer'!E53+'Stepped Offer'!F53+'Stepped Offer'!G53)</f>
        <v>0</v>
      </c>
      <c r="E17" s="107">
        <f t="shared" si="0"/>
        <v>0</v>
      </c>
      <c r="G17" s="99">
        <f>IF(SUM('Sloped Offer'!$A$39:$A$58)&lt;&gt;0, IF('Sloped Offer'!A53="", NA(), 'Sloped Offer'!A53),
IF(SUM('Stepped Offer'!A53:A71)&lt;&gt;0, IF('Stepped Offer'!A53="", NA(), 'Stepped Offer'!A53),
(('Block Offer'!$A$39)*(15/20))))</f>
        <v>0</v>
      </c>
      <c r="H17" s="100" t="e">
        <f>'Block Offer'!$H$39</f>
        <v>#NUM!</v>
      </c>
    </row>
    <row r="18" spans="1:8" ht="12.75" customHeight="1" x14ac:dyDescent="0.2">
      <c r="A18" s="91" t="e">
        <f>IF('Stepped Offer'!A46=0, NA(), 'Stepped Offer'!A46)</f>
        <v>#N/A</v>
      </c>
      <c r="B18" s="89" t="e">
        <f>IF('Stepped Offer'!K47=0, NA(), 'Stepped Offer'!K47)</f>
        <v>#N/A</v>
      </c>
      <c r="C18" s="84"/>
      <c r="D18" s="74">
        <f xml:space="preserve"> (('Stepped Offer'!C54*'Stepped Offer'!D54)+'Stepped Offer'!E54+'Stepped Offer'!F54+'Stepped Offer'!G54)</f>
        <v>0</v>
      </c>
      <c r="E18" s="107">
        <f t="shared" si="0"/>
        <v>0</v>
      </c>
      <c r="G18" s="99">
        <f>IF(SUM('Sloped Offer'!$A$39:$A$58)&lt;&gt;0, IF('Sloped Offer'!A54="", NA(), 'Sloped Offer'!A54),
IF(SUM('Stepped Offer'!A54:A72)&lt;&gt;0, IF('Stepped Offer'!A54="", NA(), 'Stepped Offer'!A54),
(('Block Offer'!$A$39)*(16/20))))</f>
        <v>0</v>
      </c>
      <c r="H18" s="100" t="e">
        <f>'Block Offer'!$H$39</f>
        <v>#NUM!</v>
      </c>
    </row>
    <row r="19" spans="1:8" ht="12.75" customHeight="1" x14ac:dyDescent="0.2">
      <c r="A19" s="91" t="e">
        <f>IF('Stepped Offer'!A47=0, NA(), 'Stepped Offer'!A47)</f>
        <v>#N/A</v>
      </c>
      <c r="B19" s="89" t="e">
        <f>IF('Stepped Offer'!K47=0, NA(), 'Stepped Offer'!K47)</f>
        <v>#N/A</v>
      </c>
      <c r="C19" s="84"/>
      <c r="D19" s="74">
        <f xml:space="preserve"> (('Stepped Offer'!C55*'Stepped Offer'!D55)+'Stepped Offer'!E55+'Stepped Offer'!F55+'Stepped Offer'!G55)</f>
        <v>0</v>
      </c>
      <c r="E19" s="107">
        <f t="shared" si="0"/>
        <v>0</v>
      </c>
      <c r="G19" s="99">
        <f>IF(SUM('Sloped Offer'!$A$39:$A$58)&lt;&gt;0, IF('Sloped Offer'!A55="", NA(), 'Sloped Offer'!A55),
IF(SUM('Stepped Offer'!A55:A73)&lt;&gt;0, IF('Stepped Offer'!A55="", NA(), 'Stepped Offer'!A55),
(('Block Offer'!$A$39)*(17/20))))</f>
        <v>0</v>
      </c>
      <c r="H19" s="100" t="e">
        <f>'Block Offer'!$H$39</f>
        <v>#NUM!</v>
      </c>
    </row>
    <row r="20" spans="1:8" ht="12.75" customHeight="1" x14ac:dyDescent="0.2">
      <c r="A20" s="91" t="e">
        <f>IF('Stepped Offer'!A47=0, NA(), 'Stepped Offer'!A47)</f>
        <v>#N/A</v>
      </c>
      <c r="B20" s="89" t="e">
        <f>IF('Stepped Offer'!K48=0, NA(), 'Stepped Offer'!K48)</f>
        <v>#N/A</v>
      </c>
      <c r="C20" s="84"/>
      <c r="D20" s="74">
        <f xml:space="preserve"> (('Stepped Offer'!C56*'Stepped Offer'!D56)+'Stepped Offer'!E56+'Stepped Offer'!F56+'Stepped Offer'!G56)</f>
        <v>0</v>
      </c>
      <c r="E20" s="107">
        <f t="shared" si="0"/>
        <v>0</v>
      </c>
      <c r="G20" s="99">
        <f>IF(SUM('Sloped Offer'!$A$39:$A$58)&lt;&gt;0, IF('Sloped Offer'!A56="", NA(), 'Sloped Offer'!A56),
IF(SUM('Stepped Offer'!A56:A74)&lt;&gt;0, IF('Stepped Offer'!A56="", NA(), 'Stepped Offer'!A56),
(('Block Offer'!$A$39)*(18/20))))</f>
        <v>0</v>
      </c>
      <c r="H20" s="100" t="e">
        <f>'Block Offer'!$H$39</f>
        <v>#NUM!</v>
      </c>
    </row>
    <row r="21" spans="1:8" ht="12.75" customHeight="1" x14ac:dyDescent="0.2">
      <c r="A21" s="91" t="e">
        <f>IF('Stepped Offer'!A48=0, NA(), 'Stepped Offer'!A48)</f>
        <v>#N/A</v>
      </c>
      <c r="B21" s="89" t="e">
        <f>IF('Stepped Offer'!K48=0, NA(), 'Stepped Offer'!K48)</f>
        <v>#N/A</v>
      </c>
      <c r="C21" s="84"/>
      <c r="D21" s="75">
        <f xml:space="preserve"> (('Stepped Offer'!C57*'Stepped Offer'!D57)+'Stepped Offer'!E57+'Stepped Offer'!F57+'Stepped Offer'!G57)</f>
        <v>0</v>
      </c>
      <c r="E21" s="108">
        <f t="shared" si="0"/>
        <v>0</v>
      </c>
      <c r="G21" s="99">
        <f>IF(SUM('Sloped Offer'!$A$39:$A$58)&lt;&gt;0, IF('Sloped Offer'!A57="", NA(), 'Sloped Offer'!A57),
IF(SUM('Stepped Offer'!A57:A75)&lt;&gt;0, IF('Stepped Offer'!A57="", NA(), 'Stepped Offer'!A57),
(('Block Offer'!$A$39)*(19/20))))</f>
        <v>0</v>
      </c>
      <c r="H21" s="100" t="e">
        <f>'Block Offer'!$H$39</f>
        <v>#NUM!</v>
      </c>
    </row>
    <row r="22" spans="1:8" ht="12.75" customHeight="1" thickBot="1" x14ac:dyDescent="0.25">
      <c r="A22" s="91" t="e">
        <f>IF('Stepped Offer'!A48=0, NA(), 'Stepped Offer'!A48)</f>
        <v>#N/A</v>
      </c>
      <c r="B22" s="89" t="e">
        <f>IF('Stepped Offer'!K49=0, NA(), 'Stepped Offer'!K49)</f>
        <v>#N/A</v>
      </c>
      <c r="C22" s="84"/>
      <c r="D22" s="84"/>
      <c r="E22" s="92"/>
      <c r="G22" s="101">
        <f>IF(SUM('Sloped Offer'!$A$39:$A$58)&lt;&gt;0, IF('Sloped Offer'!A58="", NA(), 'Sloped Offer'!A58),
IF(SUM('Stepped Offer'!A58:A76)&lt;&gt;0, IF('Stepped Offer'!A58="", NA(), 'Stepped Offer'!A58),
(('Block Offer'!$A$39)*(20/20))))</f>
        <v>0</v>
      </c>
      <c r="H22" s="102" t="e">
        <f>'Block Offer'!$H$39</f>
        <v>#NUM!</v>
      </c>
    </row>
    <row r="23" spans="1:8" ht="12.75" customHeight="1" x14ac:dyDescent="0.2">
      <c r="A23" s="91" t="e">
        <f>IF('Stepped Offer'!A49=0, NA(), 'Stepped Offer'!A49)</f>
        <v>#N/A</v>
      </c>
      <c r="B23" s="89" t="e">
        <f>IF('Stepped Offer'!K49=0, NA(), 'Stepped Offer'!K49)</f>
        <v>#N/A</v>
      </c>
      <c r="C23" s="84"/>
      <c r="D23" s="84"/>
      <c r="E23" s="92"/>
      <c r="G23" s="88"/>
    </row>
    <row r="24" spans="1:8" ht="12.75" customHeight="1" x14ac:dyDescent="0.2">
      <c r="A24" s="91" t="e">
        <f>IF('Stepped Offer'!A49=0, NA(), 'Stepped Offer'!A49)</f>
        <v>#N/A</v>
      </c>
      <c r="B24" s="89" t="e">
        <f>IF('Stepped Offer'!K50=0, NA(), 'Stepped Offer'!K50)</f>
        <v>#N/A</v>
      </c>
      <c r="C24" s="84"/>
      <c r="D24" s="84"/>
      <c r="E24" s="92"/>
      <c r="G24" s="88"/>
    </row>
    <row r="25" spans="1:8" ht="12.75" customHeight="1" x14ac:dyDescent="0.2">
      <c r="A25" s="91" t="e">
        <f>IF('Stepped Offer'!A50=0, NA(), 'Stepped Offer'!A50)</f>
        <v>#N/A</v>
      </c>
      <c r="B25" s="89" t="e">
        <f>IF('Stepped Offer'!K50=0, NA(), 'Stepped Offer'!K50)</f>
        <v>#N/A</v>
      </c>
      <c r="C25" s="84"/>
      <c r="D25" s="84"/>
      <c r="E25" s="92"/>
      <c r="G25" s="88"/>
    </row>
    <row r="26" spans="1:8" ht="12.75" customHeight="1" x14ac:dyDescent="0.2">
      <c r="A26" s="91" t="e">
        <f>IF('Stepped Offer'!A50=0, NA(), 'Stepped Offer'!A50)</f>
        <v>#N/A</v>
      </c>
      <c r="B26" s="89" t="e">
        <f>IF('Stepped Offer'!K51=0, NA(), 'Stepped Offer'!K51)</f>
        <v>#N/A</v>
      </c>
      <c r="C26" s="84"/>
      <c r="D26" s="84"/>
      <c r="E26" s="92"/>
      <c r="G26" s="88"/>
    </row>
    <row r="27" spans="1:8" ht="12.75" customHeight="1" x14ac:dyDescent="0.2">
      <c r="A27" s="91" t="e">
        <f>IF('Stepped Offer'!A51=0, NA(), 'Stepped Offer'!A51)</f>
        <v>#N/A</v>
      </c>
      <c r="B27" s="89" t="e">
        <f>IF('Stepped Offer'!K51=0, NA(), 'Stepped Offer'!K51)</f>
        <v>#N/A</v>
      </c>
      <c r="C27" s="84"/>
      <c r="D27" s="84"/>
      <c r="E27" s="92"/>
      <c r="G27" s="88"/>
    </row>
    <row r="28" spans="1:8" ht="12.75" customHeight="1" x14ac:dyDescent="0.2">
      <c r="A28" s="91" t="e">
        <f>IF('Stepped Offer'!A51=0, NA(), 'Stepped Offer'!A51)</f>
        <v>#N/A</v>
      </c>
      <c r="B28" s="89" t="e">
        <f>IF('Stepped Offer'!K52=0, NA(), 'Stepped Offer'!K52)</f>
        <v>#N/A</v>
      </c>
      <c r="C28" s="84"/>
      <c r="D28" s="84"/>
      <c r="E28" s="92"/>
      <c r="G28" s="88"/>
    </row>
    <row r="29" spans="1:8" ht="12.75" customHeight="1" x14ac:dyDescent="0.2">
      <c r="A29" s="91" t="e">
        <f>IF('Stepped Offer'!A52=0, NA(), 'Stepped Offer'!A52)</f>
        <v>#N/A</v>
      </c>
      <c r="B29" s="89" t="e">
        <f>IF('Stepped Offer'!K52=0, NA(), 'Stepped Offer'!K52)</f>
        <v>#N/A</v>
      </c>
      <c r="C29" s="84"/>
      <c r="D29" s="84"/>
      <c r="E29" s="92"/>
    </row>
    <row r="30" spans="1:8" ht="12.75" customHeight="1" x14ac:dyDescent="0.2">
      <c r="A30" s="91" t="e">
        <f>IF('Stepped Offer'!A52=0, NA(), 'Stepped Offer'!A52)</f>
        <v>#N/A</v>
      </c>
      <c r="B30" s="89" t="e">
        <f>IF('Stepped Offer'!K53=0, NA(), 'Stepped Offer'!K53)</f>
        <v>#N/A</v>
      </c>
      <c r="C30" s="84"/>
      <c r="D30" s="84"/>
      <c r="E30" s="92"/>
    </row>
    <row r="31" spans="1:8" ht="12.75" customHeight="1" x14ac:dyDescent="0.2">
      <c r="A31" s="91" t="e">
        <f>IF('Stepped Offer'!A53=0, NA(), 'Stepped Offer'!A53)</f>
        <v>#N/A</v>
      </c>
      <c r="B31" s="89" t="e">
        <f>IF('Stepped Offer'!K53=0, NA(), 'Stepped Offer'!K53)</f>
        <v>#N/A</v>
      </c>
      <c r="C31" s="84"/>
      <c r="D31" s="84"/>
      <c r="E31" s="92"/>
    </row>
    <row r="32" spans="1:8" ht="12.75" customHeight="1" x14ac:dyDescent="0.2">
      <c r="A32" s="91" t="e">
        <f>IF('Stepped Offer'!A53=0, NA(), 'Stepped Offer'!A53)</f>
        <v>#N/A</v>
      </c>
      <c r="B32" s="89" t="e">
        <f>IF('Stepped Offer'!K54=0, NA(), 'Stepped Offer'!K54)</f>
        <v>#N/A</v>
      </c>
      <c r="C32" s="84"/>
      <c r="D32" s="84"/>
      <c r="E32" s="92"/>
    </row>
    <row r="33" spans="1:5" ht="12.75" customHeight="1" x14ac:dyDescent="0.2">
      <c r="A33" s="91" t="e">
        <f>IF('Stepped Offer'!A54=0, NA(), 'Stepped Offer'!A54)</f>
        <v>#N/A</v>
      </c>
      <c r="B33" s="89" t="e">
        <f>IF('Stepped Offer'!K54=0, NA(), 'Stepped Offer'!K54)</f>
        <v>#N/A</v>
      </c>
      <c r="C33" s="84"/>
      <c r="D33" s="84"/>
      <c r="E33" s="92"/>
    </row>
    <row r="34" spans="1:5" ht="12.75" customHeight="1" x14ac:dyDescent="0.2">
      <c r="A34" s="91" t="e">
        <f>IF('Stepped Offer'!A54=0, NA(), 'Stepped Offer'!A54)</f>
        <v>#N/A</v>
      </c>
      <c r="B34" s="89" t="e">
        <f>IF('Stepped Offer'!K55=0, NA(), 'Stepped Offer'!K55)</f>
        <v>#N/A</v>
      </c>
      <c r="C34" s="84"/>
      <c r="D34" s="84"/>
      <c r="E34" s="92"/>
    </row>
    <row r="35" spans="1:5" ht="12.75" customHeight="1" x14ac:dyDescent="0.2">
      <c r="A35" s="91" t="e">
        <f>IF('Stepped Offer'!A55=0, NA(), 'Stepped Offer'!A55)</f>
        <v>#N/A</v>
      </c>
      <c r="B35" s="89" t="e">
        <f>IF('Stepped Offer'!K55=0, NA(), 'Stepped Offer'!K55)</f>
        <v>#N/A</v>
      </c>
      <c r="C35" s="84"/>
      <c r="D35" s="84"/>
      <c r="E35" s="92"/>
    </row>
    <row r="36" spans="1:5" ht="12.75" customHeight="1" x14ac:dyDescent="0.2">
      <c r="A36" s="91" t="e">
        <f>IF('Stepped Offer'!A55=0, NA(), 'Stepped Offer'!A55)</f>
        <v>#N/A</v>
      </c>
      <c r="B36" s="89" t="e">
        <f>IF('Stepped Offer'!K56=0, NA(), 'Stepped Offer'!K56)</f>
        <v>#N/A</v>
      </c>
      <c r="C36" s="84"/>
      <c r="D36" s="84"/>
      <c r="E36" s="92"/>
    </row>
    <row r="37" spans="1:5" ht="12.75" customHeight="1" x14ac:dyDescent="0.2">
      <c r="A37" s="91" t="e">
        <f>IF('Stepped Offer'!A56=0, NA(), 'Stepped Offer'!A56)</f>
        <v>#N/A</v>
      </c>
      <c r="B37" s="89" t="e">
        <f>IF('Stepped Offer'!K56=0, NA(), 'Stepped Offer'!K56)</f>
        <v>#N/A</v>
      </c>
      <c r="C37" s="84"/>
      <c r="D37" s="84"/>
      <c r="E37" s="92"/>
    </row>
    <row r="38" spans="1:5" ht="12.75" customHeight="1" x14ac:dyDescent="0.2">
      <c r="A38" s="91" t="e">
        <f>IF('Stepped Offer'!A56=0, NA(), 'Stepped Offer'!A56)</f>
        <v>#N/A</v>
      </c>
      <c r="B38" s="89" t="e">
        <f>IF('Stepped Offer'!K57=0, NA(), 'Stepped Offer'!K57)</f>
        <v>#N/A</v>
      </c>
      <c r="C38" s="84"/>
      <c r="D38" s="84"/>
      <c r="E38" s="92"/>
    </row>
    <row r="39" spans="1:5" ht="12.75" customHeight="1" x14ac:dyDescent="0.2">
      <c r="A39" s="91" t="e">
        <f>IF('Stepped Offer'!A57=0, NA(), 'Stepped Offer'!A57)</f>
        <v>#N/A</v>
      </c>
      <c r="B39" s="89" t="e">
        <f>IF('Stepped Offer'!K57=0, NA(), 'Stepped Offer'!K57)</f>
        <v>#N/A</v>
      </c>
      <c r="C39" s="84"/>
      <c r="D39" s="84"/>
      <c r="E39" s="92"/>
    </row>
    <row r="40" spans="1:5" ht="12.75" customHeight="1" thickBot="1" x14ac:dyDescent="0.25">
      <c r="A40" s="93" t="e">
        <f>IF('Stepped Offer'!A57=0, NA(), 'Stepped Offer'!A57)</f>
        <v>#N/A</v>
      </c>
      <c r="B40" s="94" t="e">
        <f>IF('Stepped Offer'!K57=0, NA(), 'Stepped Offer'!K57)</f>
        <v>#N/A</v>
      </c>
      <c r="C40" s="95"/>
      <c r="D40" s="95"/>
      <c r="E40" s="96"/>
    </row>
  </sheetData>
  <mergeCells count="3">
    <mergeCell ref="A2:B2"/>
    <mergeCell ref="A1:E1"/>
    <mergeCell ref="G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Normal="100" workbookViewId="0"/>
  </sheetViews>
  <sheetFormatPr defaultColWidth="30.625" defaultRowHeight="12.75" customHeight="1" x14ac:dyDescent="0.2"/>
  <cols>
    <col min="1" max="16384" width="30.625" style="112"/>
  </cols>
  <sheetData>
    <row r="1" spans="1:8" ht="12.75" customHeight="1" x14ac:dyDescent="0.2">
      <c r="A1" s="109" t="s">
        <v>1</v>
      </c>
      <c r="B1" s="110"/>
      <c r="C1" s="111"/>
      <c r="D1" s="111"/>
      <c r="E1" s="111"/>
      <c r="F1" s="111"/>
      <c r="G1" s="111"/>
      <c r="H1" s="111"/>
    </row>
    <row r="2" spans="1:8" ht="12.75" customHeight="1" x14ac:dyDescent="0.2">
      <c r="A2" s="113"/>
      <c r="B2" s="114"/>
      <c r="C2" s="114"/>
      <c r="D2" s="114"/>
      <c r="E2" s="114"/>
      <c r="F2" s="111"/>
      <c r="G2" s="111"/>
      <c r="H2" s="111"/>
    </row>
    <row r="3" spans="1:8" ht="12.75" customHeight="1" x14ac:dyDescent="0.2">
      <c r="A3" s="109" t="s">
        <v>4</v>
      </c>
      <c r="B3" s="110"/>
      <c r="C3" s="114"/>
      <c r="D3" s="114"/>
      <c r="E3" s="114"/>
      <c r="F3" s="111"/>
      <c r="G3" s="111"/>
      <c r="H3" s="111"/>
    </row>
    <row r="4" spans="1:8" ht="12.75" customHeight="1" x14ac:dyDescent="0.2">
      <c r="A4" s="131"/>
      <c r="B4" s="114"/>
      <c r="C4" s="114"/>
      <c r="D4" s="114"/>
      <c r="E4" s="114"/>
      <c r="F4" s="111"/>
      <c r="G4" s="111"/>
      <c r="H4" s="111"/>
    </row>
    <row r="5" spans="1:8" ht="12.75" customHeight="1" x14ac:dyDescent="0.2">
      <c r="A5" s="151" t="s">
        <v>81</v>
      </c>
      <c r="B5" s="147"/>
      <c r="C5" s="152" t="s">
        <v>82</v>
      </c>
      <c r="D5" s="114"/>
      <c r="E5" s="114"/>
      <c r="F5" s="111"/>
      <c r="G5" s="111"/>
      <c r="H5" s="111"/>
    </row>
    <row r="6" spans="1:8" ht="12.75" customHeight="1" x14ac:dyDescent="0.2">
      <c r="A6" s="111"/>
      <c r="B6" s="115"/>
      <c r="C6" s="114"/>
      <c r="D6" s="114"/>
      <c r="E6" s="114"/>
      <c r="F6" s="111"/>
      <c r="G6" s="111"/>
      <c r="H6" s="111"/>
    </row>
    <row r="7" spans="1:8" ht="12.75" customHeight="1" x14ac:dyDescent="0.2">
      <c r="A7" s="38" t="s">
        <v>85</v>
      </c>
      <c r="B7" s="142"/>
      <c r="C7" s="126" t="s">
        <v>8</v>
      </c>
      <c r="D7" s="111"/>
      <c r="E7" s="111"/>
      <c r="F7" s="111"/>
      <c r="G7" s="111"/>
      <c r="H7" s="111"/>
    </row>
    <row r="8" spans="1:8" ht="12.75" customHeight="1" x14ac:dyDescent="0.2">
      <c r="A8" s="113"/>
      <c r="B8" s="133"/>
      <c r="C8" s="154"/>
      <c r="D8" s="111"/>
      <c r="E8" s="111"/>
      <c r="F8" s="111"/>
      <c r="G8" s="111"/>
      <c r="H8" s="111"/>
    </row>
    <row r="9" spans="1:8" ht="12.75" customHeight="1" x14ac:dyDescent="0.2">
      <c r="A9" s="40" t="s">
        <v>86</v>
      </c>
      <c r="B9" s="146"/>
      <c r="C9" s="123" t="s">
        <v>8</v>
      </c>
      <c r="D9" s="111"/>
      <c r="E9" s="111"/>
      <c r="F9" s="111"/>
      <c r="G9" s="111"/>
      <c r="H9" s="111"/>
    </row>
    <row r="10" spans="1:8" ht="12.75" customHeight="1" x14ac:dyDescent="0.2">
      <c r="A10" s="111"/>
      <c r="B10" s="111"/>
      <c r="C10" s="111"/>
      <c r="D10" s="111"/>
      <c r="E10" s="111"/>
      <c r="F10" s="111"/>
      <c r="G10" s="111"/>
      <c r="H10" s="111"/>
    </row>
    <row r="11" spans="1:8" ht="12.75" customHeight="1" x14ac:dyDescent="0.2">
      <c r="A11" s="205" t="s">
        <v>21</v>
      </c>
      <c r="B11" s="206"/>
      <c r="C11" s="207"/>
      <c r="D11" s="116"/>
      <c r="E11" s="116"/>
      <c r="F11" s="116"/>
      <c r="G11" s="116"/>
      <c r="H11" s="116"/>
    </row>
    <row r="12" spans="1:8" ht="12.75" customHeight="1" x14ac:dyDescent="0.2">
      <c r="A12" s="210" t="s">
        <v>10</v>
      </c>
      <c r="B12" s="142"/>
      <c r="C12" s="126" t="s">
        <v>7</v>
      </c>
      <c r="D12" s="114"/>
      <c r="E12" s="114"/>
      <c r="F12" s="114"/>
      <c r="G12" s="114"/>
      <c r="H12" s="114"/>
    </row>
    <row r="13" spans="1:8" ht="12.75" customHeight="1" x14ac:dyDescent="0.2">
      <c r="A13" s="211"/>
      <c r="B13" s="120"/>
      <c r="C13" s="119" t="s">
        <v>8</v>
      </c>
      <c r="D13" s="114"/>
      <c r="E13" s="114"/>
      <c r="F13" s="114"/>
      <c r="G13" s="114"/>
      <c r="H13" s="121"/>
    </row>
    <row r="14" spans="1:8" ht="12.75" customHeight="1" x14ac:dyDescent="0.2">
      <c r="A14" s="211"/>
      <c r="B14" s="120"/>
      <c r="C14" s="119" t="s">
        <v>9</v>
      </c>
      <c r="D14" s="114"/>
      <c r="E14" s="114"/>
      <c r="F14" s="114"/>
      <c r="G14" s="114"/>
      <c r="H14" s="114"/>
    </row>
    <row r="15" spans="1:8" ht="12.75" customHeight="1" x14ac:dyDescent="0.2">
      <c r="A15" s="113"/>
      <c r="B15" s="114"/>
      <c r="C15" s="119"/>
      <c r="D15" s="114"/>
      <c r="E15" s="114"/>
      <c r="F15" s="114"/>
      <c r="G15" s="114"/>
      <c r="H15" s="114"/>
    </row>
    <row r="16" spans="1:8" ht="12.75" customHeight="1" x14ac:dyDescent="0.2">
      <c r="A16" s="39" t="s">
        <v>84</v>
      </c>
      <c r="B16" s="120"/>
      <c r="C16" s="119"/>
      <c r="D16" s="114"/>
      <c r="E16" s="114"/>
      <c r="F16" s="114"/>
      <c r="G16" s="114"/>
      <c r="H16" s="114"/>
    </row>
    <row r="17" spans="1:8" s="115" customFormat="1" ht="12.75" customHeight="1" x14ac:dyDescent="0.2">
      <c r="A17" s="113"/>
      <c r="B17" s="114"/>
      <c r="C17" s="119"/>
      <c r="D17" s="114"/>
      <c r="E17" s="114"/>
      <c r="F17" s="114"/>
      <c r="G17" s="114"/>
      <c r="H17" s="114"/>
    </row>
    <row r="18" spans="1:8" s="115" customFormat="1" ht="12.75" customHeight="1" x14ac:dyDescent="0.2">
      <c r="A18" s="40" t="s">
        <v>11</v>
      </c>
      <c r="B18" s="122"/>
      <c r="C18" s="123" t="s">
        <v>8</v>
      </c>
      <c r="D18" s="114"/>
      <c r="E18" s="114"/>
      <c r="F18" s="114"/>
      <c r="G18" s="114"/>
      <c r="H18" s="114"/>
    </row>
    <row r="19" spans="1:8" ht="12.75" customHeight="1" x14ac:dyDescent="0.2">
      <c r="A19" s="113"/>
      <c r="B19" s="114"/>
      <c r="C19" s="114"/>
      <c r="D19" s="111"/>
      <c r="E19" s="111"/>
      <c r="F19" s="111"/>
      <c r="G19" s="111"/>
      <c r="H19" s="111"/>
    </row>
    <row r="20" spans="1:8" s="115" customFormat="1" ht="12.75" customHeight="1" x14ac:dyDescent="0.2">
      <c r="A20" s="210" t="s">
        <v>18</v>
      </c>
      <c r="B20" s="212"/>
      <c r="C20" s="212"/>
      <c r="D20" s="212"/>
      <c r="E20" s="212"/>
      <c r="F20" s="212"/>
      <c r="G20" s="213"/>
      <c r="H20" s="111"/>
    </row>
    <row r="21" spans="1:8" s="115" customFormat="1" ht="12.75" customHeight="1" x14ac:dyDescent="0.2">
      <c r="A21" s="113"/>
      <c r="B21" s="114"/>
      <c r="C21" s="114"/>
      <c r="D21" s="114"/>
      <c r="E21" s="114"/>
      <c r="F21" s="114"/>
      <c r="G21" s="119"/>
      <c r="H21" s="111"/>
    </row>
    <row r="22" spans="1:8" ht="12.75" customHeight="1" x14ac:dyDescent="0.2">
      <c r="A22" s="155" t="s">
        <v>44</v>
      </c>
      <c r="B22" s="125"/>
      <c r="C22" s="126" t="s">
        <v>78</v>
      </c>
      <c r="D22" s="114"/>
      <c r="E22" s="127" t="s">
        <v>19</v>
      </c>
      <c r="F22" s="125"/>
      <c r="G22" s="126" t="s">
        <v>20</v>
      </c>
      <c r="H22" s="111"/>
    </row>
    <row r="23" spans="1:8" ht="12.75" customHeight="1" x14ac:dyDescent="0.2">
      <c r="A23" s="113" t="s">
        <v>17</v>
      </c>
      <c r="B23" s="120"/>
      <c r="C23" s="119" t="s">
        <v>78</v>
      </c>
      <c r="D23" s="114"/>
      <c r="E23" s="113" t="s">
        <v>19</v>
      </c>
      <c r="F23" s="120"/>
      <c r="G23" s="119" t="s">
        <v>20</v>
      </c>
      <c r="H23" s="111"/>
    </row>
    <row r="24" spans="1:8" ht="12.75" customHeight="1" x14ac:dyDescent="0.2">
      <c r="A24" s="129" t="s">
        <v>45</v>
      </c>
      <c r="B24" s="122"/>
      <c r="C24" s="123" t="s">
        <v>78</v>
      </c>
      <c r="D24" s="128"/>
      <c r="E24" s="129" t="s">
        <v>19</v>
      </c>
      <c r="F24" s="122"/>
      <c r="G24" s="123" t="s">
        <v>20</v>
      </c>
      <c r="H24" s="111"/>
    </row>
    <row r="25" spans="1:8" ht="12.75" customHeight="1" x14ac:dyDescent="0.2">
      <c r="A25" s="111"/>
      <c r="B25" s="111"/>
      <c r="C25" s="111"/>
      <c r="D25" s="111"/>
      <c r="E25" s="111"/>
      <c r="F25" s="111"/>
      <c r="G25" s="111"/>
      <c r="H25" s="111"/>
    </row>
    <row r="26" spans="1:8" ht="12.75" customHeight="1" x14ac:dyDescent="0.2">
      <c r="A26" s="124" t="s">
        <v>26</v>
      </c>
      <c r="B26" s="130">
        <f>((B22*F22)+(B23*F23)+(B24*F24)) / 2000</f>
        <v>0</v>
      </c>
      <c r="C26" s="156" t="s">
        <v>8</v>
      </c>
      <c r="D26" s="111"/>
      <c r="E26" s="111"/>
      <c r="F26" s="111"/>
      <c r="G26" s="111"/>
      <c r="H26" s="111"/>
    </row>
    <row r="27" spans="1:8" ht="12.75" customHeight="1" x14ac:dyDescent="0.2">
      <c r="A27" s="113"/>
      <c r="B27" s="131"/>
      <c r="C27" s="119"/>
      <c r="D27" s="111"/>
      <c r="E27" s="111"/>
      <c r="F27" s="111"/>
      <c r="G27" s="111"/>
      <c r="H27" s="111"/>
    </row>
    <row r="28" spans="1:8" ht="12.75" customHeight="1" x14ac:dyDescent="0.2">
      <c r="A28" s="117" t="s">
        <v>83</v>
      </c>
      <c r="B28" s="150">
        <f>B7+B13+B18+B26</f>
        <v>0</v>
      </c>
      <c r="C28" s="119" t="s">
        <v>8</v>
      </c>
      <c r="D28" s="111"/>
      <c r="E28" s="111"/>
      <c r="F28" s="111"/>
      <c r="G28" s="111"/>
      <c r="H28" s="111"/>
    </row>
    <row r="29" spans="1:8" ht="12.75" customHeight="1" x14ac:dyDescent="0.2">
      <c r="A29" s="113"/>
      <c r="B29" s="133"/>
      <c r="C29" s="119"/>
      <c r="D29" s="111"/>
      <c r="E29" s="111"/>
      <c r="F29" s="111"/>
      <c r="G29" s="111"/>
      <c r="H29" s="111"/>
    </row>
    <row r="30" spans="1:8" ht="12.75" customHeight="1" x14ac:dyDescent="0.2">
      <c r="A30" s="40" t="s">
        <v>87</v>
      </c>
      <c r="B30" s="164">
        <f>B9+B13+B18+B26</f>
        <v>0</v>
      </c>
      <c r="C30" s="123" t="s">
        <v>8</v>
      </c>
      <c r="D30" s="111"/>
      <c r="E30" s="111"/>
      <c r="F30" s="111"/>
      <c r="G30" s="111"/>
      <c r="H30" s="111"/>
    </row>
    <row r="31" spans="1:8" ht="12.75" customHeight="1" x14ac:dyDescent="0.2">
      <c r="A31" s="132"/>
      <c r="B31" s="133"/>
      <c r="C31" s="114"/>
      <c r="D31" s="111"/>
      <c r="E31" s="111"/>
      <c r="F31" s="111"/>
      <c r="G31" s="111"/>
      <c r="H31" s="111"/>
    </row>
    <row r="32" spans="1:8" ht="12.75" customHeight="1" x14ac:dyDescent="0.2">
      <c r="A32" s="128"/>
      <c r="B32" s="128"/>
      <c r="C32" s="157" t="s">
        <v>67</v>
      </c>
      <c r="D32" s="158" t="s">
        <v>69</v>
      </c>
      <c r="E32" s="159" t="s">
        <v>66</v>
      </c>
      <c r="F32" s="111"/>
      <c r="G32" s="111"/>
      <c r="H32" s="111"/>
    </row>
    <row r="33" spans="1:8" ht="12.75" customHeight="1" x14ac:dyDescent="0.2">
      <c r="A33" s="216" t="s">
        <v>70</v>
      </c>
      <c r="B33" s="217"/>
      <c r="C33" s="144"/>
      <c r="D33" s="118"/>
      <c r="E33" s="138"/>
      <c r="F33" s="111"/>
      <c r="G33" s="111"/>
      <c r="H33" s="111"/>
    </row>
    <row r="34" spans="1:8" ht="12.75" customHeight="1" x14ac:dyDescent="0.2">
      <c r="A34" s="218" t="s">
        <v>76</v>
      </c>
      <c r="B34" s="219"/>
      <c r="C34" s="144"/>
      <c r="D34" s="139">
        <f>C34</f>
        <v>0</v>
      </c>
      <c r="E34" s="140">
        <f>C34</f>
        <v>0</v>
      </c>
      <c r="F34" s="111"/>
      <c r="G34" s="111"/>
      <c r="H34" s="111"/>
    </row>
    <row r="35" spans="1:8" ht="12.75" customHeight="1" x14ac:dyDescent="0.2">
      <c r="A35" s="218" t="s">
        <v>77</v>
      </c>
      <c r="B35" s="219"/>
      <c r="C35" s="144"/>
      <c r="D35" s="118"/>
      <c r="E35" s="138"/>
      <c r="F35" s="111"/>
      <c r="G35" s="111"/>
      <c r="H35" s="111"/>
    </row>
    <row r="36" spans="1:8" ht="12.75" customHeight="1" x14ac:dyDescent="0.2">
      <c r="A36" s="218" t="s">
        <v>74</v>
      </c>
      <c r="B36" s="219"/>
      <c r="C36" s="160">
        <f>C33-C35</f>
        <v>0</v>
      </c>
      <c r="D36" s="139">
        <f>D33-D35</f>
        <v>0</v>
      </c>
      <c r="E36" s="140">
        <f>E33-E35</f>
        <v>0</v>
      </c>
      <c r="F36" s="111"/>
      <c r="G36" s="111"/>
      <c r="H36" s="111"/>
    </row>
    <row r="37" spans="1:8" ht="12.75" customHeight="1" x14ac:dyDescent="0.2">
      <c r="A37" s="222" t="s">
        <v>75</v>
      </c>
      <c r="B37" s="223"/>
      <c r="C37" s="161">
        <f>C36*C34</f>
        <v>0</v>
      </c>
      <c r="D37" s="162">
        <f t="shared" ref="D37:E37" si="0">D36*D34</f>
        <v>0</v>
      </c>
      <c r="E37" s="163">
        <f t="shared" si="0"/>
        <v>0</v>
      </c>
      <c r="F37" s="111"/>
      <c r="G37" s="111"/>
      <c r="H37" s="111"/>
    </row>
    <row r="38" spans="1:8" ht="25.5" customHeight="1" x14ac:dyDescent="0.2">
      <c r="A38" s="208" t="s">
        <v>72</v>
      </c>
      <c r="B38" s="141" t="s">
        <v>79</v>
      </c>
      <c r="C38" s="148"/>
      <c r="D38" s="134"/>
      <c r="E38" s="135"/>
      <c r="F38" s="111"/>
      <c r="G38" s="111"/>
      <c r="H38" s="111"/>
    </row>
    <row r="39" spans="1:8" ht="25.5" customHeight="1" x14ac:dyDescent="0.2">
      <c r="A39" s="209"/>
      <c r="B39" s="143" t="s">
        <v>80</v>
      </c>
      <c r="C39" s="149"/>
      <c r="D39" s="136"/>
      <c r="E39" s="137"/>
      <c r="F39" s="111"/>
      <c r="G39" s="111"/>
      <c r="H39" s="111"/>
    </row>
    <row r="40" spans="1:8" ht="25.5" customHeight="1" x14ac:dyDescent="0.2">
      <c r="A40" s="215" t="s">
        <v>73</v>
      </c>
      <c r="B40" s="145" t="s">
        <v>79</v>
      </c>
      <c r="C40" s="148"/>
      <c r="D40" s="134"/>
      <c r="E40" s="135"/>
      <c r="F40" s="111"/>
      <c r="G40" s="111"/>
      <c r="H40" s="111"/>
    </row>
    <row r="41" spans="1:8" ht="25.5" customHeight="1" x14ac:dyDescent="0.2">
      <c r="A41" s="209"/>
      <c r="B41" s="143" t="s">
        <v>80</v>
      </c>
      <c r="C41" s="149"/>
      <c r="D41" s="136"/>
      <c r="E41" s="137"/>
      <c r="F41" s="111"/>
      <c r="G41" s="111"/>
      <c r="H41" s="111"/>
    </row>
    <row r="42" spans="1:8" ht="12.75" customHeight="1" x14ac:dyDescent="0.2">
      <c r="A42" s="220" t="s">
        <v>68</v>
      </c>
      <c r="B42" s="221"/>
      <c r="C42" s="153">
        <f>MAX((($B$3*$B$28*(C38+C39)) + ($B$3*$B$30*(C40+C41)) + $B$12 + ($B$14*$B$16) + C37)*IF($B$5=1, 1.1, 1), 0)</f>
        <v>0</v>
      </c>
      <c r="D42" s="165">
        <f>MAX((($B$3*$B$28*(D38+D39)) + ($B$3*$B$30*(D40+D41)) + $B$12 + ($B$14*$B$16) + D37)*IF($B$5=1, 1.1, 1), 0)</f>
        <v>0</v>
      </c>
      <c r="E42" s="166">
        <f>MAX((($B$3*$B$28*(E38+E39)) + ($B$3*$B$30*(E40+E41)) + $B$12 + ($B$14*$B$16) + E37)*IF($B$5=1, 1.1, 1), 0)</f>
        <v>0</v>
      </c>
      <c r="F42" s="1"/>
      <c r="G42" s="1"/>
      <c r="H42" s="111"/>
    </row>
    <row r="43" spans="1:8" ht="12.75" customHeight="1" x14ac:dyDescent="0.2">
      <c r="A43" s="111"/>
      <c r="B43" s="111"/>
      <c r="C43" s="111"/>
      <c r="D43" s="111"/>
      <c r="E43" s="114"/>
      <c r="F43" s="114"/>
      <c r="G43" s="114"/>
      <c r="H43" s="114"/>
    </row>
    <row r="44" spans="1:8" ht="12.75" customHeight="1" x14ac:dyDescent="0.2">
      <c r="A44" s="111"/>
      <c r="B44" s="111"/>
      <c r="C44" s="111"/>
      <c r="D44" s="111"/>
      <c r="E44" s="111"/>
      <c r="F44" s="111"/>
      <c r="G44" s="111"/>
      <c r="H44" s="111"/>
    </row>
    <row r="45" spans="1:8" ht="12.75" customHeight="1" x14ac:dyDescent="0.2">
      <c r="A45" s="111"/>
      <c r="B45" s="111"/>
      <c r="C45" s="111"/>
      <c r="D45" s="111"/>
      <c r="E45" s="111"/>
      <c r="F45" s="111"/>
      <c r="G45" s="111"/>
      <c r="H45" s="111"/>
    </row>
    <row r="46" spans="1:8" ht="12.75" customHeight="1" x14ac:dyDescent="0.2">
      <c r="A46" s="214" t="s">
        <v>71</v>
      </c>
      <c r="B46" s="214"/>
      <c r="C46" s="214"/>
      <c r="D46" s="214"/>
      <c r="E46" s="111"/>
      <c r="F46" s="111"/>
      <c r="G46" s="111"/>
      <c r="H46" s="111"/>
    </row>
    <row r="47" spans="1:8" ht="12.75" customHeight="1" x14ac:dyDescent="0.2">
      <c r="A47" s="111"/>
      <c r="B47" s="111"/>
      <c r="C47" s="111"/>
      <c r="D47" s="111"/>
      <c r="E47" s="111"/>
      <c r="F47" s="111"/>
      <c r="G47" s="111"/>
      <c r="H47" s="111"/>
    </row>
  </sheetData>
  <mergeCells count="12">
    <mergeCell ref="A11:C11"/>
    <mergeCell ref="A38:A39"/>
    <mergeCell ref="A12:A14"/>
    <mergeCell ref="A20:G20"/>
    <mergeCell ref="A46:D46"/>
    <mergeCell ref="A40:A41"/>
    <mergeCell ref="A33:B33"/>
    <mergeCell ref="A35:B35"/>
    <mergeCell ref="A36:B36"/>
    <mergeCell ref="A42:B42"/>
    <mergeCell ref="A37:B37"/>
    <mergeCell ref="A34:B34"/>
  </mergeCells>
  <hyperlinks>
    <hyperlink ref="A46" r:id="rId1" display="*Station Service Rates can be found at: https://www.pjm.com/committees-and-groups/subcommittees/cds/starvrts"/>
  </hyperlinks>
  <pageMargins left="0.7" right="0.7" top="0.75" bottom="0.75" header="0.3" footer="0.3"/>
  <pageSetup orientation="portrait" horizontalDpi="90" verticalDpi="9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1</vt:i4>
      </vt:variant>
    </vt:vector>
  </HeadingPairs>
  <TitlesOfParts>
    <vt:vector size="8" baseType="lpstr">
      <vt:lpstr>Notice</vt:lpstr>
      <vt:lpstr>Heat Input Curve</vt:lpstr>
      <vt:lpstr>Sloped Offer</vt:lpstr>
      <vt:lpstr>Stepped Offer</vt:lpstr>
      <vt:lpstr>Block Offer</vt:lpstr>
      <vt:lpstr>Used For Graphing - Do Not Edit</vt:lpstr>
      <vt:lpstr>Start Up</vt:lpstr>
      <vt:lpstr>Incremental Offer Graph</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DMK</dc:creator>
  <cp:lastModifiedBy>DMK</cp:lastModifiedBy>
  <dcterms:created xsi:type="dcterms:W3CDTF">2019-10-29T21:38:08Z</dcterms:created>
  <dcterms:modified xsi:type="dcterms:W3CDTF">2024-03-12T14:00:06Z</dcterms:modified>
</cp:coreProperties>
</file>