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25140" windowHeight="6696"/>
  </bookViews>
  <sheets>
    <sheet name="Calculation" sheetId="1" r:id="rId1"/>
    <sheet name="Example" sheetId="3" r:id="rId2"/>
  </sheets>
  <calcPr calcId="145621"/>
</workbook>
</file>

<file path=xl/calcChain.xml><?xml version="1.0" encoding="utf-8"?>
<calcChain xmlns="http://schemas.openxmlformats.org/spreadsheetml/2006/main">
  <c r="E42" i="1" l="1"/>
  <c r="E43" i="1"/>
  <c r="F43" i="1" s="1"/>
  <c r="E44" i="1"/>
  <c r="E45" i="1"/>
  <c r="E46" i="1"/>
  <c r="E41" i="1"/>
  <c r="F41" i="1" s="1"/>
  <c r="F45" i="1"/>
  <c r="F25" i="3"/>
  <c r="F24" i="3"/>
  <c r="E25" i="3"/>
  <c r="E24" i="3"/>
  <c r="D44" i="1" l="1"/>
  <c r="G44" i="1" s="1"/>
  <c r="D42" i="1"/>
  <c r="G42" i="1" s="1"/>
  <c r="D46" i="1"/>
  <c r="G46" i="1" s="1"/>
  <c r="D24" i="3"/>
  <c r="G24" i="3" s="1"/>
  <c r="D45" i="1"/>
  <c r="G45" i="1" s="1"/>
  <c r="D43" i="1"/>
  <c r="G43" i="1" s="1"/>
  <c r="D41" i="1"/>
  <c r="G41" i="1"/>
  <c r="G25" i="3" l="1"/>
  <c r="G26" i="3" s="1"/>
  <c r="G47" i="1"/>
</calcChain>
</file>

<file path=xl/sharedStrings.xml><?xml version="1.0" encoding="utf-8"?>
<sst xmlns="http://schemas.openxmlformats.org/spreadsheetml/2006/main" count="95" uniqueCount="48">
  <si>
    <t>Summarized values are located on the Peak-Hour Period Availability Screen in the Performance section of eRPM</t>
  </si>
  <si>
    <t>MW Values</t>
  </si>
  <si>
    <t>Total Daily Penalty</t>
  </si>
  <si>
    <t>RTO</t>
  </si>
  <si>
    <t>Total Yearly Penalty</t>
  </si>
  <si>
    <t>Pro-Rata Share of Over Performance (MW)</t>
  </si>
  <si>
    <t>Total RPM Net Overperformance (MW)</t>
  </si>
  <si>
    <t>Total FRR Net Overperformance (MW)</t>
  </si>
  <si>
    <t>Total Daily FRR Charges ($/Day)</t>
  </si>
  <si>
    <t>Total Daily RPM Charges ($/Day)</t>
  </si>
  <si>
    <t>LDA</t>
  </si>
  <si>
    <t>Net Peak-Hour Period RPM Availability</t>
  </si>
  <si>
    <t>Net Peak-Hour Period FRR Availability</t>
  </si>
  <si>
    <t>Type</t>
  </si>
  <si>
    <t>The data below is a summary of the data elements necessary to calculate individual Peak-Hour Period Availability Charges and Credits</t>
  </si>
  <si>
    <t>Generation Charges/Credits</t>
  </si>
  <si>
    <t>1)  Enter your summarized LDA Net Peak-Hour Period Availability numbers from eRPM in the corresponding blue cells below</t>
  </si>
  <si>
    <t>-Credits are calculated by the following process:</t>
  </si>
  <si>
    <t>In eRPM the Company Specific Peak Hour Availability Data for each LDA is as follows:</t>
  </si>
  <si>
    <t>Total Invoice Amount</t>
  </si>
  <si>
    <t>2)  If your LDA Net Pk-Hr Period Capacity Shortfall value is positive, a charge will be assessed.  If the value is negative, you will receive a credit</t>
  </si>
  <si>
    <t>-Multiply the pro-rata share by the Total Daily RPM Charges (Table 1) to determine the daily credit amount</t>
  </si>
  <si>
    <t>Table 2:  Peak-Hour Period Availability Charge Rates</t>
  </si>
  <si>
    <t>-Charges are calculated by multiplying the Net Pk-Hr Period Capacity Shortfall for RPM times the applicable Peak-Hour Period Availability Charge Rate</t>
  </si>
  <si>
    <t xml:space="preserve">-Determine your Pro-Rata Share of Over Performance MW by dividing your LDA Net Pk-Hr Period Capacity Shortfall for RPM by the 
Total LDA RPM Net Overperformance (Table 1).  </t>
  </si>
  <si>
    <t>-The daily credit amount is capped at the Net Peak Capacity Shortfall times the Daily Peak-Hour Period Availability Charge rate</t>
  </si>
  <si>
    <t>Total Daily FRR Allocation to Load</t>
  </si>
  <si>
    <t>Total Daily RPM Allocation to Load</t>
  </si>
  <si>
    <t>Resource Clearing Price (BRA)*</t>
  </si>
  <si>
    <t>Resource Clearing Price (3rd IA)*</t>
  </si>
  <si>
    <t>Daily Deficiency Rate**</t>
  </si>
  <si>
    <t>**You may need to calculate your DDR using your Weighted Average Resource Clearing price if you cleared in multiple auctions</t>
  </si>
  <si>
    <t>PJM Weighted Average Resource Clearing Price***</t>
  </si>
  <si>
    <t>*Total Daily Charges represent the total dollars collected for under performance.  
*Total Net Overperformance represents the pool of MWs that are eligible to receive a share of the resulting credit.  The total dollars collected was allocated to over performing generators on a pro-rata share, not to exceed the Net Peak Capacity Excess in the LDA times the Daily-Peak Hour Period Availability Charge rate.
*Total Allocation to Load represents the remaining balance of charges remaining after all over performance credits were allocated.</t>
  </si>
  <si>
    <t>***If a party's Weighted Average RCP in an LDA is $0/MW-day, the PJM Weighted Average RCP will be used.</t>
  </si>
  <si>
    <t>Resource Clearing Price (1st IA)*</t>
  </si>
  <si>
    <t xml:space="preserve">Net Pk-Hr Period Capacity Shortfall for RPM RTO:  32
</t>
  </si>
  <si>
    <t>MAAC</t>
  </si>
  <si>
    <t>Resource Clearing Price (2nd IA)*</t>
  </si>
  <si>
    <t xml:space="preserve">**The Daily-Peak Hour Period Availability Charge rates for RPM equal the party's LDA Weighted Average RCP(WARCP) for the delivery year.  A party's WARCP is equal to [((Party's MW cleared + Make-whole MWs in LDA in BRA) * RCP in LDA in BRA) + ((Party's MW cleared + Make-whole MWs in LDA in 1st IA) * RCP in LDA in 1st IA)  + ((Party's MW cleared + Make-whole MWs in LDA in 2nd IA) * RCP in LDA in 2nd IA) + ((Party's MW cleared + Make-whole MWs in LDA in 3rd IA) * RCP in LDA in 3rd IA)]/(Party's Total MW cleared + Make-whole MWs in LDA).  Cleared MWs acquired or transferred through a Unit Specific Transaction for cleared capacity are accounted for in the calculation of the WARCP.    </t>
  </si>
  <si>
    <t>Table 1:  Summary of Charges and Overperformance</t>
  </si>
  <si>
    <t>PS-NORTH</t>
  </si>
  <si>
    <t>A charge will be assessed for the under performance in the RTO equal to the shortfall MW (32) * the charge rate (WARCP for RTO = $117.67)</t>
  </si>
  <si>
    <t>Make sure the 2014/2015 Planning Year is selected</t>
  </si>
  <si>
    <t xml:space="preserve">RPM Peak Hour Period Availability Calculator </t>
  </si>
  <si>
    <t>***This calculator is only valid for the 2014/2015 Delivery Year and is not a suitable tool for other Delivery Years</t>
  </si>
  <si>
    <t xml:space="preserve">Net Pk-Hr Period Capacity Overperformance for RPM MAAC:  24
</t>
  </si>
  <si>
    <t>A credit will be received for the overperformance in the MAAC for RPM equal to the overperformance MW (24) * the Pro-Rata Share of Over Performance * the charge rate (WARCP for MAAC = $132.95)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</si>
</sst>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&quot;$&quot;#,##0.0_);[Red]\(&quot;$&quot;#,##0.0\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3" fillId="0" borderId="1" xfId="0" applyFont="1" applyBorder="1"/>
    <xf numFmtId="8" fontId="5" fillId="0" borderId="0" xfId="0" applyNumberFormat="1" applyFont="1" applyBorder="1"/>
    <xf numFmtId="44" fontId="5" fillId="0" borderId="0" xfId="1" applyFont="1" applyBorder="1"/>
    <xf numFmtId="8" fontId="5" fillId="0" borderId="1" xfId="1" applyNumberFormat="1" applyFont="1" applyBorder="1" applyAlignment="1">
      <alignment horizontal="right"/>
    </xf>
    <xf numFmtId="8" fontId="5" fillId="0" borderId="1" xfId="1" applyNumberFormat="1" applyFont="1" applyBorder="1"/>
    <xf numFmtId="44" fontId="5" fillId="0" borderId="1" xfId="1" applyFont="1" applyFill="1" applyBorder="1" applyAlignment="1">
      <alignment wrapText="1"/>
    </xf>
    <xf numFmtId="8" fontId="5" fillId="0" borderId="0" xfId="1" applyNumberFormat="1" applyFont="1" applyBorder="1"/>
    <xf numFmtId="0" fontId="5" fillId="2" borderId="1" xfId="0" applyNumberFormat="1" applyFont="1" applyFill="1" applyBorder="1"/>
    <xf numFmtId="8" fontId="5" fillId="0" borderId="0" xfId="1" applyNumberFormat="1" applyFont="1" applyBorder="1" applyAlignment="1">
      <alignment horizontal="right"/>
    </xf>
    <xf numFmtId="0" fontId="5" fillId="0" borderId="0" xfId="0" applyNumberFormat="1" applyFont="1" applyFill="1" applyBorder="1"/>
    <xf numFmtId="8" fontId="3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0" xfId="0" quotePrefix="1" applyFont="1" applyAlignment="1">
      <alignment horizontal="left" indent="4"/>
    </xf>
    <xf numFmtId="0" fontId="5" fillId="0" borderId="0" xfId="0" applyFont="1" applyAlignment="1">
      <alignment horizontal="left" indent="4"/>
    </xf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8" fillId="0" borderId="0" xfId="0" applyFont="1" applyAlignment="1">
      <alignment horizontal="left" wrapText="1"/>
    </xf>
    <xf numFmtId="0" fontId="12" fillId="0" borderId="1" xfId="3" applyBorder="1"/>
    <xf numFmtId="165" fontId="12" fillId="0" borderId="1" xfId="1" applyNumberFormat="1" applyFont="1" applyFill="1" applyBorder="1"/>
    <xf numFmtId="8" fontId="5" fillId="0" borderId="0" xfId="0" applyNumberFormat="1" applyFont="1"/>
    <xf numFmtId="166" fontId="5" fillId="0" borderId="0" xfId="0" applyNumberFormat="1" applyFont="1"/>
    <xf numFmtId="8" fontId="5" fillId="0" borderId="1" xfId="0" applyNumberFormat="1" applyFont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8" fontId="5" fillId="0" borderId="1" xfId="1" applyNumberFormat="1" applyFont="1" applyFill="1" applyBorder="1" applyAlignment="1">
      <alignment horizontal="right"/>
    </xf>
    <xf numFmtId="164" fontId="12" fillId="0" borderId="1" xfId="1" applyNumberFormat="1" applyFont="1" applyFill="1" applyBorder="1"/>
    <xf numFmtId="0" fontId="13" fillId="0" borderId="0" xfId="0" applyFont="1"/>
    <xf numFmtId="44" fontId="13" fillId="0" borderId="0" xfId="1" applyFont="1"/>
    <xf numFmtId="0" fontId="2" fillId="0" borderId="1" xfId="0" applyFont="1" applyFill="1" applyBorder="1"/>
    <xf numFmtId="0" fontId="2" fillId="0" borderId="0" xfId="0" applyFont="1" applyFill="1" applyBorder="1"/>
    <xf numFmtId="0" fontId="8" fillId="0" borderId="0" xfId="0" applyFont="1" applyAlignment="1">
      <alignment horizontal="left" wrapText="1"/>
    </xf>
    <xf numFmtId="0" fontId="5" fillId="0" borderId="0" xfId="0" quotePrefix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zoomScaleNormal="100" workbookViewId="0"/>
  </sheetViews>
  <sheetFormatPr defaultColWidth="9.109375" defaultRowHeight="13.2" x14ac:dyDescent="0.25"/>
  <cols>
    <col min="1" max="1" width="13.44140625" style="2" customWidth="1"/>
    <col min="2" max="2" width="33.5546875" style="2" customWidth="1"/>
    <col min="3" max="3" width="19" style="2" bestFit="1" customWidth="1"/>
    <col min="4" max="4" width="16" style="2" customWidth="1"/>
    <col min="5" max="6" width="18" style="2" bestFit="1" customWidth="1"/>
    <col min="7" max="7" width="15.5546875" style="2" bestFit="1" customWidth="1"/>
    <col min="8" max="9" width="9.109375" style="2"/>
    <col min="10" max="10" width="21.44140625" style="2" bestFit="1" customWidth="1"/>
    <col min="11" max="16384" width="9.109375" style="2"/>
  </cols>
  <sheetData>
    <row r="1" spans="1:11" ht="21" x14ac:dyDescent="0.4">
      <c r="A1" s="20" t="s">
        <v>44</v>
      </c>
    </row>
    <row r="2" spans="1:11" ht="15.6" x14ac:dyDescent="0.3">
      <c r="A2" s="42" t="s">
        <v>45</v>
      </c>
      <c r="B2" s="42"/>
      <c r="C2" s="42"/>
      <c r="D2" s="42"/>
      <c r="E2" s="42"/>
      <c r="F2" s="42"/>
      <c r="G2" s="42"/>
    </row>
    <row r="3" spans="1:11" ht="13.5" customHeight="1" x14ac:dyDescent="0.3">
      <c r="A3" s="42"/>
      <c r="B3" s="42"/>
      <c r="C3" s="42"/>
      <c r="D3" s="42"/>
      <c r="E3" s="42"/>
      <c r="F3" s="42"/>
      <c r="G3" s="42"/>
      <c r="H3" s="42"/>
    </row>
    <row r="4" spans="1:11" ht="13.5" customHeight="1" x14ac:dyDescent="0.3">
      <c r="A4" s="28"/>
      <c r="B4" s="28"/>
      <c r="C4" s="28"/>
      <c r="D4" s="28"/>
      <c r="E4" s="28"/>
      <c r="F4" s="28"/>
      <c r="G4" s="28"/>
      <c r="H4" s="28"/>
    </row>
    <row r="5" spans="1:11" s="26" customFormat="1" ht="15.6" x14ac:dyDescent="0.3">
      <c r="A5" s="25" t="s">
        <v>40</v>
      </c>
      <c r="I5" s="27"/>
      <c r="J5" s="27"/>
      <c r="K5" s="27"/>
    </row>
    <row r="6" spans="1:11" x14ac:dyDescent="0.25">
      <c r="A6" s="2" t="s">
        <v>14</v>
      </c>
      <c r="I6" s="4"/>
      <c r="J6" s="4"/>
      <c r="K6" s="4"/>
    </row>
    <row r="7" spans="1:11" x14ac:dyDescent="0.25">
      <c r="A7" s="1"/>
      <c r="I7" s="4"/>
      <c r="J7" s="4"/>
      <c r="K7" s="4"/>
    </row>
    <row r="8" spans="1:11" ht="39.6" x14ac:dyDescent="0.25">
      <c r="A8" s="8"/>
      <c r="B8" s="7" t="s">
        <v>9</v>
      </c>
      <c r="C8" s="7" t="s">
        <v>6</v>
      </c>
      <c r="D8" s="7" t="s">
        <v>8</v>
      </c>
      <c r="E8" s="7" t="s">
        <v>7</v>
      </c>
      <c r="F8" s="13" t="s">
        <v>27</v>
      </c>
      <c r="G8" s="13" t="s">
        <v>26</v>
      </c>
      <c r="I8" s="4"/>
      <c r="J8" s="4"/>
      <c r="K8" s="4"/>
    </row>
    <row r="9" spans="1:11" x14ac:dyDescent="0.25">
      <c r="A9" s="29" t="s">
        <v>3</v>
      </c>
      <c r="B9" s="30">
        <v>45616.500000000007</v>
      </c>
      <c r="C9" s="37">
        <v>1179.5999999999999</v>
      </c>
      <c r="D9" s="30">
        <v>0</v>
      </c>
      <c r="E9" s="37">
        <v>885.40000000000009</v>
      </c>
      <c r="F9" s="30">
        <v>0</v>
      </c>
      <c r="G9" s="30">
        <v>0</v>
      </c>
      <c r="I9" s="4"/>
      <c r="J9" s="4"/>
      <c r="K9" s="4"/>
    </row>
    <row r="10" spans="1:11" x14ac:dyDescent="0.25">
      <c r="A10" s="29" t="s">
        <v>37</v>
      </c>
      <c r="B10" s="30">
        <v>43750.650000000009</v>
      </c>
      <c r="C10" s="37">
        <v>1009.4000000000002</v>
      </c>
      <c r="D10" s="30">
        <v>0</v>
      </c>
      <c r="E10" s="37">
        <v>0</v>
      </c>
      <c r="F10" s="30">
        <v>0</v>
      </c>
      <c r="G10" s="30">
        <v>0</v>
      </c>
      <c r="I10" s="4"/>
      <c r="J10" s="4"/>
      <c r="K10" s="4"/>
    </row>
    <row r="11" spans="1:11" x14ac:dyDescent="0.25">
      <c r="A11" s="29" t="s">
        <v>41</v>
      </c>
      <c r="B11" s="30">
        <v>14990.11</v>
      </c>
      <c r="C11" s="37">
        <v>1.1000000000000001</v>
      </c>
      <c r="D11" s="30">
        <v>0</v>
      </c>
      <c r="E11" s="37">
        <v>0</v>
      </c>
      <c r="F11" s="30">
        <v>14742.47</v>
      </c>
      <c r="G11" s="30">
        <v>0</v>
      </c>
      <c r="I11" s="4"/>
      <c r="J11" s="4"/>
      <c r="K11" s="4"/>
    </row>
    <row r="12" spans="1:11" x14ac:dyDescent="0.25">
      <c r="A12" s="4"/>
      <c r="B12" s="14"/>
      <c r="C12" s="4"/>
      <c r="D12" s="14"/>
      <c r="E12" s="6"/>
      <c r="F12" s="10"/>
      <c r="G12" s="10"/>
      <c r="I12" s="4"/>
      <c r="J12" s="4"/>
      <c r="K12" s="4"/>
    </row>
    <row r="13" spans="1:11" ht="12.75" customHeight="1" x14ac:dyDescent="0.25">
      <c r="A13" s="44" t="s">
        <v>33</v>
      </c>
      <c r="B13" s="43"/>
      <c r="C13" s="43"/>
      <c r="D13" s="43"/>
      <c r="E13" s="43"/>
      <c r="F13" s="43"/>
      <c r="G13" s="43"/>
      <c r="I13" s="4"/>
      <c r="J13" s="4"/>
      <c r="K13" s="4"/>
    </row>
    <row r="14" spans="1:11" x14ac:dyDescent="0.25">
      <c r="A14" s="43"/>
      <c r="B14" s="43"/>
      <c r="C14" s="43"/>
      <c r="D14" s="43"/>
      <c r="E14" s="43"/>
      <c r="F14" s="43"/>
      <c r="G14" s="43"/>
      <c r="I14" s="4"/>
      <c r="J14" s="4"/>
      <c r="K14" s="4"/>
    </row>
    <row r="15" spans="1:11" x14ac:dyDescent="0.25">
      <c r="A15" s="43"/>
      <c r="B15" s="43"/>
      <c r="C15" s="43"/>
      <c r="D15" s="43"/>
      <c r="E15" s="43"/>
      <c r="F15" s="43"/>
      <c r="G15" s="43"/>
      <c r="I15" s="4"/>
      <c r="J15" s="4"/>
      <c r="K15" s="4"/>
    </row>
    <row r="16" spans="1:11" x14ac:dyDescent="0.25">
      <c r="A16" s="43"/>
      <c r="B16" s="43"/>
      <c r="C16" s="43"/>
      <c r="D16" s="43"/>
      <c r="E16" s="43"/>
      <c r="F16" s="43"/>
      <c r="G16" s="43"/>
      <c r="I16" s="4"/>
      <c r="J16" s="4"/>
      <c r="K16" s="4"/>
    </row>
    <row r="17" spans="1:16" x14ac:dyDescent="0.25">
      <c r="A17" s="4"/>
      <c r="B17" s="9"/>
      <c r="C17" s="4"/>
      <c r="D17" s="10"/>
      <c r="E17" s="6"/>
      <c r="I17" s="4"/>
      <c r="J17" s="4"/>
      <c r="K17" s="4"/>
    </row>
    <row r="18" spans="1:16" s="26" customFormat="1" ht="15.6" x14ac:dyDescent="0.3">
      <c r="A18" s="25" t="s">
        <v>22</v>
      </c>
      <c r="I18" s="27"/>
      <c r="J18" s="27"/>
      <c r="K18" s="27"/>
    </row>
    <row r="19" spans="1:16" ht="39.6" x14ac:dyDescent="0.25">
      <c r="A19" s="3"/>
      <c r="B19" s="7" t="s">
        <v>28</v>
      </c>
      <c r="C19" s="7" t="s">
        <v>35</v>
      </c>
      <c r="D19" s="7" t="s">
        <v>38</v>
      </c>
      <c r="E19" s="7" t="s">
        <v>29</v>
      </c>
      <c r="F19" s="7" t="s">
        <v>32</v>
      </c>
      <c r="J19" s="4"/>
      <c r="K19" s="4"/>
      <c r="L19" s="4"/>
    </row>
    <row r="20" spans="1:16" ht="13.8" x14ac:dyDescent="0.3">
      <c r="A20" s="29" t="s">
        <v>3</v>
      </c>
      <c r="B20" s="33">
        <v>125.99</v>
      </c>
      <c r="C20" s="35">
        <v>5.54</v>
      </c>
      <c r="D20" s="34">
        <v>25</v>
      </c>
      <c r="E20" s="34">
        <v>25.51</v>
      </c>
      <c r="F20" s="12">
        <v>117.67</v>
      </c>
      <c r="J20" s="38"/>
      <c r="K20" s="38"/>
      <c r="L20" s="39"/>
      <c r="M20" s="39"/>
      <c r="N20" s="38"/>
      <c r="O20" s="39"/>
      <c r="P20" s="39"/>
    </row>
    <row r="21" spans="1:16" ht="13.8" x14ac:dyDescent="0.3">
      <c r="A21" s="29" t="s">
        <v>37</v>
      </c>
      <c r="B21" s="33">
        <v>136.5</v>
      </c>
      <c r="C21" s="35">
        <v>16.559999999999999</v>
      </c>
      <c r="D21" s="34">
        <v>56.94</v>
      </c>
      <c r="E21" s="34">
        <v>132.19999999999999</v>
      </c>
      <c r="F21" s="12">
        <v>132.94999999999999</v>
      </c>
      <c r="J21" s="38"/>
      <c r="K21" s="38"/>
      <c r="L21" s="39"/>
      <c r="M21" s="39"/>
      <c r="N21" s="38"/>
      <c r="O21" s="39"/>
      <c r="P21" s="39"/>
    </row>
    <row r="22" spans="1:16" ht="13.8" x14ac:dyDescent="0.3">
      <c r="A22" s="29" t="s">
        <v>41</v>
      </c>
      <c r="B22" s="33">
        <v>225</v>
      </c>
      <c r="C22" s="35">
        <v>410.95</v>
      </c>
      <c r="D22" s="34">
        <v>310</v>
      </c>
      <c r="E22" s="34">
        <v>256.76</v>
      </c>
      <c r="F22" s="12">
        <v>232.63</v>
      </c>
      <c r="J22" s="38"/>
      <c r="K22" s="38"/>
      <c r="L22" s="39"/>
      <c r="M22" s="39"/>
      <c r="N22" s="38"/>
      <c r="O22" s="39"/>
      <c r="P22" s="39"/>
    </row>
    <row r="23" spans="1:16" x14ac:dyDescent="0.25">
      <c r="A23" s="1"/>
      <c r="I23" s="4"/>
      <c r="J23" s="4"/>
    </row>
    <row r="24" spans="1:16" ht="30" customHeight="1" x14ac:dyDescent="0.25">
      <c r="A24" s="45" t="s">
        <v>39</v>
      </c>
      <c r="B24" s="45"/>
      <c r="C24" s="45"/>
      <c r="D24" s="45"/>
      <c r="E24" s="45"/>
      <c r="F24" s="45"/>
      <c r="G24" s="45"/>
      <c r="I24" s="4"/>
      <c r="J24" s="4"/>
    </row>
    <row r="25" spans="1:16" ht="40.5" customHeight="1" x14ac:dyDescent="0.25">
      <c r="A25" s="45"/>
      <c r="B25" s="45"/>
      <c r="C25" s="45"/>
      <c r="D25" s="45"/>
      <c r="E25" s="45"/>
      <c r="F25" s="45"/>
      <c r="G25" s="45"/>
      <c r="I25" s="4"/>
      <c r="J25" s="4"/>
    </row>
    <row r="26" spans="1:16" ht="12.75" customHeight="1" x14ac:dyDescent="0.25">
      <c r="A26" s="46" t="s">
        <v>34</v>
      </c>
      <c r="B26" s="46"/>
      <c r="C26" s="46"/>
      <c r="D26" s="46"/>
      <c r="E26" s="46"/>
      <c r="F26" s="46"/>
      <c r="G26" s="46"/>
      <c r="I26" s="4"/>
      <c r="J26" s="4"/>
    </row>
    <row r="27" spans="1:16" ht="2.25" customHeight="1" x14ac:dyDescent="0.25">
      <c r="A27" s="46"/>
      <c r="B27" s="46"/>
      <c r="C27" s="46"/>
      <c r="D27" s="46"/>
      <c r="E27" s="46"/>
      <c r="F27" s="46"/>
      <c r="G27" s="46"/>
      <c r="I27" s="4"/>
      <c r="J27" s="4"/>
    </row>
    <row r="28" spans="1:16" x14ac:dyDescent="0.25">
      <c r="A28" s="1"/>
      <c r="I28" s="4"/>
      <c r="J28" s="4"/>
    </row>
    <row r="29" spans="1:16" s="26" customFormat="1" ht="15.6" x14ac:dyDescent="0.3">
      <c r="A29" s="25" t="s">
        <v>15</v>
      </c>
      <c r="I29" s="27"/>
      <c r="J29" s="27"/>
    </row>
    <row r="30" spans="1:16" x14ac:dyDescent="0.25">
      <c r="A30" s="2" t="s">
        <v>16</v>
      </c>
      <c r="I30" s="4"/>
      <c r="J30" s="4"/>
    </row>
    <row r="31" spans="1:16" x14ac:dyDescent="0.25">
      <c r="A31" s="22" t="s">
        <v>0</v>
      </c>
      <c r="I31" s="4"/>
      <c r="J31" s="4"/>
    </row>
    <row r="32" spans="1:16" x14ac:dyDescent="0.25">
      <c r="A32" s="22" t="s">
        <v>43</v>
      </c>
      <c r="I32" s="4"/>
      <c r="J32" s="4"/>
    </row>
    <row r="33" spans="1:12" x14ac:dyDescent="0.25">
      <c r="A33" s="6" t="s">
        <v>20</v>
      </c>
      <c r="I33" s="4"/>
      <c r="J33" s="4"/>
    </row>
    <row r="34" spans="1:12" x14ac:dyDescent="0.25">
      <c r="A34" s="21" t="s">
        <v>23</v>
      </c>
      <c r="I34" s="4"/>
      <c r="J34" s="4"/>
    </row>
    <row r="35" spans="1:12" x14ac:dyDescent="0.25">
      <c r="A35" s="21" t="s">
        <v>17</v>
      </c>
      <c r="I35" s="4"/>
      <c r="J35" s="4"/>
    </row>
    <row r="36" spans="1:12" ht="27.75" customHeight="1" x14ac:dyDescent="0.25">
      <c r="B36" s="43" t="s">
        <v>24</v>
      </c>
      <c r="C36" s="43"/>
      <c r="D36" s="43"/>
      <c r="E36" s="43"/>
      <c r="F36" s="43"/>
      <c r="G36" s="43"/>
      <c r="I36" s="4"/>
      <c r="J36" s="4"/>
    </row>
    <row r="37" spans="1:12" x14ac:dyDescent="0.25">
      <c r="B37" s="23" t="s">
        <v>21</v>
      </c>
      <c r="I37" s="4"/>
      <c r="J37" s="4"/>
    </row>
    <row r="38" spans="1:12" x14ac:dyDescent="0.25">
      <c r="B38" s="24" t="s">
        <v>25</v>
      </c>
      <c r="I38" s="4"/>
      <c r="J38" s="4"/>
    </row>
    <row r="40" spans="1:12" ht="39.6" x14ac:dyDescent="0.25">
      <c r="A40" s="5" t="s">
        <v>10</v>
      </c>
      <c r="B40" s="3" t="s">
        <v>13</v>
      </c>
      <c r="C40" s="7" t="s">
        <v>1</v>
      </c>
      <c r="D40" s="7" t="s">
        <v>30</v>
      </c>
      <c r="E40" s="7" t="s">
        <v>5</v>
      </c>
      <c r="F40" s="7" t="s">
        <v>2</v>
      </c>
      <c r="G40" s="7" t="s">
        <v>4</v>
      </c>
    </row>
    <row r="41" spans="1:12" x14ac:dyDescent="0.25">
      <c r="A41" s="5" t="s">
        <v>3</v>
      </c>
      <c r="B41" s="3" t="s">
        <v>11</v>
      </c>
      <c r="C41" s="15">
        <v>0</v>
      </c>
      <c r="D41" s="36">
        <f>F20</f>
        <v>117.67</v>
      </c>
      <c r="E41" s="3">
        <f>IF(C41&lt;0, (C41/(VLOOKUP(A41, $A$9:$E$11, 3, FALSE))), 0)</f>
        <v>0</v>
      </c>
      <c r="F41" s="11">
        <f>IF(C41&lt;0, IF(E41*VLOOKUP(A41, $A$9:$E$11, 2, FALSE)&lt;C41*D41, C41*D41, E41*VLOOKUP(A41, $A$9:$E$11, 2, FALSE)), C41*D41)</f>
        <v>0</v>
      </c>
      <c r="G41" s="12">
        <f>F41*365</f>
        <v>0</v>
      </c>
    </row>
    <row r="42" spans="1:12" x14ac:dyDescent="0.25">
      <c r="A42" s="5" t="s">
        <v>3</v>
      </c>
      <c r="B42" s="3" t="s">
        <v>12</v>
      </c>
      <c r="C42" s="15">
        <v>0</v>
      </c>
      <c r="D42" s="36">
        <f>F20</f>
        <v>117.67</v>
      </c>
      <c r="E42" s="3">
        <f t="shared" ref="E42:E46" si="0">IF(C42&lt;0, (C42/(VLOOKUP(A42, $A$9:$E$11, 3, FALSE))), 0)</f>
        <v>0</v>
      </c>
      <c r="F42" s="11">
        <v>0</v>
      </c>
      <c r="G42" s="12">
        <f t="shared" ref="G42:G46" si="1">F42*365</f>
        <v>0</v>
      </c>
      <c r="K42" s="32"/>
      <c r="L42" s="31"/>
    </row>
    <row r="43" spans="1:12" x14ac:dyDescent="0.25">
      <c r="A43" s="5" t="s">
        <v>37</v>
      </c>
      <c r="B43" s="3" t="s">
        <v>11</v>
      </c>
      <c r="C43" s="15">
        <v>0</v>
      </c>
      <c r="D43" s="36">
        <f>F21</f>
        <v>132.94999999999999</v>
      </c>
      <c r="E43" s="3">
        <f t="shared" si="0"/>
        <v>0</v>
      </c>
      <c r="F43" s="11">
        <f t="shared" ref="F43:F45" si="2">IF(C43&lt;0, IF(E43*VLOOKUP(A43, $A$9:$E$11, 2, FALSE)&lt;C43*D43, C43*D43, E43*VLOOKUP(A43, $A$9:$E$11, 2, FALSE)), C43*D43)</f>
        <v>0</v>
      </c>
      <c r="G43" s="12">
        <f t="shared" si="1"/>
        <v>0</v>
      </c>
    </row>
    <row r="44" spans="1:12" x14ac:dyDescent="0.25">
      <c r="A44" s="5" t="s">
        <v>37</v>
      </c>
      <c r="B44" s="3" t="s">
        <v>12</v>
      </c>
      <c r="C44" s="15">
        <v>0</v>
      </c>
      <c r="D44" s="36">
        <f>F21</f>
        <v>132.94999999999999</v>
      </c>
      <c r="E44" s="3">
        <f t="shared" si="0"/>
        <v>0</v>
      </c>
      <c r="F44" s="11">
        <v>0</v>
      </c>
      <c r="G44" s="12">
        <f t="shared" si="1"/>
        <v>0</v>
      </c>
    </row>
    <row r="45" spans="1:12" x14ac:dyDescent="0.25">
      <c r="A45" s="5" t="s">
        <v>41</v>
      </c>
      <c r="B45" s="3" t="s">
        <v>11</v>
      </c>
      <c r="C45" s="15">
        <v>0</v>
      </c>
      <c r="D45" s="36">
        <f>F22</f>
        <v>232.63</v>
      </c>
      <c r="E45" s="3">
        <f t="shared" si="0"/>
        <v>0</v>
      </c>
      <c r="F45" s="11">
        <f t="shared" si="2"/>
        <v>0</v>
      </c>
      <c r="G45" s="12">
        <f t="shared" si="1"/>
        <v>0</v>
      </c>
    </row>
    <row r="46" spans="1:12" x14ac:dyDescent="0.25">
      <c r="A46" s="5" t="s">
        <v>41</v>
      </c>
      <c r="B46" s="3" t="s">
        <v>12</v>
      </c>
      <c r="C46" s="15">
        <v>0</v>
      </c>
      <c r="D46" s="36">
        <f>F22</f>
        <v>232.63</v>
      </c>
      <c r="E46" s="3">
        <f t="shared" si="0"/>
        <v>0</v>
      </c>
      <c r="F46" s="11">
        <v>0</v>
      </c>
      <c r="G46" s="12">
        <f t="shared" si="1"/>
        <v>0</v>
      </c>
    </row>
    <row r="47" spans="1:12" x14ac:dyDescent="0.25">
      <c r="A47" s="6"/>
      <c r="B47" s="4"/>
      <c r="C47" s="17"/>
      <c r="D47" s="16"/>
      <c r="E47" s="4"/>
      <c r="F47" s="18" t="s">
        <v>19</v>
      </c>
      <c r="G47" s="14">
        <f>SUM(G41:G46)</f>
        <v>0</v>
      </c>
    </row>
    <row r="49" spans="1:1" x14ac:dyDescent="0.25">
      <c r="A49" s="6" t="s">
        <v>31</v>
      </c>
    </row>
    <row r="50" spans="1:1" x14ac:dyDescent="0.25">
      <c r="A50" s="6"/>
    </row>
    <row r="51" spans="1:1" s="26" customFormat="1" ht="15.6" x14ac:dyDescent="0.3">
      <c r="A51" s="25"/>
    </row>
  </sheetData>
  <mergeCells count="6">
    <mergeCell ref="A2:G2"/>
    <mergeCell ref="B36:G36"/>
    <mergeCell ref="A13:G16"/>
    <mergeCell ref="A24:G25"/>
    <mergeCell ref="A26:G27"/>
    <mergeCell ref="A3:H3"/>
  </mergeCells>
  <phoneticPr fontId="4" type="noConversion"/>
  <pageMargins left="0.75" right="0.75" top="1" bottom="1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/>
  </sheetViews>
  <sheetFormatPr defaultColWidth="9.109375" defaultRowHeight="13.2" x14ac:dyDescent="0.25"/>
  <cols>
    <col min="1" max="1" width="13.44140625" style="2" customWidth="1"/>
    <col min="2" max="2" width="33.5546875" style="2" customWidth="1"/>
    <col min="3" max="3" width="19.5546875" style="2" customWidth="1"/>
    <col min="4" max="4" width="17.109375" style="2" customWidth="1"/>
    <col min="5" max="5" width="18" style="2" bestFit="1" customWidth="1"/>
    <col min="6" max="6" width="19.33203125" style="2" customWidth="1"/>
    <col min="7" max="7" width="15.5546875" style="2" bestFit="1" customWidth="1"/>
    <col min="8" max="9" width="9.109375" style="2"/>
    <col min="10" max="10" width="21.44140625" style="2" bestFit="1" customWidth="1"/>
    <col min="11" max="16384" width="9.109375" style="2"/>
  </cols>
  <sheetData>
    <row r="1" spans="1:12" ht="21" x14ac:dyDescent="0.4">
      <c r="A1" s="20" t="s">
        <v>44</v>
      </c>
    </row>
    <row r="2" spans="1:12" ht="15.75" customHeight="1" x14ac:dyDescent="0.3">
      <c r="A2" s="42" t="s">
        <v>45</v>
      </c>
      <c r="B2" s="42"/>
      <c r="C2" s="42"/>
      <c r="D2" s="42"/>
      <c r="E2" s="42"/>
      <c r="F2" s="42"/>
      <c r="G2" s="42"/>
    </row>
    <row r="3" spans="1:12" ht="15.6" x14ac:dyDescent="0.3">
      <c r="A3" s="42"/>
      <c r="B3" s="42"/>
      <c r="C3" s="42"/>
      <c r="D3" s="42"/>
      <c r="E3" s="42"/>
      <c r="F3" s="42"/>
      <c r="G3" s="42"/>
      <c r="H3" s="42"/>
    </row>
    <row r="4" spans="1:12" ht="13.5" customHeight="1" x14ac:dyDescent="0.3">
      <c r="A4" s="19"/>
      <c r="B4" s="19"/>
      <c r="C4" s="19"/>
      <c r="D4" s="19"/>
      <c r="E4" s="19"/>
      <c r="F4" s="19"/>
      <c r="G4" s="19"/>
    </row>
    <row r="5" spans="1:12" s="26" customFormat="1" ht="15.6" x14ac:dyDescent="0.3">
      <c r="A5" s="25" t="s">
        <v>40</v>
      </c>
      <c r="I5" s="27"/>
      <c r="J5" s="27"/>
      <c r="K5" s="27"/>
    </row>
    <row r="6" spans="1:12" x14ac:dyDescent="0.25">
      <c r="A6" s="1"/>
      <c r="I6" s="4"/>
      <c r="J6" s="4"/>
      <c r="K6" s="4"/>
    </row>
    <row r="7" spans="1:12" ht="39.6" x14ac:dyDescent="0.25">
      <c r="A7" s="8"/>
      <c r="B7" s="7" t="s">
        <v>9</v>
      </c>
      <c r="C7" s="7" t="s">
        <v>6</v>
      </c>
      <c r="D7" s="7" t="s">
        <v>8</v>
      </c>
      <c r="E7" s="7" t="s">
        <v>7</v>
      </c>
      <c r="F7" s="13" t="s">
        <v>27</v>
      </c>
      <c r="G7" s="13" t="s">
        <v>26</v>
      </c>
      <c r="I7" s="4"/>
      <c r="J7" s="4"/>
      <c r="K7" s="4"/>
    </row>
    <row r="8" spans="1:12" x14ac:dyDescent="0.25">
      <c r="A8" s="29" t="s">
        <v>3</v>
      </c>
      <c r="B8" s="30">
        <v>45616.500000000007</v>
      </c>
      <c r="C8" s="37">
        <v>1179.5999999999999</v>
      </c>
      <c r="D8" s="30">
        <v>0</v>
      </c>
      <c r="E8" s="37">
        <v>885.40000000000009</v>
      </c>
      <c r="F8" s="30">
        <v>0</v>
      </c>
      <c r="G8" s="30">
        <v>0</v>
      </c>
      <c r="I8" s="4"/>
      <c r="J8" s="4"/>
      <c r="K8" s="4"/>
    </row>
    <row r="9" spans="1:12" x14ac:dyDescent="0.25">
      <c r="A9" s="29" t="s">
        <v>37</v>
      </c>
      <c r="B9" s="30">
        <v>43750.650000000009</v>
      </c>
      <c r="C9" s="37">
        <v>1009.4000000000002</v>
      </c>
      <c r="D9" s="30">
        <v>0</v>
      </c>
      <c r="E9" s="37">
        <v>0</v>
      </c>
      <c r="F9" s="30">
        <v>0</v>
      </c>
      <c r="G9" s="30">
        <v>0</v>
      </c>
      <c r="I9" s="4"/>
      <c r="J9" s="4"/>
      <c r="K9" s="4"/>
    </row>
    <row r="10" spans="1:12" x14ac:dyDescent="0.25">
      <c r="A10" s="29" t="s">
        <v>41</v>
      </c>
      <c r="B10" s="30">
        <v>14990.11</v>
      </c>
      <c r="C10" s="37">
        <v>1.1000000000000001</v>
      </c>
      <c r="D10" s="30">
        <v>0</v>
      </c>
      <c r="E10" s="37">
        <v>0</v>
      </c>
      <c r="F10" s="30">
        <v>14742.47</v>
      </c>
      <c r="G10" s="30">
        <v>0</v>
      </c>
      <c r="I10" s="4"/>
      <c r="J10" s="4"/>
      <c r="K10" s="4"/>
    </row>
    <row r="11" spans="1:12" x14ac:dyDescent="0.25">
      <c r="A11" s="4"/>
      <c r="B11" s="9"/>
      <c r="C11" s="4"/>
      <c r="D11" s="10"/>
      <c r="E11" s="6"/>
      <c r="I11" s="4"/>
      <c r="J11" s="4"/>
      <c r="K11" s="4"/>
    </row>
    <row r="12" spans="1:12" s="26" customFormat="1" ht="15.6" x14ac:dyDescent="0.3">
      <c r="A12" s="25" t="s">
        <v>22</v>
      </c>
      <c r="I12" s="27"/>
      <c r="J12" s="27"/>
      <c r="K12" s="27"/>
    </row>
    <row r="13" spans="1:12" ht="39.6" x14ac:dyDescent="0.25">
      <c r="A13" s="3"/>
      <c r="B13" s="7" t="s">
        <v>28</v>
      </c>
      <c r="C13" s="7" t="s">
        <v>35</v>
      </c>
      <c r="D13" s="7" t="s">
        <v>38</v>
      </c>
      <c r="E13" s="7" t="s">
        <v>29</v>
      </c>
      <c r="F13" s="7" t="s">
        <v>32</v>
      </c>
      <c r="J13" s="4"/>
      <c r="K13" s="4"/>
      <c r="L13" s="4"/>
    </row>
    <row r="14" spans="1:12" x14ac:dyDescent="0.25">
      <c r="A14" s="29" t="s">
        <v>3</v>
      </c>
      <c r="B14" s="33">
        <v>125.99</v>
      </c>
      <c r="C14" s="35">
        <v>5.54</v>
      </c>
      <c r="D14" s="34">
        <v>25</v>
      </c>
      <c r="E14" s="34">
        <v>25.51</v>
      </c>
      <c r="F14" s="12">
        <v>117.67</v>
      </c>
      <c r="J14" s="4"/>
      <c r="K14" s="4"/>
    </row>
    <row r="15" spans="1:12" x14ac:dyDescent="0.25">
      <c r="A15" s="29" t="s">
        <v>37</v>
      </c>
      <c r="B15" s="33">
        <v>136.5</v>
      </c>
      <c r="C15" s="35">
        <v>16.559999999999999</v>
      </c>
      <c r="D15" s="34">
        <v>56.94</v>
      </c>
      <c r="E15" s="34">
        <v>132.19999999999999</v>
      </c>
      <c r="F15" s="12">
        <v>132.94999999999999</v>
      </c>
      <c r="J15" s="4"/>
      <c r="K15" s="4"/>
    </row>
    <row r="16" spans="1:12" x14ac:dyDescent="0.25">
      <c r="A16" s="29" t="s">
        <v>41</v>
      </c>
      <c r="B16" s="33">
        <v>225</v>
      </c>
      <c r="C16" s="35">
        <v>410.95</v>
      </c>
      <c r="D16" s="34">
        <v>310</v>
      </c>
      <c r="E16" s="34">
        <v>256.76</v>
      </c>
      <c r="F16" s="12">
        <v>232.63</v>
      </c>
      <c r="I16" s="4"/>
      <c r="J16" s="4"/>
    </row>
    <row r="17" spans="1:10" ht="2.25" customHeight="1" x14ac:dyDescent="0.25">
      <c r="A17" s="46"/>
      <c r="B17" s="46"/>
      <c r="C17" s="46"/>
      <c r="D17" s="46"/>
      <c r="E17" s="46"/>
      <c r="F17" s="46"/>
      <c r="G17" s="46"/>
      <c r="I17" s="4"/>
      <c r="J17" s="4"/>
    </row>
    <row r="18" spans="1:10" x14ac:dyDescent="0.25">
      <c r="A18" s="1"/>
      <c r="I18" s="4"/>
      <c r="J18" s="4"/>
    </row>
    <row r="19" spans="1:10" s="26" customFormat="1" ht="15.6" x14ac:dyDescent="0.3">
      <c r="A19" s="25" t="s">
        <v>15</v>
      </c>
      <c r="I19" s="27"/>
      <c r="J19" s="27"/>
    </row>
    <row r="20" spans="1:10" x14ac:dyDescent="0.25">
      <c r="A20" s="2" t="s">
        <v>18</v>
      </c>
      <c r="I20" s="4"/>
      <c r="J20" s="4"/>
    </row>
    <row r="21" spans="1:10" ht="36" customHeight="1" x14ac:dyDescent="0.25">
      <c r="B21" s="46" t="s">
        <v>36</v>
      </c>
      <c r="C21" s="46"/>
      <c r="D21" s="47" t="s">
        <v>46</v>
      </c>
      <c r="E21" s="46"/>
      <c r="F21" s="46"/>
      <c r="I21" s="4"/>
      <c r="J21" s="4"/>
    </row>
    <row r="23" spans="1:10" ht="39.6" x14ac:dyDescent="0.25">
      <c r="A23" s="5" t="s">
        <v>10</v>
      </c>
      <c r="B23" s="3" t="s">
        <v>13</v>
      </c>
      <c r="C23" s="7" t="s">
        <v>1</v>
      </c>
      <c r="D23" s="7" t="s">
        <v>30</v>
      </c>
      <c r="E23" s="7" t="s">
        <v>5</v>
      </c>
      <c r="F23" s="7" t="s">
        <v>2</v>
      </c>
      <c r="G23" s="7" t="s">
        <v>4</v>
      </c>
    </row>
    <row r="24" spans="1:10" x14ac:dyDescent="0.25">
      <c r="A24" s="5" t="s">
        <v>3</v>
      </c>
      <c r="B24" s="3" t="s">
        <v>11</v>
      </c>
      <c r="C24" s="15">
        <v>32</v>
      </c>
      <c r="D24" s="11">
        <f>F14</f>
        <v>117.67</v>
      </c>
      <c r="E24" s="3">
        <f>IF(C24&lt;0, (C24/(VLOOKUP(A24, $A$8:$E$10, 3, FALSE))), 0)</f>
        <v>0</v>
      </c>
      <c r="F24" s="11">
        <f>IF(C24&lt;0, IF(E24*VLOOKUP(A24, $A$8:$B$10, 2, FALSE)&lt;C24*D24, C24*D24, E24*VLOOKUP(A24, $A$8:$B$8, 2, FALSE)), C24*D24)</f>
        <v>3765.44</v>
      </c>
      <c r="G24" s="12">
        <f>F24*365</f>
        <v>1374385.6</v>
      </c>
      <c r="J24" s="31"/>
    </row>
    <row r="25" spans="1:10" x14ac:dyDescent="0.25">
      <c r="A25" s="40" t="s">
        <v>37</v>
      </c>
      <c r="B25" s="3" t="s">
        <v>11</v>
      </c>
      <c r="C25" s="15">
        <v>-24</v>
      </c>
      <c r="D25" s="12">
        <v>132.94999999999999</v>
      </c>
      <c r="E25" s="3">
        <f>IF(C25&lt;0, (C25/(VLOOKUP(A25, $A$8:$E$10, 3, FALSE))), 0)</f>
        <v>-2.3776500891618778E-2</v>
      </c>
      <c r="F25" s="11">
        <f>IF(C25&lt;0, IF(E25*VLOOKUP(A25, $A$8:$E$10, 2, FALSE)&lt;C25*D25, C25*D25, E25*VLOOKUP(A25, $A$8:$E$10,2, FALSE)), C25*D25)</f>
        <v>-1040.2373687339013</v>
      </c>
      <c r="G25" s="12">
        <f>F25*365</f>
        <v>-379686.639587874</v>
      </c>
      <c r="J25" s="31"/>
    </row>
    <row r="26" spans="1:10" x14ac:dyDescent="0.25">
      <c r="A26" s="6"/>
      <c r="B26" s="4"/>
      <c r="C26" s="17"/>
      <c r="D26" s="16"/>
      <c r="E26" s="4"/>
      <c r="F26" s="18" t="s">
        <v>19</v>
      </c>
      <c r="G26" s="14">
        <f>SUM(G24:G25)</f>
        <v>994698.96041212603</v>
      </c>
    </row>
    <row r="27" spans="1:10" x14ac:dyDescent="0.25">
      <c r="A27" s="44" t="s">
        <v>42</v>
      </c>
      <c r="B27" s="44"/>
      <c r="C27" s="44"/>
      <c r="D27" s="44"/>
      <c r="E27" s="44"/>
      <c r="F27" s="44"/>
      <c r="G27" s="44"/>
    </row>
    <row r="28" spans="1:10" s="26" customFormat="1" ht="15" x14ac:dyDescent="0.25">
      <c r="A28" s="41" t="s">
        <v>47</v>
      </c>
      <c r="B28" s="2"/>
      <c r="C28" s="2"/>
      <c r="D28" s="2"/>
      <c r="E28" s="2"/>
      <c r="F28" s="2"/>
      <c r="G28" s="2"/>
    </row>
    <row r="29" spans="1:10" x14ac:dyDescent="0.25">
      <c r="I29" s="4"/>
      <c r="J29" s="4"/>
    </row>
  </sheetData>
  <mergeCells count="6">
    <mergeCell ref="A2:G2"/>
    <mergeCell ref="A3:H3"/>
    <mergeCell ref="B21:C21"/>
    <mergeCell ref="D21:F21"/>
    <mergeCell ref="A27:G27"/>
    <mergeCell ref="A17:G17"/>
  </mergeCells>
  <pageMargins left="0.75" right="0.75" top="1" bottom="1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Example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PJM User</dc:creator>
  <cp:lastModifiedBy>Heun, Nicole A.</cp:lastModifiedBy>
  <cp:lastPrinted>2010-11-30T18:38:09Z</cp:lastPrinted>
  <dcterms:created xsi:type="dcterms:W3CDTF">2008-09-10T00:03:00Z</dcterms:created>
  <dcterms:modified xsi:type="dcterms:W3CDTF">2015-09-01T17:19:12Z</dcterms:modified>
</cp:coreProperties>
</file>