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0250" yWindow="255" windowWidth="3750" windowHeight="9570"/>
  </bookViews>
  <sheets>
    <sheet name="Summary" sheetId="17" r:id="rId1"/>
    <sheet name="CT-CC MOPR Backup" sheetId="19" r:id="rId2"/>
  </sheets>
  <definedNames>
    <definedName name="_AMO_UniqueIdentifier" hidden="1">"'80ea8a58-86ba-48f3-a81e-dec7a7b9615a'"</definedName>
    <definedName name="_xlnm.Print_Area" localSheetId="1">'CT-CC MOPR Backup'!$A$1:$F$34</definedName>
  </definedNames>
  <calcPr calcId="162913"/>
</workbook>
</file>

<file path=xl/calcChain.xml><?xml version="1.0" encoding="utf-8"?>
<calcChain xmlns="http://schemas.openxmlformats.org/spreadsheetml/2006/main">
  <c r="B32" i="19" l="1"/>
  <c r="B33" i="19" s="1"/>
  <c r="B34" i="19" s="1"/>
  <c r="B15" i="19" l="1"/>
  <c r="B19" i="19" s="1"/>
  <c r="B20" i="19" s="1"/>
  <c r="B22" i="19" l="1"/>
  <c r="B21" i="19"/>
  <c r="B9" i="17" s="1"/>
  <c r="B11" i="17"/>
  <c r="E28" i="19"/>
  <c r="E32" i="19" s="1"/>
  <c r="D28" i="19"/>
  <c r="D32" i="19" s="1"/>
  <c r="D33" i="19" s="1"/>
  <c r="D34" i="19" s="1"/>
  <c r="C28" i="19"/>
  <c r="C32" i="19" s="1"/>
  <c r="C33" i="19" s="1"/>
  <c r="C34" i="19" s="1"/>
  <c r="B28" i="19"/>
  <c r="E15" i="19"/>
  <c r="E19" i="19" s="1"/>
  <c r="E20" i="19" s="1"/>
  <c r="D15" i="19"/>
  <c r="D19" i="19" s="1"/>
  <c r="D20" i="19" s="1"/>
  <c r="C15" i="19"/>
  <c r="C19" i="19" s="1"/>
  <c r="C20" i="19" s="1"/>
  <c r="E33" i="19" l="1"/>
  <c r="E34" i="19" s="1"/>
  <c r="E10" i="17" s="1"/>
  <c r="B10" i="17"/>
  <c r="C10" i="17"/>
  <c r="D10" i="17"/>
  <c r="D22" i="19" l="1"/>
  <c r="D11" i="17" s="1"/>
  <c r="D21" i="19"/>
  <c r="D9" i="17" s="1"/>
  <c r="E22" i="19"/>
  <c r="E11" i="17" s="1"/>
  <c r="E21" i="19"/>
  <c r="E9" i="17" s="1"/>
  <c r="C21" i="19"/>
  <c r="C9" i="17" s="1"/>
  <c r="C22" i="19"/>
  <c r="C11" i="17" s="1"/>
</calcChain>
</file>

<file path=xl/sharedStrings.xml><?xml version="1.0" encoding="utf-8"?>
<sst xmlns="http://schemas.openxmlformats.org/spreadsheetml/2006/main" count="82" uniqueCount="45">
  <si>
    <t>BGE</t>
  </si>
  <si>
    <t xml:space="preserve"> </t>
  </si>
  <si>
    <t>CONE Area 1</t>
  </si>
  <si>
    <t>CONE Area 2</t>
  </si>
  <si>
    <t>CONE Area 3</t>
  </si>
  <si>
    <t>CONE Area 4</t>
  </si>
  <si>
    <t>Net CONE, $/MW-Day, ICAP Price</t>
  </si>
  <si>
    <t>Net CONE, $/MW-Day, UCAP Price</t>
  </si>
  <si>
    <t>CONE Area 1: AE, DPL, JCPL, PECO, PS, RECO</t>
  </si>
  <si>
    <t>CONE Area 2: BGE, PEPCO</t>
  </si>
  <si>
    <t>Combustion Turbine</t>
  </si>
  <si>
    <t>Combined Cycle</t>
  </si>
  <si>
    <t>Resource Type</t>
  </si>
  <si>
    <t>PENELEC</t>
  </si>
  <si>
    <t>CONE Area 4: METED, PENELEC, PPL</t>
  </si>
  <si>
    <t xml:space="preserve">2021/2022 BRA CONE: Levelized Revenue Requirement, $/MW-Year </t>
  </si>
  <si>
    <t>DPL</t>
  </si>
  <si>
    <t>2021/2022 CONE escalated by BLS Index. Net Energy Revenue Offset based on GE Frame F CT.</t>
  </si>
  <si>
    <t xml:space="preserve">2022/2023 BRA CONE: Levelized Revenue Requirement, $/MW-Year </t>
  </si>
  <si>
    <t>BLS Composite Index: 2019/2018 Escalation for CT</t>
  </si>
  <si>
    <t>Applicable to New Generation Capacity Resources without State Subsidy</t>
  </si>
  <si>
    <t>CONE Area 1 includes the following Transmission Zones: AE, DPL, JCPL, PECO, PSEG, RECO</t>
  </si>
  <si>
    <t>CONE Area 2 includes the following Transmission Zones: BGE, PEPCO</t>
  </si>
  <si>
    <t>Cone Area 1</t>
  </si>
  <si>
    <t>Cone Area 2</t>
  </si>
  <si>
    <t>Cone Area 3</t>
  </si>
  <si>
    <t>Cone Area 4</t>
  </si>
  <si>
    <t>CONE Area 4 includes the following Transmission Zones: METED, PENELEC, PPL</t>
  </si>
  <si>
    <t xml:space="preserve">Default MOPR Floor Offer Prices for 2022/2023 BRA-New Generation Resources without State Subsidy </t>
  </si>
  <si>
    <t>BLS Composite Index: 2019/2018 Escalation for CC</t>
  </si>
  <si>
    <t>MOPR Floor Offer Price for Other Generation:              70% Net CONE, $/MW-Day, UCAP Price</t>
  </si>
  <si>
    <t>MOPR Floor Offer Price for Combustion Turbine:          90% Net CONE, $/MW-Day, UCAP Price</t>
  </si>
  <si>
    <t>MOPR Floor Offer Prices for Combined Cycle:                90% Net CONE, $/MW-Day, UCAP Price</t>
  </si>
  <si>
    <t>UCAP Price = ICAP Price/(1 - Class Average EFORd)</t>
  </si>
  <si>
    <t>Combined Cycle Class Average EFORd</t>
  </si>
  <si>
    <t>Comustion Turbine Class Average EFORd</t>
  </si>
  <si>
    <t>Zone in the CONE Area with highest Net EAS Revenue</t>
  </si>
  <si>
    <t>Net EAS Revenue Offset for the Zone, $/MW-Year</t>
  </si>
  <si>
    <r>
      <t>2022/2023 BRA Default MOPR Floor Offer Prices ($/</t>
    </r>
    <r>
      <rPr>
        <b/>
        <sz val="16"/>
        <rFont val="Calibri"/>
        <family val="2"/>
        <scheme val="minor"/>
      </rPr>
      <t xml:space="preserve">UCAP </t>
    </r>
    <r>
      <rPr>
        <b/>
        <sz val="16"/>
        <color rgb="FF002060"/>
        <rFont val="Calibri"/>
        <family val="2"/>
        <scheme val="minor"/>
      </rPr>
      <t>MW-Day)</t>
    </r>
  </si>
  <si>
    <t>Other Resources</t>
  </si>
  <si>
    <t>APS</t>
  </si>
  <si>
    <t>CONE Area 3: AEP, APS, ATSI, COMED, DAYTON, DEOK, DOMINION, DUQUESNE, EKPC, OVEC</t>
  </si>
  <si>
    <t>Net Reactive Service Revenues Offset, $/MW-Year</t>
  </si>
  <si>
    <t>The default MOPR Floor Offer prices of the table above apply to certain new Generation Resources, including an uprate of any size of a Generation Capacity Resource, that are subject to the MOPR provisions of Section 5.14(h) of Attachment DD of the PJM OATT. Specifically, the provisions of Section 5.14(h) apply to the sell offers of new Generation Capacity Resources (except those of nuclear, coal, integrated gasification combined cycle, hydroelectric, wind, or solar facilities) that are, located in an LDA for which a separate VRR Curve is established for the relevant Delivery Year, unless the resource, or uprate of the resource, has cleared an RPM Auction for the auction Delivery Year or prior Delivery Year. To the extent the new Generation Capacity Resource is a Capacity Resource with State Subsidy, then the MOPR provisions of Section 5.14(h-1) of Attachment DD of the PJM OATT apply.</t>
  </si>
  <si>
    <t>CONE Area 3 includes the following Transmission Zones: AEP, APS, ATSI, COMED, DAYTON, DEOK, DOMINION, DUQUESNE, EKPC, OVEC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</si>
</sst>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quot;$&quot;#,##0.00"/>
    <numFmt numFmtId="165" formatCode="&quot;$&quot;#,##0"/>
    <numFmt numFmtId="166" formatCode="0.000000"/>
    <numFmt numFmtId="167" formatCode="0.000%"/>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2"/>
      <name val="Arial"/>
      <family val="2"/>
    </font>
    <font>
      <b/>
      <sz val="16"/>
      <name val="Arial"/>
      <family val="2"/>
    </font>
    <font>
      <sz val="11"/>
      <color theme="1"/>
      <name val="Calibri"/>
      <family val="2"/>
      <scheme val="minor"/>
    </font>
    <font>
      <b/>
      <sz val="12"/>
      <color rgb="FFFF0000"/>
      <name val="Arial"/>
      <family val="2"/>
    </font>
    <font>
      <sz val="10"/>
      <name val="Calibri"/>
      <family val="2"/>
      <scheme val="minor"/>
    </font>
    <font>
      <sz val="12"/>
      <color rgb="FFFF0000"/>
      <name val="Arial"/>
      <family val="2"/>
    </font>
    <font>
      <b/>
      <sz val="10"/>
      <color rgb="FFFF0000"/>
      <name val="Arial"/>
      <family val="2"/>
    </font>
    <font>
      <sz val="9"/>
      <name val="Arial"/>
      <family val="2"/>
    </font>
    <font>
      <b/>
      <sz val="12"/>
      <color rgb="FF002060"/>
      <name val="Arial"/>
      <family val="2"/>
    </font>
    <font>
      <b/>
      <sz val="16"/>
      <color rgb="FF002060"/>
      <name val="Calibri"/>
      <family val="2"/>
      <scheme val="minor"/>
    </font>
    <font>
      <b/>
      <sz val="12"/>
      <color rgb="FF002060"/>
      <name val="Calibri"/>
      <family val="2"/>
      <scheme val="minor"/>
    </font>
    <font>
      <sz val="10"/>
      <color rgb="FF002060"/>
      <name val="Calibri"/>
      <family val="2"/>
      <scheme val="minor"/>
    </font>
    <font>
      <sz val="12"/>
      <color rgb="FF002060"/>
      <name val="Calibri"/>
      <family val="2"/>
      <scheme val="minor"/>
    </font>
    <font>
      <b/>
      <sz val="16"/>
      <name val="Calibri"/>
      <family val="2"/>
      <scheme val="minor"/>
    </font>
    <font>
      <sz val="12"/>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10"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9" fontId="5" fillId="0" borderId="0" applyFont="0" applyFill="0" applyBorder="0" applyAlignment="0" applyProtection="0"/>
  </cellStyleXfs>
  <cellXfs count="63">
    <xf numFmtId="0" fontId="0" fillId="0" borderId="0" xfId="0"/>
    <xf numFmtId="0" fontId="14" fillId="0" borderId="0" xfId="0" applyFont="1" applyAlignment="1">
      <alignment horizontal="center" vertical="center"/>
    </xf>
    <xf numFmtId="0" fontId="0" fillId="0" borderId="0" xfId="0"/>
    <xf numFmtId="164" fontId="8" fillId="0" borderId="1"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8" fillId="0" borderId="0" xfId="0" applyFont="1" applyAlignment="1"/>
    <xf numFmtId="0" fontId="7" fillId="2" borderId="1" xfId="0" applyFont="1" applyFill="1" applyBorder="1" applyAlignment="1">
      <alignment wrapText="1"/>
    </xf>
    <xf numFmtId="0" fontId="8" fillId="0" borderId="1" xfId="0" applyFont="1" applyBorder="1" applyAlignment="1">
      <alignment vertical="center" wrapText="1"/>
    </xf>
    <xf numFmtId="0" fontId="7" fillId="2" borderId="1" xfId="0" applyFont="1" applyFill="1" applyBorder="1" applyAlignment="1">
      <alignment horizontal="center" vertical="center" wrapText="1"/>
    </xf>
    <xf numFmtId="10" fontId="7" fillId="0" borderId="0" xfId="0" applyNumberFormat="1" applyFont="1" applyBorder="1" applyAlignment="1">
      <alignment horizontal="center" wrapText="1"/>
    </xf>
    <xf numFmtId="0" fontId="7" fillId="3" borderId="1" xfId="0" applyFont="1" applyFill="1" applyBorder="1" applyAlignment="1">
      <alignment vertical="center" wrapText="1"/>
    </xf>
    <xf numFmtId="164" fontId="7" fillId="3" borderId="1" xfId="0" applyNumberFormat="1" applyFont="1" applyFill="1" applyBorder="1" applyAlignment="1">
      <alignment horizontal="center" vertical="center" wrapText="1"/>
    </xf>
    <xf numFmtId="0" fontId="7" fillId="0" borderId="0" xfId="0" applyFont="1" applyBorder="1" applyAlignment="1">
      <alignment vertical="center" wrapText="1"/>
    </xf>
    <xf numFmtId="164" fontId="7" fillId="0" borderId="0" xfId="0" applyNumberFormat="1" applyFont="1" applyBorder="1" applyAlignment="1">
      <alignment horizontal="center" vertical="center" wrapText="1"/>
    </xf>
    <xf numFmtId="164" fontId="7"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12" fillId="0" borderId="0" xfId="0" applyFont="1"/>
    <xf numFmtId="0" fontId="11" fillId="0" borderId="0" xfId="0" applyFont="1" applyBorder="1" applyAlignment="1">
      <alignment vertical="center"/>
    </xf>
    <xf numFmtId="1" fontId="8" fillId="0" borderId="0" xfId="0" applyNumberFormat="1" applyFont="1" applyBorder="1" applyAlignment="1">
      <alignment horizontal="center" vertical="center" wrapText="1"/>
    </xf>
    <xf numFmtId="1" fontId="8" fillId="0" borderId="0" xfId="0" applyNumberFormat="1" applyFont="1" applyAlignment="1">
      <alignment horizontal="center" vertical="center" wrapText="1"/>
    </xf>
    <xf numFmtId="1" fontId="1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8" fillId="2" borderId="1" xfId="0" applyFont="1" applyFill="1" applyBorder="1" applyAlignment="1">
      <alignment vertical="center" wrapText="1"/>
    </xf>
    <xf numFmtId="0" fontId="5" fillId="0" borderId="0" xfId="0" applyFont="1"/>
    <xf numFmtId="0" fontId="9" fillId="0" borderId="8" xfId="0" applyFont="1" applyBorder="1" applyAlignment="1"/>
    <xf numFmtId="0" fontId="9" fillId="0" borderId="6" xfId="0" applyFont="1" applyBorder="1" applyAlignment="1"/>
    <xf numFmtId="0" fontId="17" fillId="0" borderId="0" xfId="0" applyFont="1" applyAlignment="1">
      <alignment horizontal="left" vertical="top"/>
    </xf>
    <xf numFmtId="0" fontId="18" fillId="0" borderId="0" xfId="0" applyFont="1" applyAlignment="1">
      <alignment horizontal="left" vertical="center"/>
    </xf>
    <xf numFmtId="0" fontId="19" fillId="0" borderId="0" xfId="0" applyFont="1"/>
    <xf numFmtId="0" fontId="20" fillId="0" borderId="0" xfId="0" applyFont="1" applyAlignment="1">
      <alignment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164" fontId="20" fillId="0" borderId="12" xfId="0" applyNumberFormat="1" applyFont="1" applyBorder="1" applyAlignment="1">
      <alignment horizontal="center" vertical="center"/>
    </xf>
    <xf numFmtId="0" fontId="18" fillId="0" borderId="13" xfId="0" applyFont="1" applyBorder="1" applyAlignment="1">
      <alignment horizontal="center" vertical="center"/>
    </xf>
    <xf numFmtId="164" fontId="20" fillId="0" borderId="5" xfId="0" applyNumberFormat="1" applyFont="1" applyBorder="1" applyAlignment="1">
      <alignment horizontal="center" vertical="center"/>
    </xf>
    <xf numFmtId="0" fontId="18" fillId="0" borderId="14" xfId="2" applyFont="1" applyBorder="1" applyAlignment="1">
      <alignment horizontal="center"/>
    </xf>
    <xf numFmtId="164" fontId="20" fillId="0" borderId="15" xfId="0" applyNumberFormat="1" applyFont="1" applyBorder="1" applyAlignment="1">
      <alignment horizontal="center" vertical="center"/>
    </xf>
    <xf numFmtId="0" fontId="16" fillId="0" borderId="9" xfId="0" applyFont="1" applyBorder="1" applyAlignment="1">
      <alignment horizontal="left" vertical="center"/>
    </xf>
    <xf numFmtId="0" fontId="8" fillId="0" borderId="1" xfId="0" applyFont="1" applyFill="1" applyBorder="1" applyAlignment="1">
      <alignment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6" fontId="8" fillId="0" borderId="1" xfId="0" applyNumberFormat="1" applyFont="1" applyFill="1" applyBorder="1" applyAlignment="1">
      <alignment horizontal="center" vertical="center"/>
    </xf>
    <xf numFmtId="6" fontId="8" fillId="0" borderId="1" xfId="0" applyNumberFormat="1" applyFont="1" applyFill="1" applyBorder="1" applyAlignment="1">
      <alignment horizontal="center" vertical="center" wrapText="1"/>
    </xf>
    <xf numFmtId="165" fontId="13" fillId="0" borderId="2" xfId="0" applyNumberFormat="1" applyFont="1" applyFill="1" applyBorder="1" applyAlignment="1">
      <alignment horizontal="left" vertical="center"/>
    </xf>
    <xf numFmtId="0" fontId="18" fillId="0" borderId="0" xfId="2" applyFont="1" applyBorder="1" applyAlignment="1">
      <alignment horizontal="center"/>
    </xf>
    <xf numFmtId="164" fontId="20" fillId="0" borderId="0" xfId="0" applyNumberFormat="1" applyFont="1" applyBorder="1" applyAlignment="1">
      <alignment horizontal="center" vertical="center"/>
    </xf>
    <xf numFmtId="166" fontId="8" fillId="0" borderId="0" xfId="0" applyNumberFormat="1" applyFont="1" applyAlignment="1">
      <alignment horizontal="center" vertical="center"/>
    </xf>
    <xf numFmtId="0" fontId="8" fillId="0" borderId="0" xfId="0" applyFont="1" applyAlignment="1">
      <alignment horizontal="center" vertical="center"/>
    </xf>
    <xf numFmtId="167" fontId="7" fillId="0" borderId="1" xfId="0" applyNumberFormat="1" applyFont="1" applyFill="1" applyBorder="1" applyAlignment="1">
      <alignment horizontal="center" vertical="center" wrapText="1"/>
    </xf>
    <xf numFmtId="14" fontId="21" fillId="0" borderId="0" xfId="0" applyNumberFormat="1" applyFont="1" applyAlignment="1">
      <alignment horizontal="center" vertical="center"/>
    </xf>
    <xf numFmtId="165" fontId="0" fillId="0" borderId="0" xfId="0" applyNumberFormat="1"/>
    <xf numFmtId="0" fontId="22" fillId="0" borderId="0" xfId="0" applyFont="1" applyAlignment="1">
      <alignment vertical="top"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right" vertical="center"/>
    </xf>
  </cellXfs>
  <cellStyles count="10">
    <cellStyle name="Normal" xfId="0" builtinId="0"/>
    <cellStyle name="Normal 2" xfId="2"/>
    <cellStyle name="Normal 3" xfId="1"/>
    <cellStyle name="Normal 3 2" xfId="3"/>
    <cellStyle name="Normal 3 2 2" xfId="7"/>
    <cellStyle name="Normal 3 3" xfId="4"/>
    <cellStyle name="Normal 3 3 2" xfId="8"/>
    <cellStyle name="Normal 3 4" xfId="5"/>
    <cellStyle name="Normal 3 5" xfId="6"/>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tabSelected="1" zoomScale="110" zoomScaleNormal="110" workbookViewId="0"/>
  </sheetViews>
  <sheetFormatPr defaultRowHeight="12.75" x14ac:dyDescent="0.2"/>
  <cols>
    <col min="1" max="1" width="21.42578125" customWidth="1"/>
    <col min="2" max="7" width="15.7109375" customWidth="1"/>
    <col min="8" max="8" width="16.85546875" customWidth="1"/>
    <col min="9" max="9" width="15.7109375" customWidth="1"/>
  </cols>
  <sheetData>
    <row r="1" spans="1:11" ht="21" x14ac:dyDescent="0.2">
      <c r="A1" s="28" t="s">
        <v>38</v>
      </c>
      <c r="B1" s="29"/>
      <c r="C1" s="30"/>
      <c r="D1" s="30"/>
      <c r="E1" s="30"/>
      <c r="F1" s="30"/>
      <c r="G1" s="30"/>
      <c r="H1" s="52">
        <v>44210</v>
      </c>
      <c r="I1" s="30"/>
      <c r="J1" s="30"/>
      <c r="K1" s="2"/>
    </row>
    <row r="2" spans="1:11" s="2" customFormat="1" ht="15.75" x14ac:dyDescent="0.2">
      <c r="A2" s="40" t="s">
        <v>20</v>
      </c>
      <c r="B2" s="29"/>
      <c r="C2" s="30"/>
      <c r="D2" s="30"/>
      <c r="E2" s="30"/>
      <c r="F2" s="30"/>
      <c r="G2" s="30"/>
      <c r="H2" s="30"/>
      <c r="I2" s="30"/>
      <c r="J2" s="30"/>
    </row>
    <row r="3" spans="1:11" ht="15.75" x14ac:dyDescent="0.2">
      <c r="A3" s="31" t="s">
        <v>21</v>
      </c>
      <c r="B3" s="30"/>
      <c r="C3" s="30"/>
      <c r="D3" s="30"/>
      <c r="E3" s="30"/>
      <c r="F3" s="30"/>
      <c r="G3" s="30"/>
      <c r="H3" s="30"/>
      <c r="I3" s="30"/>
      <c r="J3" s="18"/>
    </row>
    <row r="4" spans="1:11" ht="15.75" x14ac:dyDescent="0.2">
      <c r="A4" s="31" t="s">
        <v>22</v>
      </c>
      <c r="B4" s="30"/>
      <c r="C4" s="30"/>
      <c r="D4" s="30"/>
      <c r="E4" s="30"/>
      <c r="F4" s="30"/>
      <c r="G4" s="30"/>
      <c r="H4" s="30"/>
      <c r="I4" s="30"/>
      <c r="J4" s="18"/>
    </row>
    <row r="5" spans="1:11" ht="15.75" x14ac:dyDescent="0.2">
      <c r="A5" s="31" t="s">
        <v>44</v>
      </c>
      <c r="B5" s="30"/>
      <c r="C5" s="30"/>
      <c r="D5" s="30"/>
      <c r="E5" s="30"/>
      <c r="F5" s="30"/>
      <c r="G5" s="30"/>
      <c r="H5" s="30"/>
      <c r="I5" s="30"/>
      <c r="J5" s="18"/>
    </row>
    <row r="6" spans="1:11" ht="15.75" x14ac:dyDescent="0.2">
      <c r="A6" s="31" t="s">
        <v>27</v>
      </c>
      <c r="B6" s="30"/>
      <c r="C6" s="30"/>
      <c r="D6" s="30"/>
      <c r="E6" s="30"/>
      <c r="F6" s="30"/>
      <c r="G6" s="30"/>
      <c r="H6" s="30"/>
      <c r="I6" s="30"/>
      <c r="J6" s="18"/>
    </row>
    <row r="7" spans="1:11" ht="16.5" thickBot="1" x14ac:dyDescent="0.25">
      <c r="A7" s="30"/>
      <c r="B7" s="30"/>
      <c r="C7" s="30"/>
      <c r="D7" s="30"/>
      <c r="E7" s="29"/>
      <c r="F7" s="29"/>
      <c r="G7" s="30"/>
      <c r="H7" s="30"/>
      <c r="I7" s="30"/>
      <c r="J7" s="30"/>
      <c r="K7" s="2"/>
    </row>
    <row r="8" spans="1:11" ht="16.5" thickBot="1" x14ac:dyDescent="0.25">
      <c r="A8" s="32" t="s">
        <v>12</v>
      </c>
      <c r="B8" s="33" t="s">
        <v>23</v>
      </c>
      <c r="C8" s="33" t="s">
        <v>24</v>
      </c>
      <c r="D8" s="33" t="s">
        <v>25</v>
      </c>
      <c r="E8" s="33" t="s">
        <v>26</v>
      </c>
      <c r="F8" s="30"/>
      <c r="G8" s="30"/>
      <c r="H8" s="30"/>
      <c r="I8" s="30"/>
      <c r="J8" s="18"/>
    </row>
    <row r="9" spans="1:11" ht="15.75" x14ac:dyDescent="0.2">
      <c r="A9" s="34" t="s">
        <v>10</v>
      </c>
      <c r="B9" s="35">
        <f>'CT-CC MOPR Backup'!B21</f>
        <v>289.14</v>
      </c>
      <c r="C9" s="35">
        <f>'CT-CC MOPR Backup'!C21</f>
        <v>293.77</v>
      </c>
      <c r="D9" s="35">
        <f>'CT-CC MOPR Backup'!D21</f>
        <v>257.76</v>
      </c>
      <c r="E9" s="35">
        <f>'CT-CC MOPR Backup'!E21</f>
        <v>230.84</v>
      </c>
      <c r="F9" s="30"/>
      <c r="G9" s="30"/>
      <c r="H9" s="30"/>
      <c r="I9" s="30"/>
      <c r="J9" s="18"/>
    </row>
    <row r="10" spans="1:11" ht="15.75" x14ac:dyDescent="0.2">
      <c r="A10" s="36" t="s">
        <v>11</v>
      </c>
      <c r="B10" s="37">
        <f>'CT-CC MOPR Backup'!B34</f>
        <v>297.75</v>
      </c>
      <c r="C10" s="37">
        <f>'CT-CC MOPR Backup'!C34</f>
        <v>269.54000000000002</v>
      </c>
      <c r="D10" s="37">
        <f>'CT-CC MOPR Backup'!D34</f>
        <v>208.42</v>
      </c>
      <c r="E10" s="37">
        <f>'CT-CC MOPR Backup'!E34</f>
        <v>201.01</v>
      </c>
      <c r="F10" s="30"/>
      <c r="G10" s="30"/>
      <c r="H10" s="30"/>
      <c r="I10" s="30"/>
      <c r="J10" s="18"/>
    </row>
    <row r="11" spans="1:11" ht="16.5" thickBot="1" x14ac:dyDescent="0.3">
      <c r="A11" s="38" t="s">
        <v>39</v>
      </c>
      <c r="B11" s="39">
        <f>'CT-CC MOPR Backup'!B22</f>
        <v>224.89</v>
      </c>
      <c r="C11" s="39">
        <f>'CT-CC MOPR Backup'!C22</f>
        <v>228.49</v>
      </c>
      <c r="D11" s="39">
        <f>'CT-CC MOPR Backup'!D22</f>
        <v>200.48</v>
      </c>
      <c r="E11" s="39">
        <f>'CT-CC MOPR Backup'!E22</f>
        <v>179.54</v>
      </c>
      <c r="F11" s="30"/>
      <c r="G11" s="30"/>
      <c r="H11" s="30"/>
      <c r="I11" s="30"/>
      <c r="J11" s="18"/>
    </row>
    <row r="12" spans="1:11" s="2" customFormat="1" ht="15.75" x14ac:dyDescent="0.25">
      <c r="A12" s="47"/>
      <c r="B12" s="48"/>
      <c r="C12" s="48"/>
      <c r="D12" s="48"/>
      <c r="E12" s="48"/>
      <c r="F12" s="30"/>
      <c r="G12" s="30"/>
      <c r="H12" s="30"/>
      <c r="I12" s="30"/>
      <c r="J12" s="18"/>
    </row>
    <row r="13" spans="1:11" ht="99.95" customHeight="1" x14ac:dyDescent="0.2">
      <c r="A13" s="54" t="s">
        <v>43</v>
      </c>
      <c r="B13" s="54"/>
      <c r="C13" s="54"/>
      <c r="D13" s="54"/>
      <c r="E13" s="54"/>
      <c r="F13" s="54"/>
      <c r="G13" s="54"/>
      <c r="H13" s="54"/>
      <c r="I13" s="54"/>
    </row>
  </sheetData>
  <mergeCells count="1">
    <mergeCell ref="A13:I13"/>
  </mergeCells>
  <pageMargins left="0" right="0" top="0" bottom="0"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80" zoomScaleNormal="80" workbookViewId="0"/>
  </sheetViews>
  <sheetFormatPr defaultColWidth="9.140625" defaultRowHeight="12.75" x14ac:dyDescent="0.2"/>
  <cols>
    <col min="1" max="1" width="65.7109375" style="2" customWidth="1"/>
    <col min="2" max="5" width="20.7109375" style="2" customWidth="1"/>
    <col min="6" max="6" width="29.5703125" style="2" customWidth="1"/>
    <col min="7" max="10" width="10.85546875" style="2" bestFit="1" customWidth="1"/>
    <col min="11" max="11" width="13.5703125" style="2" bestFit="1" customWidth="1"/>
    <col min="12" max="16384" width="9.140625" style="2"/>
  </cols>
  <sheetData>
    <row r="1" spans="1:18" ht="24.95" customHeight="1" x14ac:dyDescent="0.3">
      <c r="A1" s="26" t="s">
        <v>28</v>
      </c>
      <c r="B1" s="27"/>
      <c r="C1" s="27"/>
    </row>
    <row r="2" spans="1:18" ht="5.0999999999999996" customHeight="1" x14ac:dyDescent="0.2">
      <c r="A2" s="19"/>
      <c r="B2" s="19"/>
      <c r="C2" s="19"/>
    </row>
    <row r="3" spans="1:18" ht="24.95" customHeight="1" x14ac:dyDescent="0.2">
      <c r="A3" s="61" t="s">
        <v>33</v>
      </c>
      <c r="B3" s="61"/>
      <c r="C3" s="61"/>
      <c r="D3" s="4" t="s">
        <v>1</v>
      </c>
      <c r="E3" s="5"/>
    </row>
    <row r="4" spans="1:18" ht="24.95" customHeight="1" x14ac:dyDescent="0.2">
      <c r="A4" s="62" t="s">
        <v>35</v>
      </c>
      <c r="B4" s="62"/>
      <c r="C4" s="51">
        <v>6.3310000000000005E-2</v>
      </c>
      <c r="D4" s="4"/>
      <c r="E4" s="5"/>
    </row>
    <row r="5" spans="1:18" ht="24.95" customHeight="1" x14ac:dyDescent="0.2">
      <c r="A5" s="62" t="s">
        <v>34</v>
      </c>
      <c r="B5" s="62"/>
      <c r="C5" s="51">
        <v>3.0450000000000001E-2</v>
      </c>
      <c r="D5" s="1"/>
      <c r="R5" s="53"/>
    </row>
    <row r="6" spans="1:18" ht="24.95" customHeight="1" x14ac:dyDescent="0.2">
      <c r="A6" s="58" t="s">
        <v>8</v>
      </c>
      <c r="B6" s="59"/>
      <c r="C6" s="60"/>
      <c r="D6" s="4"/>
      <c r="E6" s="5"/>
    </row>
    <row r="7" spans="1:18" ht="24.95" customHeight="1" x14ac:dyDescent="0.2">
      <c r="A7" s="58" t="s">
        <v>9</v>
      </c>
      <c r="B7" s="59"/>
      <c r="C7" s="60"/>
      <c r="D7" s="4"/>
      <c r="E7" s="5"/>
    </row>
    <row r="8" spans="1:18" ht="24.95" customHeight="1" x14ac:dyDescent="0.2">
      <c r="A8" s="55" t="s">
        <v>41</v>
      </c>
      <c r="B8" s="56"/>
      <c r="C8" s="57"/>
      <c r="D8" s="4"/>
      <c r="E8" s="5"/>
    </row>
    <row r="9" spans="1:18" ht="24.95" customHeight="1" x14ac:dyDescent="0.2">
      <c r="A9" s="58" t="s">
        <v>14</v>
      </c>
      <c r="B9" s="59"/>
      <c r="C9" s="60"/>
      <c r="D9" s="4"/>
      <c r="E9" s="5"/>
    </row>
    <row r="10" spans="1:18" ht="15.75" x14ac:dyDescent="0.25">
      <c r="A10" s="6"/>
      <c r="B10" s="10"/>
      <c r="C10" s="6"/>
      <c r="D10" s="4"/>
      <c r="E10" s="5"/>
    </row>
    <row r="11" spans="1:18" ht="35.1" customHeight="1" x14ac:dyDescent="0.2">
      <c r="A11" s="16" t="s">
        <v>10</v>
      </c>
      <c r="B11" s="20" t="s">
        <v>1</v>
      </c>
      <c r="C11" s="21" t="s">
        <v>1</v>
      </c>
      <c r="D11" s="22" t="s">
        <v>1</v>
      </c>
      <c r="E11" s="23" t="s">
        <v>1</v>
      </c>
    </row>
    <row r="12" spans="1:18" ht="50.1" customHeight="1" x14ac:dyDescent="0.2">
      <c r="A12" s="24" t="s">
        <v>17</v>
      </c>
      <c r="B12" s="9" t="s">
        <v>2</v>
      </c>
      <c r="C12" s="9" t="s">
        <v>3</v>
      </c>
      <c r="D12" s="9" t="s">
        <v>4</v>
      </c>
      <c r="E12" s="9" t="s">
        <v>5</v>
      </c>
    </row>
    <row r="13" spans="1:18" ht="35.1" customHeight="1" x14ac:dyDescent="0.2">
      <c r="A13" s="41" t="s">
        <v>15</v>
      </c>
      <c r="B13" s="42">
        <v>133143.97099847288</v>
      </c>
      <c r="C13" s="42">
        <v>140953.36574464792</v>
      </c>
      <c r="D13" s="42">
        <v>133016.37239151186</v>
      </c>
      <c r="E13" s="42">
        <v>134124.06922715498</v>
      </c>
      <c r="F13" s="1"/>
    </row>
    <row r="14" spans="1:18" ht="35.1" customHeight="1" x14ac:dyDescent="0.2">
      <c r="A14" s="43" t="s">
        <v>19</v>
      </c>
      <c r="B14" s="44">
        <v>1.0215392648883528</v>
      </c>
      <c r="C14" s="44">
        <v>1.0136079430801053</v>
      </c>
      <c r="D14" s="44">
        <v>1.0011677315055501</v>
      </c>
      <c r="E14" s="44">
        <v>1.0118583275650552</v>
      </c>
      <c r="F14" s="1"/>
    </row>
    <row r="15" spans="1:18" ht="35.1" customHeight="1" x14ac:dyDescent="0.2">
      <c r="A15" s="41" t="s">
        <v>18</v>
      </c>
      <c r="B15" s="45">
        <f>B13*B14</f>
        <v>136011.79425809614</v>
      </c>
      <c r="C15" s="45">
        <f>C13*C14</f>
        <v>142871.45112265035</v>
      </c>
      <c r="D15" s="45">
        <f>D13*D14</f>
        <v>133171.6998003074</v>
      </c>
      <c r="E15" s="45">
        <f>E13*E14</f>
        <v>135714.55637440871</v>
      </c>
      <c r="F15" s="1"/>
    </row>
    <row r="16" spans="1:18" ht="35.1" customHeight="1" x14ac:dyDescent="0.2">
      <c r="A16" s="41" t="s">
        <v>36</v>
      </c>
      <c r="B16" s="42" t="s">
        <v>16</v>
      </c>
      <c r="C16" s="42" t="s">
        <v>0</v>
      </c>
      <c r="D16" s="42" t="s">
        <v>40</v>
      </c>
      <c r="E16" s="42" t="s">
        <v>13</v>
      </c>
      <c r="F16" s="46" t="s">
        <v>1</v>
      </c>
    </row>
    <row r="17" spans="1:7" ht="35.1" customHeight="1" x14ac:dyDescent="0.2">
      <c r="A17" s="41" t="s">
        <v>37</v>
      </c>
      <c r="B17" s="42">
        <v>23974.112791169882</v>
      </c>
      <c r="C17" s="42">
        <v>29074.352937983447</v>
      </c>
      <c r="D17" s="42">
        <v>33055.973405832519</v>
      </c>
      <c r="E17" s="42">
        <v>45823.668596999974</v>
      </c>
      <c r="F17" s="46" t="s">
        <v>1</v>
      </c>
      <c r="G17" s="53"/>
    </row>
    <row r="18" spans="1:7" ht="35.1" customHeight="1" x14ac:dyDescent="0.2">
      <c r="A18" s="41" t="s">
        <v>42</v>
      </c>
      <c r="B18" s="42">
        <v>2199</v>
      </c>
      <c r="C18" s="42">
        <v>2199</v>
      </c>
      <c r="D18" s="42">
        <v>2199</v>
      </c>
      <c r="E18" s="42">
        <v>2199</v>
      </c>
      <c r="F18" s="46" t="s">
        <v>1</v>
      </c>
    </row>
    <row r="19" spans="1:7" ht="35.1" customHeight="1" x14ac:dyDescent="0.2">
      <c r="A19" s="8" t="s">
        <v>6</v>
      </c>
      <c r="B19" s="3">
        <f>(B15-B17-B18)/365</f>
        <v>300.92789442993495</v>
      </c>
      <c r="C19" s="3">
        <f t="shared" ref="C19:E19" si="0">(C15-C17-C18)/365</f>
        <v>305.74821420456686</v>
      </c>
      <c r="D19" s="3">
        <f t="shared" si="0"/>
        <v>268.26500382047914</v>
      </c>
      <c r="E19" s="3">
        <f t="shared" si="0"/>
        <v>240.25174733536639</v>
      </c>
      <c r="F19" s="25" t="s">
        <v>1</v>
      </c>
      <c r="G19" s="25" t="s">
        <v>1</v>
      </c>
    </row>
    <row r="20" spans="1:7" ht="35.1" customHeight="1" x14ac:dyDescent="0.2">
      <c r="A20" s="8" t="s">
        <v>7</v>
      </c>
      <c r="B20" s="3">
        <f>B19/(1-$C$4)</f>
        <v>321.26732903087998</v>
      </c>
      <c r="C20" s="3">
        <f t="shared" ref="C20:E20" si="1">C19/(1-$C$4)</f>
        <v>326.41344970541678</v>
      </c>
      <c r="D20" s="3">
        <f t="shared" si="1"/>
        <v>286.39678423008587</v>
      </c>
      <c r="E20" s="3">
        <f t="shared" si="1"/>
        <v>256.49013797026379</v>
      </c>
      <c r="F20" s="25" t="s">
        <v>1</v>
      </c>
      <c r="G20" s="49" t="s">
        <v>1</v>
      </c>
    </row>
    <row r="21" spans="1:7" ht="39.950000000000003" customHeight="1" x14ac:dyDescent="0.2">
      <c r="A21" s="11" t="s">
        <v>31</v>
      </c>
      <c r="B21" s="12">
        <f>ROUND(0.9*B$20,2)</f>
        <v>289.14</v>
      </c>
      <c r="C21" s="12">
        <f t="shared" ref="C21:E21" si="2">ROUND(0.9*C$20,2)</f>
        <v>293.77</v>
      </c>
      <c r="D21" s="12">
        <f t="shared" si="2"/>
        <v>257.76</v>
      </c>
      <c r="E21" s="12">
        <f t="shared" si="2"/>
        <v>230.84</v>
      </c>
      <c r="F21" s="25" t="s">
        <v>1</v>
      </c>
      <c r="G21" s="50" t="s">
        <v>1</v>
      </c>
    </row>
    <row r="22" spans="1:7" ht="39.950000000000003" customHeight="1" x14ac:dyDescent="0.2">
      <c r="A22" s="11" t="s">
        <v>30</v>
      </c>
      <c r="B22" s="12">
        <f>ROUND(0.7*B$20,2)</f>
        <v>224.89</v>
      </c>
      <c r="C22" s="12">
        <f t="shared" ref="C22:E22" si="3">ROUND(0.7*C$20,2)</f>
        <v>228.49</v>
      </c>
      <c r="D22" s="12">
        <f t="shared" si="3"/>
        <v>200.48</v>
      </c>
      <c r="E22" s="12">
        <f t="shared" si="3"/>
        <v>179.54</v>
      </c>
      <c r="F22" s="25"/>
      <c r="G22" s="50"/>
    </row>
    <row r="23" spans="1:7" ht="15" customHeight="1" x14ac:dyDescent="0.2">
      <c r="A23" s="13"/>
      <c r="B23" s="14"/>
      <c r="C23" s="14"/>
    </row>
    <row r="24" spans="1:7" ht="35.1" customHeight="1" x14ac:dyDescent="0.2">
      <c r="A24" s="17" t="s">
        <v>11</v>
      </c>
      <c r="B24" s="20" t="s">
        <v>1</v>
      </c>
      <c r="C24" s="21" t="s">
        <v>1</v>
      </c>
      <c r="D24" s="22" t="s">
        <v>1</v>
      </c>
      <c r="E24" s="23" t="s">
        <v>1</v>
      </c>
    </row>
    <row r="25" spans="1:7" ht="35.1" customHeight="1" x14ac:dyDescent="0.25">
      <c r="A25" s="7"/>
      <c r="B25" s="9" t="s">
        <v>2</v>
      </c>
      <c r="C25" s="9" t="s">
        <v>3</v>
      </c>
      <c r="D25" s="9" t="s">
        <v>4</v>
      </c>
      <c r="E25" s="9" t="s">
        <v>5</v>
      </c>
    </row>
    <row r="26" spans="1:7" ht="35.1" customHeight="1" x14ac:dyDescent="0.2">
      <c r="A26" s="41" t="s">
        <v>15</v>
      </c>
      <c r="B26" s="42">
        <v>186807.33278387226</v>
      </c>
      <c r="C26" s="42">
        <v>193561.95160116965</v>
      </c>
      <c r="D26" s="42">
        <v>178957.83448349271</v>
      </c>
      <c r="E26" s="42">
        <v>185418.25173535521</v>
      </c>
      <c r="F26" s="1"/>
    </row>
    <row r="27" spans="1:7" ht="35.1" customHeight="1" x14ac:dyDescent="0.2">
      <c r="A27" s="43" t="s">
        <v>29</v>
      </c>
      <c r="B27" s="44">
        <v>1.0217023090315653</v>
      </c>
      <c r="C27" s="44">
        <v>1.0117881567712559</v>
      </c>
      <c r="D27" s="44">
        <v>0.99623789230306181</v>
      </c>
      <c r="E27" s="44">
        <v>1.0096011373774434</v>
      </c>
      <c r="F27" s="1"/>
    </row>
    <row r="28" spans="1:7" ht="35.1" customHeight="1" x14ac:dyDescent="0.2">
      <c r="A28" s="41" t="s">
        <v>18</v>
      </c>
      <c r="B28" s="45">
        <f>B26*B27</f>
        <v>190861.48324931032</v>
      </c>
      <c r="C28" s="45">
        <f>C26*C27</f>
        <v>195843.69023159449</v>
      </c>
      <c r="D28" s="45">
        <f>D26*D27</f>
        <v>178284.57583695499</v>
      </c>
      <c r="E28" s="45">
        <f>E26*E27</f>
        <v>187198.47784255174</v>
      </c>
      <c r="F28" s="1"/>
    </row>
    <row r="29" spans="1:7" ht="35.1" customHeight="1" x14ac:dyDescent="0.2">
      <c r="A29" s="41" t="s">
        <v>36</v>
      </c>
      <c r="B29" s="42" t="s">
        <v>16</v>
      </c>
      <c r="C29" s="42" t="s">
        <v>0</v>
      </c>
      <c r="D29" s="42" t="s">
        <v>40</v>
      </c>
      <c r="E29" s="42" t="s">
        <v>13</v>
      </c>
      <c r="F29" s="46" t="s">
        <v>1</v>
      </c>
    </row>
    <row r="30" spans="1:7" ht="39.950000000000003" customHeight="1" x14ac:dyDescent="0.2">
      <c r="A30" s="41" t="s">
        <v>37</v>
      </c>
      <c r="B30" s="42">
        <v>70433.6307134948</v>
      </c>
      <c r="C30" s="42">
        <v>86509.889935458763</v>
      </c>
      <c r="D30" s="42">
        <v>92983.732689190714</v>
      </c>
      <c r="E30" s="42">
        <v>104809.25825908163</v>
      </c>
      <c r="F30" s="46" t="s">
        <v>1</v>
      </c>
    </row>
    <row r="31" spans="1:7" ht="35.1" customHeight="1" x14ac:dyDescent="0.2">
      <c r="A31" s="41" t="s">
        <v>42</v>
      </c>
      <c r="B31" s="42">
        <v>3350</v>
      </c>
      <c r="C31" s="42">
        <v>3350</v>
      </c>
      <c r="D31" s="42">
        <v>3350</v>
      </c>
      <c r="E31" s="42">
        <v>3350</v>
      </c>
      <c r="F31" s="46" t="s">
        <v>1</v>
      </c>
    </row>
    <row r="32" spans="1:7" ht="35.1" customHeight="1" x14ac:dyDescent="0.2">
      <c r="A32" s="8" t="s">
        <v>6</v>
      </c>
      <c r="B32" s="3">
        <f>(B28-B30-B31)/365</f>
        <v>320.76123982415209</v>
      </c>
      <c r="C32" s="3">
        <f t="shared" ref="C32:E32" si="4">(C28-C30-C31)/365</f>
        <v>290.36657615379653</v>
      </c>
      <c r="D32" s="3">
        <f t="shared" si="4"/>
        <v>224.52285793908021</v>
      </c>
      <c r="E32" s="3">
        <f t="shared" si="4"/>
        <v>216.54580707800031</v>
      </c>
    </row>
    <row r="33" spans="1:5" ht="35.1" customHeight="1" x14ac:dyDescent="0.2">
      <c r="A33" s="8" t="s">
        <v>7</v>
      </c>
      <c r="B33" s="3">
        <f>B32/(1-$C$5)</f>
        <v>330.83517077422732</v>
      </c>
      <c r="C33" s="3">
        <f t="shared" ref="C33:D33" si="5">C32/(1-$C$5)</f>
        <v>299.48592249373064</v>
      </c>
      <c r="D33" s="3">
        <f t="shared" si="5"/>
        <v>231.57429522879707</v>
      </c>
      <c r="E33" s="3">
        <f>E32/(1-$C$5)</f>
        <v>223.34671453560961</v>
      </c>
    </row>
    <row r="34" spans="1:5" ht="39.950000000000003" customHeight="1" x14ac:dyDescent="0.2">
      <c r="A34" s="11" t="s">
        <v>32</v>
      </c>
      <c r="B34" s="15">
        <f>ROUND(0.9*B$33,2)</f>
        <v>297.75</v>
      </c>
      <c r="C34" s="15">
        <f t="shared" ref="C34:E34" si="6">ROUND(0.9*C$33,2)</f>
        <v>269.54000000000002</v>
      </c>
      <c r="D34" s="15">
        <f t="shared" si="6"/>
        <v>208.42</v>
      </c>
      <c r="E34" s="15">
        <f t="shared" si="6"/>
        <v>201.01</v>
      </c>
    </row>
    <row r="35" spans="1:5" x14ac:dyDescent="0.2">
      <c r="B35" s="18"/>
      <c r="C35" s="18"/>
      <c r="D35" s="18"/>
      <c r="E35" s="18"/>
    </row>
  </sheetData>
  <mergeCells count="7">
    <mergeCell ref="A8:C8"/>
    <mergeCell ref="A9:C9"/>
    <mergeCell ref="A3:C3"/>
    <mergeCell ref="A5:B5"/>
    <mergeCell ref="A6:C6"/>
    <mergeCell ref="A7:C7"/>
    <mergeCell ref="A4:B4"/>
  </mergeCells>
  <pageMargins left="0.45" right="0.45" top="0.5" bottom="0.5" header="0.3" footer="0.3"/>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CT-CC MOPR Backup</vt:lpstr>
      <vt:lpstr>'CT-CC MOPR Backup'!Print_Area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2015-12-09T12:14:13Z</cp:lastPrinted>
  <dcterms:created xsi:type="dcterms:W3CDTF">2015-12-09T12:14:13Z</dcterms:created>
  <dcterms:modified xsi:type="dcterms:W3CDTF">2021-01-14T14:05:51Z</dcterms:modified>
</cp:coreProperties>
</file>