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Resources'!$U$3:$AR$28</definedName>
  </definedNames>
  <calcPr calcId="162913"/>
</workbook>
</file>

<file path=xl/calcChain.xml><?xml version="1.0" encoding="utf-8"?>
<calcChain xmlns="http://schemas.openxmlformats.org/spreadsheetml/2006/main">
  <c r="AO4" i="10" l="1"/>
  <c r="AJ4" i="10"/>
  <c r="AE4" i="10"/>
  <c r="Z4" i="10"/>
  <c r="U4" i="10"/>
  <c r="P4" i="10"/>
  <c r="K4" i="10"/>
  <c r="F4" i="10"/>
  <c r="A4" i="10"/>
  <c r="X5" i="10" l="1"/>
  <c r="W29" i="10" l="1"/>
  <c r="W21" i="10"/>
  <c r="W13" i="10"/>
  <c r="W17" i="10"/>
  <c r="W28" i="10"/>
  <c r="W20" i="10"/>
  <c r="W12" i="10"/>
  <c r="W27" i="10"/>
  <c r="W19" i="10"/>
  <c r="W11" i="10"/>
  <c r="W9" i="10"/>
  <c r="W16" i="10"/>
  <c r="W22" i="10"/>
  <c r="W26" i="10"/>
  <c r="W18" i="10"/>
  <c r="W10" i="10"/>
  <c r="W25" i="10"/>
  <c r="W8" i="10"/>
  <c r="W24" i="10"/>
  <c r="W14" i="10"/>
  <c r="W23" i="10"/>
  <c r="W15" i="10"/>
  <c r="D5" i="10" l="1"/>
  <c r="C29" i="10" l="1"/>
  <c r="C21" i="10"/>
  <c r="C13" i="10"/>
  <c r="C28" i="10"/>
  <c r="D28" i="10" s="1"/>
  <c r="C12" i="10"/>
  <c r="C18" i="10"/>
  <c r="C9" i="10"/>
  <c r="D9" i="10" s="1"/>
  <c r="C8" i="10"/>
  <c r="C15" i="10"/>
  <c r="C20" i="10"/>
  <c r="C10" i="10"/>
  <c r="C22" i="10"/>
  <c r="D22" i="10" s="1"/>
  <c r="C27" i="10"/>
  <c r="D27" i="10" s="1"/>
  <c r="C19" i="10"/>
  <c r="C11" i="10"/>
  <c r="D11" i="10" s="1"/>
  <c r="C26" i="10"/>
  <c r="C25" i="10"/>
  <c r="C24" i="10"/>
  <c r="C14" i="10"/>
  <c r="C17" i="10"/>
  <c r="C16" i="10"/>
  <c r="D16" i="10" s="1"/>
  <c r="C23" i="10"/>
  <c r="D23" i="10" s="1"/>
  <c r="D8" i="10"/>
  <c r="D15" i="10"/>
  <c r="D24" i="10"/>
  <c r="D17" i="10"/>
  <c r="D25" i="10"/>
  <c r="D10" i="10"/>
  <c r="D26" i="10"/>
  <c r="D21" i="10"/>
  <c r="D14" i="10"/>
  <c r="D18" i="10"/>
  <c r="D19" i="10"/>
  <c r="D12" i="10"/>
  <c r="D20" i="10"/>
  <c r="D13" i="10"/>
  <c r="D29" i="10"/>
  <c r="AR5" i="10" l="1"/>
  <c r="AM5" i="10"/>
  <c r="AH5" i="10"/>
  <c r="AC5" i="10"/>
  <c r="S5" i="10"/>
  <c r="N5" i="10"/>
  <c r="I5" i="10"/>
  <c r="H15" i="10" l="1"/>
  <c r="H23" i="10"/>
  <c r="H26" i="10"/>
  <c r="H11" i="10"/>
  <c r="H12" i="10"/>
  <c r="H13" i="10"/>
  <c r="H22" i="10"/>
  <c r="H16" i="10"/>
  <c r="H24" i="10"/>
  <c r="H19" i="10"/>
  <c r="H28" i="10"/>
  <c r="H21" i="10"/>
  <c r="H9" i="10"/>
  <c r="H17" i="10"/>
  <c r="H25" i="10"/>
  <c r="H29" i="10"/>
  <c r="H10" i="10"/>
  <c r="H18" i="10"/>
  <c r="H27" i="10"/>
  <c r="H20" i="10"/>
  <c r="H8" i="10"/>
  <c r="H14" i="10"/>
  <c r="R11" i="10"/>
  <c r="R19" i="10"/>
  <c r="R27" i="10"/>
  <c r="R16" i="10"/>
  <c r="R26" i="10"/>
  <c r="R12" i="10"/>
  <c r="R20" i="10"/>
  <c r="R28" i="10"/>
  <c r="R15" i="10"/>
  <c r="R24" i="10"/>
  <c r="R9" i="10"/>
  <c r="R13" i="10"/>
  <c r="R21" i="10"/>
  <c r="R29" i="10"/>
  <c r="R25" i="10"/>
  <c r="R14" i="10"/>
  <c r="R22" i="10"/>
  <c r="R8" i="10"/>
  <c r="R18" i="10"/>
  <c r="R23" i="10"/>
  <c r="R17" i="10"/>
  <c r="R10" i="10"/>
  <c r="AG13" i="10"/>
  <c r="AG21" i="10"/>
  <c r="AG29" i="10"/>
  <c r="AG25" i="10"/>
  <c r="AG14" i="10"/>
  <c r="AG22" i="10"/>
  <c r="AG8" i="10"/>
  <c r="AG26" i="10"/>
  <c r="AG15" i="10"/>
  <c r="AG23" i="10"/>
  <c r="AG12" i="10"/>
  <c r="AG16" i="10"/>
  <c r="AG24" i="10"/>
  <c r="AG17" i="10"/>
  <c r="AG28" i="10"/>
  <c r="AG9" i="10"/>
  <c r="AG10" i="10"/>
  <c r="AG18" i="10"/>
  <c r="AG20" i="10"/>
  <c r="AG11" i="10"/>
  <c r="AG19" i="10"/>
  <c r="AG27" i="10"/>
  <c r="AL11" i="10"/>
  <c r="AL19" i="10"/>
  <c r="AL27" i="10"/>
  <c r="AL10" i="10"/>
  <c r="AL12" i="10"/>
  <c r="AL20" i="10"/>
  <c r="AL28" i="10"/>
  <c r="AL18" i="10"/>
  <c r="AL13" i="10"/>
  <c r="AL21" i="10"/>
  <c r="AL29" i="10"/>
  <c r="AL14" i="10"/>
  <c r="AL22" i="10"/>
  <c r="AL8" i="10"/>
  <c r="AM8" i="10" s="1"/>
  <c r="AL15" i="10"/>
  <c r="AL23" i="10"/>
  <c r="AL16" i="10"/>
  <c r="AL24" i="10"/>
  <c r="AL9" i="10"/>
  <c r="AL17" i="10"/>
  <c r="AL25" i="10"/>
  <c r="AL26" i="10"/>
  <c r="M25" i="10"/>
  <c r="M17" i="10"/>
  <c r="M9" i="10"/>
  <c r="M29" i="10"/>
  <c r="M24" i="10"/>
  <c r="M16" i="10"/>
  <c r="M8" i="10"/>
  <c r="M26" i="10"/>
  <c r="M23" i="10"/>
  <c r="M15" i="10"/>
  <c r="M14" i="10"/>
  <c r="M13" i="10"/>
  <c r="M20" i="10"/>
  <c r="M18" i="10"/>
  <c r="M22" i="10"/>
  <c r="M21" i="10"/>
  <c r="M27" i="10"/>
  <c r="M28" i="10"/>
  <c r="M19" i="10"/>
  <c r="M12" i="10"/>
  <c r="M10" i="10"/>
  <c r="M11" i="10"/>
  <c r="AB15" i="10"/>
  <c r="AB23" i="10"/>
  <c r="AB28" i="10"/>
  <c r="AB14" i="10"/>
  <c r="AB16" i="10"/>
  <c r="AB24" i="10"/>
  <c r="AB11" i="10"/>
  <c r="AB22" i="10"/>
  <c r="AB9" i="10"/>
  <c r="AB17" i="10"/>
  <c r="AB25" i="10"/>
  <c r="AB27" i="10"/>
  <c r="AB20" i="10"/>
  <c r="AB10" i="10"/>
  <c r="AB18" i="10"/>
  <c r="AB26" i="10"/>
  <c r="AB12" i="10"/>
  <c r="AB19" i="10"/>
  <c r="AB8" i="10"/>
  <c r="AB13" i="10"/>
  <c r="AB21" i="10"/>
  <c r="AB29" i="10"/>
  <c r="AQ9" i="10"/>
  <c r="AQ17" i="10"/>
  <c r="AQ25" i="10"/>
  <c r="AQ10" i="10"/>
  <c r="AQ18" i="10"/>
  <c r="AQ26" i="10"/>
  <c r="AQ11" i="10"/>
  <c r="AQ19" i="10"/>
  <c r="AQ27" i="10"/>
  <c r="AQ12" i="10"/>
  <c r="AQ20" i="10"/>
  <c r="AQ28" i="10"/>
  <c r="AQ16" i="10"/>
  <c r="AQ13" i="10"/>
  <c r="AQ21" i="10"/>
  <c r="AQ29" i="10"/>
  <c r="AQ24" i="10"/>
  <c r="AQ14" i="10"/>
  <c r="AQ22" i="10"/>
  <c r="AQ8" i="10"/>
  <c r="AR8" i="10" s="1"/>
  <c r="AQ15" i="10"/>
  <c r="AQ23" i="10"/>
  <c r="I8" i="10"/>
  <c r="S29" i="10" l="1"/>
  <c r="X11" i="10" l="1"/>
  <c r="X19" i="10"/>
  <c r="X27" i="10"/>
  <c r="X12" i="10"/>
  <c r="X20" i="10"/>
  <c r="X13" i="10"/>
  <c r="X21" i="10"/>
  <c r="X29" i="10"/>
  <c r="X14" i="10"/>
  <c r="X8" i="10"/>
  <c r="X15" i="10"/>
  <c r="X17" i="10"/>
  <c r="X26" i="10"/>
  <c r="X28" i="10"/>
  <c r="X16" i="10"/>
  <c r="X25" i="10"/>
  <c r="X10" i="10"/>
  <c r="X22" i="10"/>
  <c r="X23" i="10"/>
  <c r="X24" i="10"/>
  <c r="X9" i="10"/>
  <c r="X18" i="10"/>
  <c r="S10" i="10"/>
  <c r="S28" i="10"/>
  <c r="S25" i="10"/>
  <c r="S14" i="10"/>
  <c r="S26" i="10"/>
  <c r="S15" i="10"/>
  <c r="S22" i="10"/>
  <c r="S23" i="10"/>
  <c r="S19" i="10"/>
  <c r="S27" i="10"/>
  <c r="S12" i="10"/>
  <c r="S9" i="10"/>
  <c r="S18" i="10"/>
  <c r="S11" i="10"/>
  <c r="S8" i="10"/>
  <c r="S16" i="10"/>
  <c r="S13" i="10"/>
  <c r="S17" i="10"/>
  <c r="S21" i="10"/>
  <c r="S20" i="10"/>
  <c r="S24" i="10"/>
  <c r="N12" i="10"/>
  <c r="N8" i="10"/>
  <c r="N25" i="10"/>
  <c r="N15" i="10"/>
  <c r="N10" i="10"/>
  <c r="N28" i="10"/>
  <c r="N16" i="10"/>
  <c r="N19" i="10"/>
  <c r="N13" i="10"/>
  <c r="N9" i="10"/>
  <c r="N24" i="10"/>
  <c r="N21" i="10"/>
  <c r="N26" i="10"/>
  <c r="N17" i="10"/>
  <c r="N18" i="10"/>
  <c r="N14" i="10"/>
  <c r="N23" i="10"/>
  <c r="N20" i="10"/>
  <c r="N29" i="10"/>
  <c r="N27" i="10"/>
  <c r="N22" i="10"/>
  <c r="N11" i="10"/>
  <c r="AR22" i="10" l="1"/>
  <c r="AM22" i="10"/>
  <c r="AH22" i="10"/>
  <c r="AC22" i="10"/>
  <c r="I22" i="10"/>
  <c r="AR29" i="10" l="1"/>
  <c r="AM29" i="10"/>
  <c r="AH29" i="10"/>
  <c r="AC29" i="10"/>
  <c r="I29" i="10"/>
  <c r="AR28" i="10" l="1"/>
  <c r="AR27" i="10"/>
  <c r="AR21" i="10"/>
  <c r="AR26" i="10"/>
  <c r="AR25" i="10"/>
  <c r="AR24" i="10"/>
  <c r="AR23" i="10"/>
  <c r="AR20" i="10"/>
  <c r="AR19" i="10"/>
  <c r="AR18" i="10"/>
  <c r="AR17" i="10"/>
  <c r="AR16" i="10"/>
  <c r="AR15" i="10"/>
  <c r="AR14" i="10"/>
  <c r="AR13" i="10"/>
  <c r="AR12" i="10"/>
  <c r="AR11" i="10"/>
  <c r="AR10" i="10"/>
  <c r="AR9" i="10"/>
  <c r="AM9" i="10"/>
  <c r="AM28" i="10"/>
  <c r="AM27" i="10"/>
  <c r="AM26" i="10"/>
  <c r="AM25" i="10"/>
  <c r="AM24" i="10"/>
  <c r="AM23" i="10"/>
  <c r="AM21" i="10"/>
  <c r="AM20" i="10"/>
  <c r="AM19" i="10"/>
  <c r="AM18" i="10"/>
  <c r="AM17" i="10"/>
  <c r="AM16" i="10"/>
  <c r="AM15" i="10"/>
  <c r="AM14" i="10"/>
  <c r="AM13" i="10"/>
  <c r="AM12" i="10"/>
  <c r="AM11" i="10"/>
  <c r="AM10" i="10"/>
  <c r="AH28" i="10"/>
  <c r="AH27" i="10"/>
  <c r="AH26" i="10"/>
  <c r="AH25" i="10"/>
  <c r="AH24" i="10"/>
  <c r="AH23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C28" i="10"/>
  <c r="AC27" i="10"/>
  <c r="AC26" i="10"/>
  <c r="AC25" i="10"/>
  <c r="AC24" i="10"/>
  <c r="AC23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I28" i="10"/>
  <c r="I27" i="10"/>
  <c r="I26" i="10"/>
  <c r="I25" i="10"/>
  <c r="I24" i="10"/>
  <c r="I23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AC8" i="10" l="1"/>
</calcChain>
</file>

<file path=xl/sharedStrings.xml><?xml version="1.0" encoding="utf-8"?>
<sst xmlns="http://schemas.openxmlformats.org/spreadsheetml/2006/main" count="267" uniqueCount="40">
  <si>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</si>
  <si>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</si>
  <si>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</si>
  <si>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</si>
  <si>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</si>
  <si>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</si>
  <si>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</si>
  <si>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</si>
  <si>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</si>
  <si>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</si>
  <si>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</si>
  <si>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</si>
  <si>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</si>
  <si>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</si>
  <si>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</si>
  <si>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</si>
  <si>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</si>
  <si>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</si>
  <si>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</si>
  <si>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</si>
  <si>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</si>
  <si>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</si>
  <si>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</si>
  <si>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</si>
  <si>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</si>
  <si>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</si>
  <si>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</si>
  <si>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</si>
  <si>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</si>
  <si>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</si>
  <si>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</si>
  <si>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All other quantities are in $/MW-Day (Nameplate)</t>
  </si>
  <si>
    <t>Default MOPR Price ($/UCAP MW-Day)</t>
  </si>
  <si>
    <t>Net EAS Revenue Offset</t>
  </si>
  <si>
    <t>RTO</t>
  </si>
  <si>
    <t>Net Reactive Service Revenue Offset</t>
  </si>
  <si>
    <t>OVEC</t>
  </si>
  <si>
    <t>Battery Energy Storage (10 hours)</t>
  </si>
  <si>
    <t>ELCC Class Rating</t>
  </si>
  <si>
    <t>2026/2027 DY Default MOPR Floor Offer Prices for New Entry Capacity Resources with State Subsidy, $/MW-Day (UCAP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</si>
</sst>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</numFmts>
  <fonts count="40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6" fontId="36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24" fillId="0" borderId="0" xfId="0" applyFont="1" applyFill="1"/>
    <xf numFmtId="0" fontId="0" fillId="0" borderId="0" xfId="0" applyFill="1"/>
    <xf numFmtId="0" fontId="35" fillId="0" borderId="0" xfId="0" applyFont="1" applyFill="1"/>
    <xf numFmtId="0" fontId="37" fillId="0" borderId="0" xfId="0" applyFont="1" applyFill="1"/>
    <xf numFmtId="14" fontId="3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31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9" fontId="32" fillId="0" borderId="0" xfId="0" applyNumberFormat="1" applyFont="1" applyFill="1" applyAlignment="1">
      <alignment vertical="center"/>
    </xf>
    <xf numFmtId="9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a.pjm.com/otcsdav/nodes/258453939/2026-2027%20DY%20MOPR_Prices_for_New_Entry_Capacity_Resources_with_State_Subsidy_with_ELCC_update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ntry Capacity Resources"/>
      <sheetName val="Work tab - DO NOT POST"/>
    </sheetNames>
    <sheetDataSet>
      <sheetData sheetId="0"/>
      <sheetData sheetId="1">
        <row r="2">
          <cell r="B2" t="str">
            <v>2026/2027 Gross CONE, $/ICAP-MW-Day</v>
          </cell>
        </row>
      </sheetData>
    </sheetDataSet>
  </externalBook>
</externalLink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8"/>
  <sheetViews>
    <sheetView tabSelected="1" topLeftCell="Y1" zoomScale="70" zoomScaleNormal="70" workbookViewId="0">
      <selection activeCell="AR7" sqref="AR7"/>
    </sheetView>
  </sheetViews>
  <sheetFormatPr defaultRowHeight="12.75"/>
  <cols>
    <col min="1" max="4" width="15.5703125" style="11" customWidth="1"/>
    <col min="5" max="5" width="3.5703125" style="11" customWidth="1"/>
    <col min="6" max="9" width="15.5703125" style="11" customWidth="1"/>
    <col min="10" max="10" width="3.5703125" style="11" customWidth="1"/>
    <col min="11" max="14" width="15.5703125" style="11" customWidth="1"/>
    <col min="15" max="15" width="3.5703125" style="11" customWidth="1"/>
    <col min="16" max="19" width="15.5703125" style="11" customWidth="1"/>
    <col min="20" max="20" width="3.5703125" style="11" customWidth="1"/>
    <col min="21" max="24" width="15.5703125" style="11" customWidth="1"/>
    <col min="25" max="25" width="3.5703125" style="11" customWidth="1"/>
    <col min="26" max="29" width="15.5703125" style="11" customWidth="1"/>
    <col min="30" max="30" width="3.5703125" style="11" customWidth="1"/>
    <col min="31" max="34" width="15.5703125" style="11" customWidth="1"/>
    <col min="35" max="35" width="3.5703125" style="11" customWidth="1"/>
    <col min="36" max="39" width="15.5703125" style="11" customWidth="1"/>
    <col min="40" max="40" width="5.5703125" style="11" customWidth="1"/>
    <col min="41" max="44" width="15.5703125" style="11" customWidth="1"/>
    <col min="45" max="16384" width="9.140625" style="11"/>
  </cols>
  <sheetData>
    <row r="1" spans="1:44" ht="24.95" customHeight="1">
      <c r="A1" s="12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3" t="s">
        <v>0</v>
      </c>
      <c r="N1" s="14">
        <v>45478</v>
      </c>
      <c r="O1" s="10"/>
      <c r="P1" s="1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4.95" customHeight="1">
      <c r="A2" s="16" t="s">
        <v>31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N2" s="9"/>
      <c r="O2" s="10"/>
      <c r="P2" s="10"/>
      <c r="Q2" s="10"/>
      <c r="S2" s="9"/>
      <c r="T2" s="10"/>
      <c r="U2" s="10"/>
      <c r="V2" s="10"/>
      <c r="W2" s="10"/>
      <c r="X2" s="9"/>
      <c r="Y2" s="10"/>
      <c r="Z2" s="10"/>
      <c r="AA2" s="10"/>
      <c r="AB2" s="10"/>
      <c r="AC2" s="9"/>
      <c r="AD2" s="10"/>
      <c r="AE2" s="10"/>
      <c r="AF2" s="10"/>
      <c r="AG2" s="10"/>
      <c r="AH2" s="9"/>
      <c r="AI2" s="10"/>
      <c r="AJ2" s="10"/>
      <c r="AK2" s="10"/>
      <c r="AL2" s="10"/>
      <c r="AM2" s="9"/>
      <c r="AN2" s="10"/>
      <c r="AO2" s="10"/>
      <c r="AP2" s="10"/>
      <c r="AQ2" s="10"/>
      <c r="AR2" s="9"/>
    </row>
    <row r="3" spans="1:44" ht="24.95" customHeight="1">
      <c r="A3" s="31" t="s">
        <v>1</v>
      </c>
      <c r="B3" s="31"/>
      <c r="C3" s="31"/>
      <c r="D3" s="31"/>
      <c r="E3" s="17"/>
      <c r="F3" s="31" t="s">
        <v>2</v>
      </c>
      <c r="G3" s="31"/>
      <c r="H3" s="31"/>
      <c r="I3" s="31"/>
      <c r="J3" s="17"/>
      <c r="K3" s="31" t="s">
        <v>3</v>
      </c>
      <c r="L3" s="31"/>
      <c r="M3" s="31"/>
      <c r="N3" s="31"/>
      <c r="O3" s="17"/>
      <c r="P3" s="31" t="s">
        <v>4</v>
      </c>
      <c r="Q3" s="31"/>
      <c r="R3" s="31"/>
      <c r="S3" s="31"/>
      <c r="T3" s="17"/>
      <c r="U3" s="31" t="s">
        <v>7</v>
      </c>
      <c r="V3" s="31"/>
      <c r="W3" s="31"/>
      <c r="X3" s="31"/>
      <c r="Y3" s="5"/>
      <c r="Z3" s="31" t="s">
        <v>8</v>
      </c>
      <c r="AA3" s="31"/>
      <c r="AB3" s="31"/>
      <c r="AC3" s="31"/>
      <c r="AD3" s="5"/>
      <c r="AE3" s="31" t="s">
        <v>5</v>
      </c>
      <c r="AF3" s="31"/>
      <c r="AG3" s="31"/>
      <c r="AH3" s="31"/>
      <c r="AI3" s="17"/>
      <c r="AJ3" s="31" t="s">
        <v>6</v>
      </c>
      <c r="AK3" s="31"/>
      <c r="AL3" s="31"/>
      <c r="AM3" s="31"/>
      <c r="AN3" s="5"/>
      <c r="AO3" s="31" t="s">
        <v>37</v>
      </c>
      <c r="AP3" s="31"/>
      <c r="AQ3" s="31"/>
      <c r="AR3" s="31"/>
    </row>
    <row r="4" spans="1:44" ht="20.100000000000001" customHeight="1">
      <c r="A4" s="32" t="str">
        <f>'[1]Work tab - DO NOT POST'!$B$2</f>
        <v>2026/2027 Gross CONE, $/ICAP-MW-Day</v>
      </c>
      <c r="B4" s="33"/>
      <c r="C4" s="34"/>
      <c r="D4" s="18">
        <v>2568</v>
      </c>
      <c r="E4" s="19"/>
      <c r="F4" s="32" t="str">
        <f>'[1]Work tab - DO NOT POST'!$B$2</f>
        <v>2026/2027 Gross CONE, $/ICAP-MW-Day</v>
      </c>
      <c r="G4" s="33"/>
      <c r="H4" s="34"/>
      <c r="I4" s="18">
        <v>1480</v>
      </c>
      <c r="J4" s="19"/>
      <c r="K4" s="32" t="str">
        <f>'[1]Work tab - DO NOT POST'!$B$2</f>
        <v>2026/2027 Gross CONE, $/ICAP-MW-Day</v>
      </c>
      <c r="L4" s="33"/>
      <c r="M4" s="34"/>
      <c r="N4" s="18">
        <v>540</v>
      </c>
      <c r="O4" s="20"/>
      <c r="P4" s="32" t="str">
        <f>'[1]Work tab - DO NOT POST'!$B$2</f>
        <v>2026/2027 Gross CONE, $/ICAP-MW-Day</v>
      </c>
      <c r="Q4" s="33"/>
      <c r="R4" s="34"/>
      <c r="S4" s="18">
        <v>427</v>
      </c>
      <c r="T4" s="20"/>
      <c r="U4" s="32" t="str">
        <f>'[1]Work tab - DO NOT POST'!$B$2</f>
        <v>2026/2027 Gross CONE, $/ICAP-MW-Day</v>
      </c>
      <c r="V4" s="33"/>
      <c r="W4" s="34"/>
      <c r="X4" s="18">
        <v>321</v>
      </c>
      <c r="Y4" s="5"/>
      <c r="Z4" s="32" t="str">
        <f>'[1]Work tab - DO NOT POST'!$B$2</f>
        <v>2026/2027 Gross CONE, $/ICAP-MW-Day</v>
      </c>
      <c r="AA4" s="33"/>
      <c r="AB4" s="34"/>
      <c r="AC4" s="18">
        <v>298</v>
      </c>
      <c r="AD4" s="5"/>
      <c r="AE4" s="32" t="str">
        <f>'[1]Work tab - DO NOT POST'!$B$2</f>
        <v>2026/2027 Gross CONE, $/ICAP-MW-Day</v>
      </c>
      <c r="AF4" s="33"/>
      <c r="AG4" s="34"/>
      <c r="AH4" s="18">
        <v>438</v>
      </c>
      <c r="AI4" s="20"/>
      <c r="AJ4" s="32" t="str">
        <f>'[1]Work tab - DO NOT POST'!$B$2</f>
        <v>2026/2027 Gross CONE, $/ICAP-MW-Day</v>
      </c>
      <c r="AK4" s="33"/>
      <c r="AL4" s="34"/>
      <c r="AM4" s="18">
        <v>1351</v>
      </c>
      <c r="AN4" s="5"/>
      <c r="AO4" s="32" t="str">
        <f>'[1]Work tab - DO NOT POST'!$B$2</f>
        <v>2026/2027 Gross CONE, $/ICAP-MW-Day</v>
      </c>
      <c r="AP4" s="33"/>
      <c r="AQ4" s="34"/>
      <c r="AR4" s="18">
        <v>502</v>
      </c>
    </row>
    <row r="5" spans="1:44" ht="20.100000000000001" customHeight="1">
      <c r="A5" s="35" t="s">
        <v>35</v>
      </c>
      <c r="B5" s="35"/>
      <c r="C5" s="35"/>
      <c r="D5" s="18">
        <f>3350/(DATE(LEFT($A$1,4)*1+1,5,31)-(DATE(LEFT($A$1,4)*1,6,1))+1)</f>
        <v>9.1780821917808222</v>
      </c>
      <c r="E5" s="20"/>
      <c r="F5" s="35" t="s">
        <v>35</v>
      </c>
      <c r="G5" s="35"/>
      <c r="H5" s="35"/>
      <c r="I5" s="18">
        <f>3350/(DATE(LEFT($A$1,4)*1+1,5,31)-(DATE(LEFT($A$1,4)*1,6,1))+1)</f>
        <v>9.1780821917808222</v>
      </c>
      <c r="J5" s="20"/>
      <c r="K5" s="35" t="s">
        <v>35</v>
      </c>
      <c r="L5" s="35"/>
      <c r="M5" s="35"/>
      <c r="N5" s="18">
        <f>3350/(DATE(LEFT($A$1,4)*1+1,5,31)-(DATE(LEFT($A$1,4)*1,6,1))+1)</f>
        <v>9.1780821917808222</v>
      </c>
      <c r="O5" s="20"/>
      <c r="P5" s="35" t="s">
        <v>35</v>
      </c>
      <c r="Q5" s="35"/>
      <c r="R5" s="35"/>
      <c r="S5" s="18">
        <f>2199/(DATE(LEFT($A$1,4)*1+1,5,31)-(DATE(LEFT($A$1,4)*1,6,1))+1)</f>
        <v>6.0246575342465754</v>
      </c>
      <c r="T5" s="20"/>
      <c r="U5" s="35" t="s">
        <v>35</v>
      </c>
      <c r="V5" s="35"/>
      <c r="W5" s="35"/>
      <c r="X5" s="18">
        <f>3350/(DATE(LEFT($A$1,4)*1+1,5,31)-(DATE(LEFT($A$1,4)*1,6,1))+1)</f>
        <v>9.1780821917808222</v>
      </c>
      <c r="Y5" s="5"/>
      <c r="Z5" s="35" t="s">
        <v>35</v>
      </c>
      <c r="AA5" s="35"/>
      <c r="AB5" s="35"/>
      <c r="AC5" s="18">
        <f>3350/(DATE(LEFT($A$1,4)*1+1,5,31)-(DATE(LEFT($A$1,4)*1,6,1))+1)</f>
        <v>9.1780821917808222</v>
      </c>
      <c r="AD5" s="5"/>
      <c r="AE5" s="35" t="s">
        <v>35</v>
      </c>
      <c r="AF5" s="35"/>
      <c r="AG5" s="35"/>
      <c r="AH5" s="18">
        <f>3350/(DATE(LEFT($A$1,4)*1+1,5,31)-(DATE(LEFT($A$1,4)*1,6,1))+1)</f>
        <v>9.1780821917808222</v>
      </c>
      <c r="AI5" s="20"/>
      <c r="AJ5" s="35" t="s">
        <v>35</v>
      </c>
      <c r="AK5" s="35"/>
      <c r="AL5" s="35"/>
      <c r="AM5" s="18">
        <f>3350/(DATE(LEFT($A$1,4)*1+1,5,31)-(DATE(LEFT($A$1,4)*1,6,1))+1)</f>
        <v>9.1780821917808222</v>
      </c>
      <c r="AN5" s="5"/>
      <c r="AO5" s="35" t="s">
        <v>35</v>
      </c>
      <c r="AP5" s="35"/>
      <c r="AQ5" s="35"/>
      <c r="AR5" s="18">
        <f>3350/(DATE(LEFT($A$1,4)*1+1,5,31)-(DATE(LEFT($A$1,4)*1,6,1))+1)</f>
        <v>9.1780821917808222</v>
      </c>
    </row>
    <row r="6" spans="1:44" ht="20.100000000000001" customHeight="1">
      <c r="A6" s="35" t="s">
        <v>38</v>
      </c>
      <c r="B6" s="35"/>
      <c r="C6" s="35"/>
      <c r="D6" s="29">
        <v>0.95</v>
      </c>
      <c r="E6" s="17"/>
      <c r="F6" s="35" t="s">
        <v>38</v>
      </c>
      <c r="G6" s="35"/>
      <c r="H6" s="35"/>
      <c r="I6" s="29">
        <v>0.84</v>
      </c>
      <c r="J6" s="17"/>
      <c r="K6" s="35" t="s">
        <v>38</v>
      </c>
      <c r="L6" s="35"/>
      <c r="M6" s="35"/>
      <c r="N6" s="29">
        <v>0.78</v>
      </c>
      <c r="O6" s="19"/>
      <c r="P6" s="35" t="s">
        <v>38</v>
      </c>
      <c r="Q6" s="35"/>
      <c r="R6" s="35"/>
      <c r="S6" s="29">
        <v>0.79</v>
      </c>
      <c r="T6" s="19"/>
      <c r="U6" s="35" t="s">
        <v>38</v>
      </c>
      <c r="V6" s="35"/>
      <c r="W6" s="35"/>
      <c r="X6" s="29">
        <v>0.13</v>
      </c>
      <c r="Y6" s="5"/>
      <c r="Z6" s="35" t="s">
        <v>38</v>
      </c>
      <c r="AA6" s="35"/>
      <c r="AB6" s="35"/>
      <c r="AC6" s="29">
        <v>0.08</v>
      </c>
      <c r="AD6" s="5"/>
      <c r="AE6" s="35" t="s">
        <v>38</v>
      </c>
      <c r="AF6" s="35"/>
      <c r="AG6" s="35"/>
      <c r="AH6" s="29">
        <v>0.34</v>
      </c>
      <c r="AI6" s="21"/>
      <c r="AJ6" s="35" t="s">
        <v>38</v>
      </c>
      <c r="AK6" s="35"/>
      <c r="AL6" s="35"/>
      <c r="AM6" s="29">
        <v>0.61</v>
      </c>
      <c r="AN6" s="5"/>
      <c r="AO6" s="35" t="s">
        <v>38</v>
      </c>
      <c r="AP6" s="35"/>
      <c r="AQ6" s="35"/>
      <c r="AR6" s="29">
        <v>0.78</v>
      </c>
    </row>
    <row r="7" spans="1:44" ht="50.1" customHeight="1">
      <c r="A7" s="22" t="s">
        <v>28</v>
      </c>
      <c r="B7" s="23" t="s">
        <v>33</v>
      </c>
      <c r="C7" s="23" t="s">
        <v>29</v>
      </c>
      <c r="D7" s="23" t="s">
        <v>32</v>
      </c>
      <c r="E7" s="24"/>
      <c r="F7" s="22" t="s">
        <v>28</v>
      </c>
      <c r="G7" s="23" t="s">
        <v>33</v>
      </c>
      <c r="H7" s="23" t="s">
        <v>29</v>
      </c>
      <c r="I7" s="23" t="s">
        <v>32</v>
      </c>
      <c r="J7" s="24"/>
      <c r="K7" s="22" t="s">
        <v>28</v>
      </c>
      <c r="L7" s="23" t="s">
        <v>33</v>
      </c>
      <c r="M7" s="23" t="s">
        <v>29</v>
      </c>
      <c r="N7" s="23" t="s">
        <v>32</v>
      </c>
      <c r="O7" s="24"/>
      <c r="P7" s="22" t="s">
        <v>28</v>
      </c>
      <c r="Q7" s="23" t="s">
        <v>33</v>
      </c>
      <c r="R7" s="23" t="s">
        <v>29</v>
      </c>
      <c r="S7" s="23" t="s">
        <v>32</v>
      </c>
      <c r="T7" s="24"/>
      <c r="U7" s="22" t="s">
        <v>28</v>
      </c>
      <c r="V7" s="23" t="s">
        <v>33</v>
      </c>
      <c r="W7" s="23" t="s">
        <v>29</v>
      </c>
      <c r="X7" s="23" t="s">
        <v>32</v>
      </c>
      <c r="Y7" s="5"/>
      <c r="Z7" s="22" t="s">
        <v>28</v>
      </c>
      <c r="AA7" s="23" t="s">
        <v>33</v>
      </c>
      <c r="AB7" s="23" t="s">
        <v>29</v>
      </c>
      <c r="AC7" s="23" t="s">
        <v>32</v>
      </c>
      <c r="AD7" s="5"/>
      <c r="AE7" s="22" t="s">
        <v>28</v>
      </c>
      <c r="AF7" s="23" t="s">
        <v>33</v>
      </c>
      <c r="AG7" s="23" t="s">
        <v>29</v>
      </c>
      <c r="AH7" s="23" t="s">
        <v>32</v>
      </c>
      <c r="AI7" s="24"/>
      <c r="AJ7" s="22" t="s">
        <v>28</v>
      </c>
      <c r="AK7" s="23" t="s">
        <v>33</v>
      </c>
      <c r="AL7" s="23" t="s">
        <v>29</v>
      </c>
      <c r="AM7" s="23" t="s">
        <v>32</v>
      </c>
      <c r="AN7" s="5"/>
      <c r="AO7" s="22" t="s">
        <v>28</v>
      </c>
      <c r="AP7" s="23" t="s">
        <v>33</v>
      </c>
      <c r="AQ7" s="23" t="s">
        <v>29</v>
      </c>
      <c r="AR7" s="23" t="s">
        <v>32</v>
      </c>
    </row>
    <row r="8" spans="1:44" ht="20.100000000000001" customHeight="1">
      <c r="A8" s="2" t="s">
        <v>9</v>
      </c>
      <c r="B8" s="1">
        <v>720.08</v>
      </c>
      <c r="C8" s="3">
        <f t="shared" ref="C8:C29" si="0">D$4-B8-D$5</f>
        <v>1838.7419178082193</v>
      </c>
      <c r="D8" s="8">
        <f>C8/$D$6</f>
        <v>1935.5178082191783</v>
      </c>
      <c r="E8" s="4"/>
      <c r="F8" s="2" t="s">
        <v>9</v>
      </c>
      <c r="G8" s="1">
        <v>89.71</v>
      </c>
      <c r="H8" s="3">
        <f t="shared" ref="H8:H29" si="1">I$4-G8-I$5</f>
        <v>1381.1119178082192</v>
      </c>
      <c r="I8" s="8">
        <f>H8/$I$6</f>
        <v>1644.1808545335944</v>
      </c>
      <c r="J8" s="4"/>
      <c r="K8" s="2" t="s">
        <v>9</v>
      </c>
      <c r="L8" s="25">
        <v>266.10201858598498</v>
      </c>
      <c r="M8" s="3">
        <f t="shared" ref="M8:M29" si="2">MAX(N$4-L8-N$5,0)</f>
        <v>264.71989922223418</v>
      </c>
      <c r="N8" s="8">
        <f>M8/$N$6</f>
        <v>339.38448618235151</v>
      </c>
      <c r="O8" s="4"/>
      <c r="P8" s="2" t="s">
        <v>9</v>
      </c>
      <c r="Q8" s="25">
        <v>99.002509655173498</v>
      </c>
      <c r="R8" s="3">
        <f t="shared" ref="R8:R29" si="3">MAX(S$4-Q8-S$5,0)</f>
        <v>321.97283281057992</v>
      </c>
      <c r="S8" s="8">
        <f>R8/$S$6</f>
        <v>407.56054786149355</v>
      </c>
      <c r="T8" s="4"/>
      <c r="U8" s="2" t="s">
        <v>9</v>
      </c>
      <c r="V8" s="1">
        <v>235.34</v>
      </c>
      <c r="W8" s="3">
        <f t="shared" ref="W8:W29" si="4">MAX(X$4-V8-X$5,0)</f>
        <v>76.48191780821918</v>
      </c>
      <c r="X8" s="8">
        <f>W8/X$6</f>
        <v>588.32244467860903</v>
      </c>
      <c r="Y8" s="5"/>
      <c r="Z8" s="2" t="s">
        <v>9</v>
      </c>
      <c r="AA8" s="1">
        <v>147.18</v>
      </c>
      <c r="AB8" s="3">
        <f t="shared" ref="AB8:AB29" si="5">AC$4-AA8-AC$5</f>
        <v>141.64191780821918</v>
      </c>
      <c r="AC8" s="8">
        <f>AB8/AC$6</f>
        <v>1770.5239726027396</v>
      </c>
      <c r="AD8" s="5"/>
      <c r="AE8" s="2" t="s">
        <v>9</v>
      </c>
      <c r="AF8" s="1">
        <v>304.82</v>
      </c>
      <c r="AG8" s="3">
        <f t="shared" ref="AG8:AG29" si="6">MAX(AH$4-AF8-AH$5,0)</f>
        <v>124.00191780821919</v>
      </c>
      <c r="AH8" s="8">
        <f>AG8/AH$6</f>
        <v>364.71152296535053</v>
      </c>
      <c r="AI8" s="4"/>
      <c r="AJ8" s="2" t="s">
        <v>9</v>
      </c>
      <c r="AK8" s="1">
        <v>444.9</v>
      </c>
      <c r="AL8" s="3">
        <f t="shared" ref="AL8:AL29" si="7">AM$4-AK8-AM$5</f>
        <v>896.92191780821918</v>
      </c>
      <c r="AM8" s="8">
        <f>AL8/AM$6</f>
        <v>1470.3637996856053</v>
      </c>
      <c r="AN8" s="5"/>
      <c r="AO8" s="2" t="s">
        <v>9</v>
      </c>
      <c r="AP8" s="1">
        <v>162.59</v>
      </c>
      <c r="AQ8" s="3">
        <f t="shared" ref="AQ8:AQ29" si="8">AR$4-AP8-AR$5</f>
        <v>330.23191780821912</v>
      </c>
      <c r="AR8" s="8">
        <f>(AQ8*2.5)/AR$6</f>
        <v>1058.4356340007023</v>
      </c>
    </row>
    <row r="9" spans="1:44" ht="20.100000000000001" customHeight="1">
      <c r="A9" s="2" t="s">
        <v>10</v>
      </c>
      <c r="B9" s="1">
        <v>874.32</v>
      </c>
      <c r="C9" s="3">
        <f t="shared" si="0"/>
        <v>1684.5019178082191</v>
      </c>
      <c r="D9" s="8">
        <f t="shared" ref="D9:D29" si="9">C9/$D$6</f>
        <v>1773.1599134823359</v>
      </c>
      <c r="E9" s="4"/>
      <c r="F9" s="2" t="s">
        <v>10</v>
      </c>
      <c r="G9" s="1">
        <v>227.47</v>
      </c>
      <c r="H9" s="3">
        <f t="shared" si="1"/>
        <v>1243.3519178082192</v>
      </c>
      <c r="I9" s="8">
        <f t="shared" ref="I9:I29" si="10">H9/$I$6</f>
        <v>1480.1808545335944</v>
      </c>
      <c r="J9" s="4"/>
      <c r="K9" s="2" t="s">
        <v>10</v>
      </c>
      <c r="L9" s="25">
        <v>461.14665581545557</v>
      </c>
      <c r="M9" s="3">
        <f t="shared" si="2"/>
        <v>69.675261992763609</v>
      </c>
      <c r="N9" s="8">
        <f t="shared" ref="N9:N29" si="11">M9/$N$6</f>
        <v>89.327258965081541</v>
      </c>
      <c r="O9" s="4"/>
      <c r="P9" s="2" t="s">
        <v>10</v>
      </c>
      <c r="Q9" s="25">
        <v>203.41277230399555</v>
      </c>
      <c r="R9" s="3">
        <f t="shared" si="3"/>
        <v>217.56257016175786</v>
      </c>
      <c r="S9" s="8">
        <f t="shared" ref="S9:S29" si="12">R9/$S$6</f>
        <v>275.39565843260488</v>
      </c>
      <c r="T9" s="4"/>
      <c r="U9" s="2" t="s">
        <v>10</v>
      </c>
      <c r="V9" s="1">
        <v>285.10000000000002</v>
      </c>
      <c r="W9" s="3">
        <f t="shared" si="4"/>
        <v>26.721917808219153</v>
      </c>
      <c r="X9" s="8">
        <f t="shared" ref="X9:X29" si="13">W9/X$6</f>
        <v>205.55321390937809</v>
      </c>
      <c r="Y9" s="5"/>
      <c r="Z9" s="2" t="s">
        <v>10</v>
      </c>
      <c r="AA9" s="1">
        <v>178.14</v>
      </c>
      <c r="AB9" s="3">
        <f t="shared" si="5"/>
        <v>110.6819178082192</v>
      </c>
      <c r="AC9" s="8">
        <f>AB9/AC$6</f>
        <v>1383.5239726027398</v>
      </c>
      <c r="AD9" s="5"/>
      <c r="AE9" s="2" t="s">
        <v>10</v>
      </c>
      <c r="AF9" s="1">
        <v>351.32</v>
      </c>
      <c r="AG9" s="3">
        <f t="shared" si="6"/>
        <v>77.50191780821919</v>
      </c>
      <c r="AH9" s="8">
        <f>AG9/AH$6</f>
        <v>227.9468170829976</v>
      </c>
      <c r="AI9" s="4"/>
      <c r="AJ9" s="2" t="s">
        <v>10</v>
      </c>
      <c r="AK9" s="1">
        <v>516.80999999999995</v>
      </c>
      <c r="AL9" s="3">
        <f t="shared" si="7"/>
        <v>825.01191780821921</v>
      </c>
      <c r="AM9" s="8">
        <f>AL9/AM$6</f>
        <v>1352.4785537839659</v>
      </c>
      <c r="AN9" s="5"/>
      <c r="AO9" s="2" t="s">
        <v>10</v>
      </c>
      <c r="AP9" s="1">
        <v>186.47</v>
      </c>
      <c r="AQ9" s="3">
        <f t="shared" si="8"/>
        <v>306.35191780821913</v>
      </c>
      <c r="AR9" s="8">
        <f t="shared" ref="AR9:AR29" si="14">(AQ9*2.5)/AR$6</f>
        <v>981.89717246224086</v>
      </c>
    </row>
    <row r="10" spans="1:44" ht="20.100000000000001" customHeight="1">
      <c r="A10" s="2" t="s">
        <v>11</v>
      </c>
      <c r="B10" s="1">
        <v>893.03</v>
      </c>
      <c r="C10" s="3">
        <f t="shared" si="0"/>
        <v>1665.7919178082193</v>
      </c>
      <c r="D10" s="8">
        <f t="shared" si="9"/>
        <v>1753.465176640231</v>
      </c>
      <c r="E10" s="4"/>
      <c r="F10" s="2" t="s">
        <v>11</v>
      </c>
      <c r="G10" s="1">
        <v>241.99</v>
      </c>
      <c r="H10" s="3">
        <f t="shared" si="1"/>
        <v>1228.8319178082193</v>
      </c>
      <c r="I10" s="8">
        <f t="shared" si="10"/>
        <v>1462.8951402478801</v>
      </c>
      <c r="J10" s="4"/>
      <c r="K10" s="2" t="s">
        <v>11</v>
      </c>
      <c r="L10" s="25">
        <v>500.9475733855806</v>
      </c>
      <c r="M10" s="3">
        <f t="shared" si="2"/>
        <v>29.874344422638579</v>
      </c>
      <c r="N10" s="8">
        <f t="shared" si="11"/>
        <v>38.300441567485358</v>
      </c>
      <c r="O10" s="4"/>
      <c r="P10" s="2" t="s">
        <v>11</v>
      </c>
      <c r="Q10" s="25">
        <v>236.90449478993131</v>
      </c>
      <c r="R10" s="3">
        <f t="shared" si="3"/>
        <v>184.07084767582211</v>
      </c>
      <c r="S10" s="8">
        <f t="shared" si="12"/>
        <v>233.00107300736974</v>
      </c>
      <c r="T10" s="4"/>
      <c r="U10" s="2" t="s">
        <v>11</v>
      </c>
      <c r="V10" s="1">
        <v>286.75</v>
      </c>
      <c r="W10" s="3">
        <f t="shared" si="4"/>
        <v>25.071917808219176</v>
      </c>
      <c r="X10" s="8">
        <f t="shared" si="13"/>
        <v>192.86090621707058</v>
      </c>
      <c r="Y10" s="5"/>
      <c r="Z10" s="2" t="s">
        <v>11</v>
      </c>
      <c r="AA10" s="1">
        <v>178.82</v>
      </c>
      <c r="AB10" s="3">
        <f t="shared" si="5"/>
        <v>110.00191780821919</v>
      </c>
      <c r="AC10" s="8">
        <f t="shared" ref="AC10:AC28" si="15">AB10/AC$6</f>
        <v>1375.0239726027398</v>
      </c>
      <c r="AD10" s="5"/>
      <c r="AE10" s="2" t="s">
        <v>11</v>
      </c>
      <c r="AF10" s="1">
        <v>357.47</v>
      </c>
      <c r="AG10" s="3">
        <f t="shared" si="6"/>
        <v>71.351917808219156</v>
      </c>
      <c r="AH10" s="8">
        <f>AG10/AH$6</f>
        <v>209.85858178887986</v>
      </c>
      <c r="AI10" s="4"/>
      <c r="AJ10" s="2" t="s">
        <v>11</v>
      </c>
      <c r="AK10" s="1">
        <v>524.32000000000005</v>
      </c>
      <c r="AL10" s="3">
        <f t="shared" si="7"/>
        <v>817.5019178082191</v>
      </c>
      <c r="AM10" s="8">
        <f>AL10/AM$6</f>
        <v>1340.1670783741297</v>
      </c>
      <c r="AN10" s="5"/>
      <c r="AO10" s="2" t="s">
        <v>11</v>
      </c>
      <c r="AP10" s="1">
        <v>196.86</v>
      </c>
      <c r="AQ10" s="3">
        <f t="shared" si="8"/>
        <v>295.96191780821914</v>
      </c>
      <c r="AR10" s="8">
        <f t="shared" si="14"/>
        <v>948.59589041095876</v>
      </c>
    </row>
    <row r="11" spans="1:44" ht="20.100000000000001" customHeight="1">
      <c r="A11" s="2" t="s">
        <v>12</v>
      </c>
      <c r="B11" s="1">
        <v>865.81</v>
      </c>
      <c r="C11" s="3">
        <f t="shared" si="0"/>
        <v>1693.0119178082193</v>
      </c>
      <c r="D11" s="8">
        <f t="shared" si="9"/>
        <v>1782.1178082191784</v>
      </c>
      <c r="E11" s="4"/>
      <c r="F11" s="2" t="s">
        <v>12</v>
      </c>
      <c r="G11" s="1">
        <v>221.31</v>
      </c>
      <c r="H11" s="3">
        <f t="shared" si="1"/>
        <v>1249.5119178082193</v>
      </c>
      <c r="I11" s="8">
        <f t="shared" si="10"/>
        <v>1487.5141878669278</v>
      </c>
      <c r="J11" s="4"/>
      <c r="K11" s="2" t="s">
        <v>12</v>
      </c>
      <c r="L11" s="25">
        <v>406.94261082484513</v>
      </c>
      <c r="M11" s="3">
        <f t="shared" si="2"/>
        <v>123.87930698337405</v>
      </c>
      <c r="N11" s="8">
        <f t="shared" si="11"/>
        <v>158.81962433765904</v>
      </c>
      <c r="O11" s="4"/>
      <c r="P11" s="2" t="s">
        <v>12</v>
      </c>
      <c r="Q11" s="25">
        <v>157.8819210725286</v>
      </c>
      <c r="R11" s="3">
        <f t="shared" si="3"/>
        <v>263.09342139322484</v>
      </c>
      <c r="S11" s="8">
        <f t="shared" si="12"/>
        <v>333.02964733319601</v>
      </c>
      <c r="T11" s="4"/>
      <c r="U11" s="2" t="s">
        <v>12</v>
      </c>
      <c r="V11" s="1">
        <v>280.67</v>
      </c>
      <c r="W11" s="3">
        <f t="shared" si="4"/>
        <v>31.15191780821916</v>
      </c>
      <c r="X11" s="8">
        <f t="shared" si="13"/>
        <v>239.63013698630121</v>
      </c>
      <c r="Y11" s="5"/>
      <c r="Z11" s="2" t="s">
        <v>12</v>
      </c>
      <c r="AA11" s="1">
        <v>175.34</v>
      </c>
      <c r="AB11" s="3">
        <f t="shared" si="5"/>
        <v>113.48191780821918</v>
      </c>
      <c r="AC11" s="8">
        <f t="shared" si="15"/>
        <v>1418.5239726027396</v>
      </c>
      <c r="AD11" s="5"/>
      <c r="AE11" s="2" t="s">
        <v>12</v>
      </c>
      <c r="AF11" s="1">
        <v>344.16</v>
      </c>
      <c r="AG11" s="3">
        <f t="shared" si="6"/>
        <v>84.661917808219158</v>
      </c>
      <c r="AH11" s="8">
        <f>AG11/AH$6</f>
        <v>249.00564061240928</v>
      </c>
      <c r="AI11" s="4"/>
      <c r="AJ11" s="2" t="s">
        <v>12</v>
      </c>
      <c r="AK11" s="1">
        <v>507.1</v>
      </c>
      <c r="AL11" s="3">
        <f t="shared" si="7"/>
        <v>834.72191780821913</v>
      </c>
      <c r="AM11" s="8">
        <f>AL11/AM$6</f>
        <v>1368.396586570851</v>
      </c>
      <c r="AN11" s="5"/>
      <c r="AO11" s="2" t="s">
        <v>12</v>
      </c>
      <c r="AP11" s="1">
        <v>181.06</v>
      </c>
      <c r="AQ11" s="3">
        <f t="shared" si="8"/>
        <v>311.76191780821915</v>
      </c>
      <c r="AR11" s="8">
        <f t="shared" si="14"/>
        <v>999.23691605198439</v>
      </c>
    </row>
    <row r="12" spans="1:44" ht="20.100000000000001" customHeight="1">
      <c r="A12" s="2" t="s">
        <v>13</v>
      </c>
      <c r="B12" s="1">
        <v>1050.26</v>
      </c>
      <c r="C12" s="3">
        <f t="shared" si="0"/>
        <v>1508.5619178082193</v>
      </c>
      <c r="D12" s="8">
        <f t="shared" si="9"/>
        <v>1587.9599134823361</v>
      </c>
      <c r="E12" s="4"/>
      <c r="F12" s="2" t="s">
        <v>13</v>
      </c>
      <c r="G12" s="1">
        <v>233.21</v>
      </c>
      <c r="H12" s="3">
        <f t="shared" si="1"/>
        <v>1237.6119178082192</v>
      </c>
      <c r="I12" s="8">
        <f t="shared" si="10"/>
        <v>1473.3475212002611</v>
      </c>
      <c r="J12" s="4"/>
      <c r="K12" s="2" t="s">
        <v>13</v>
      </c>
      <c r="L12" s="25">
        <v>609.38923029194177</v>
      </c>
      <c r="M12" s="3">
        <f t="shared" si="2"/>
        <v>0</v>
      </c>
      <c r="N12" s="8">
        <f t="shared" si="11"/>
        <v>0</v>
      </c>
      <c r="O12" s="4"/>
      <c r="P12" s="2" t="s">
        <v>13</v>
      </c>
      <c r="Q12" s="25">
        <v>326.57960859981245</v>
      </c>
      <c r="R12" s="3">
        <f t="shared" si="3"/>
        <v>94.395733865940983</v>
      </c>
      <c r="S12" s="8">
        <f t="shared" si="12"/>
        <v>119.48827071638098</v>
      </c>
      <c r="T12" s="4"/>
      <c r="U12" s="2" t="s">
        <v>13</v>
      </c>
      <c r="V12" s="1">
        <v>337.16</v>
      </c>
      <c r="W12" s="3">
        <f t="shared" si="4"/>
        <v>0</v>
      </c>
      <c r="X12" s="8">
        <f t="shared" si="13"/>
        <v>0</v>
      </c>
      <c r="Y12" s="5"/>
      <c r="Z12" s="2" t="s">
        <v>13</v>
      </c>
      <c r="AA12" s="1">
        <v>209.36</v>
      </c>
      <c r="AB12" s="3">
        <f t="shared" si="5"/>
        <v>79.46191780821917</v>
      </c>
      <c r="AC12" s="8">
        <f t="shared" si="15"/>
        <v>993.2739726027396</v>
      </c>
      <c r="AD12" s="5"/>
      <c r="AE12" s="2" t="s">
        <v>13</v>
      </c>
      <c r="AF12" s="1">
        <v>407.13</v>
      </c>
      <c r="AG12" s="3">
        <f t="shared" si="6"/>
        <v>21.691917808219181</v>
      </c>
      <c r="AH12" s="8">
        <f t="shared" ref="AH12:AH27" si="16">AG12/AH$6</f>
        <v>63.79975825946817</v>
      </c>
      <c r="AI12" s="4"/>
      <c r="AJ12" s="2" t="s">
        <v>13</v>
      </c>
      <c r="AK12" s="1">
        <v>602.02</v>
      </c>
      <c r="AL12" s="3">
        <f t="shared" si="7"/>
        <v>739.80191780821917</v>
      </c>
      <c r="AM12" s="8">
        <f t="shared" ref="AM12:AM28" si="17">AL12/AM$6</f>
        <v>1212.790029193802</v>
      </c>
      <c r="AN12" s="5"/>
      <c r="AO12" s="2" t="s">
        <v>13</v>
      </c>
      <c r="AP12" s="1">
        <v>278.68</v>
      </c>
      <c r="AQ12" s="3">
        <f t="shared" si="8"/>
        <v>214.14191780821918</v>
      </c>
      <c r="AR12" s="8">
        <f t="shared" si="14"/>
        <v>686.35230066736904</v>
      </c>
    </row>
    <row r="13" spans="1:44" ht="20.100000000000001" customHeight="1">
      <c r="A13" s="2" t="s">
        <v>14</v>
      </c>
      <c r="B13" s="1">
        <v>742.41</v>
      </c>
      <c r="C13" s="3">
        <f t="shared" si="0"/>
        <v>1816.4119178082194</v>
      </c>
      <c r="D13" s="8">
        <f t="shared" si="9"/>
        <v>1912.0125450612836</v>
      </c>
      <c r="E13" s="4"/>
      <c r="F13" s="2" t="s">
        <v>14</v>
      </c>
      <c r="G13" s="1">
        <v>159</v>
      </c>
      <c r="H13" s="3">
        <f t="shared" si="1"/>
        <v>1311.8219178082193</v>
      </c>
      <c r="I13" s="8">
        <f t="shared" si="10"/>
        <v>1561.6927592954992</v>
      </c>
      <c r="J13" s="4"/>
      <c r="K13" s="2" t="s">
        <v>14</v>
      </c>
      <c r="L13" s="25">
        <v>295.45764934169182</v>
      </c>
      <c r="M13" s="3">
        <f t="shared" si="2"/>
        <v>235.36426846652736</v>
      </c>
      <c r="N13" s="8">
        <f t="shared" si="11"/>
        <v>301.74906213657351</v>
      </c>
      <c r="O13" s="4"/>
      <c r="P13" s="2" t="s">
        <v>14</v>
      </c>
      <c r="Q13" s="25">
        <v>107.68753233375371</v>
      </c>
      <c r="R13" s="3">
        <f t="shared" si="3"/>
        <v>313.28781013199972</v>
      </c>
      <c r="S13" s="8">
        <f t="shared" si="12"/>
        <v>396.56684826835408</v>
      </c>
      <c r="T13" s="4"/>
      <c r="U13" s="2" t="s">
        <v>14</v>
      </c>
      <c r="V13" s="1">
        <v>257.64</v>
      </c>
      <c r="W13" s="3">
        <f t="shared" si="4"/>
        <v>54.18191780821919</v>
      </c>
      <c r="X13" s="8">
        <f t="shared" si="13"/>
        <v>416.7839831401476</v>
      </c>
      <c r="Y13" s="5"/>
      <c r="Z13" s="2" t="s">
        <v>14</v>
      </c>
      <c r="AA13" s="1">
        <v>162</v>
      </c>
      <c r="AB13" s="3">
        <f t="shared" si="5"/>
        <v>126.82191780821918</v>
      </c>
      <c r="AC13" s="8">
        <f t="shared" si="15"/>
        <v>1585.2739726027398</v>
      </c>
      <c r="AD13" s="5"/>
      <c r="AE13" s="2" t="s">
        <v>14</v>
      </c>
      <c r="AF13" s="1">
        <v>297.10000000000002</v>
      </c>
      <c r="AG13" s="3">
        <f t="shared" si="6"/>
        <v>131.72191780821916</v>
      </c>
      <c r="AH13" s="8">
        <f t="shared" si="16"/>
        <v>387.41740531829163</v>
      </c>
      <c r="AI13" s="4"/>
      <c r="AJ13" s="2" t="s">
        <v>14</v>
      </c>
      <c r="AK13" s="1">
        <v>447.45</v>
      </c>
      <c r="AL13" s="3">
        <f t="shared" si="7"/>
        <v>894.37191780821911</v>
      </c>
      <c r="AM13" s="8">
        <f t="shared" si="17"/>
        <v>1466.1834718167527</v>
      </c>
      <c r="AN13" s="5"/>
      <c r="AO13" s="2" t="s">
        <v>14</v>
      </c>
      <c r="AP13" s="1">
        <v>189.21</v>
      </c>
      <c r="AQ13" s="3">
        <f t="shared" si="8"/>
        <v>303.61191780821912</v>
      </c>
      <c r="AR13" s="8">
        <f t="shared" si="14"/>
        <v>973.11512118018936</v>
      </c>
    </row>
    <row r="14" spans="1:44" ht="20.100000000000001" customHeight="1">
      <c r="A14" s="2" t="s">
        <v>30</v>
      </c>
      <c r="B14" s="1">
        <v>919.29</v>
      </c>
      <c r="C14" s="3">
        <f t="shared" si="0"/>
        <v>1639.5319178082193</v>
      </c>
      <c r="D14" s="8">
        <f t="shared" si="9"/>
        <v>1725.8230713770731</v>
      </c>
      <c r="E14" s="4"/>
      <c r="F14" s="2" t="s">
        <v>30</v>
      </c>
      <c r="G14" s="1">
        <v>257.02</v>
      </c>
      <c r="H14" s="3">
        <f t="shared" si="1"/>
        <v>1213.8019178082193</v>
      </c>
      <c r="I14" s="8">
        <f t="shared" si="10"/>
        <v>1445.002283105023</v>
      </c>
      <c r="J14" s="4"/>
      <c r="K14" s="2" t="s">
        <v>30</v>
      </c>
      <c r="L14" s="25">
        <v>458.50694641811327</v>
      </c>
      <c r="M14" s="3">
        <f t="shared" si="2"/>
        <v>72.31497139010591</v>
      </c>
      <c r="N14" s="8">
        <f t="shared" si="11"/>
        <v>92.711501782187057</v>
      </c>
      <c r="O14" s="4"/>
      <c r="P14" s="2" t="s">
        <v>30</v>
      </c>
      <c r="Q14" s="25">
        <v>193.74804378681975</v>
      </c>
      <c r="R14" s="3">
        <f t="shared" si="3"/>
        <v>227.22729867893366</v>
      </c>
      <c r="S14" s="8">
        <f t="shared" si="12"/>
        <v>287.62949199865017</v>
      </c>
      <c r="T14" s="4"/>
      <c r="U14" s="2" t="s">
        <v>30</v>
      </c>
      <c r="V14" s="1">
        <v>297.74</v>
      </c>
      <c r="W14" s="3">
        <f t="shared" si="4"/>
        <v>14.081917808219169</v>
      </c>
      <c r="X14" s="8">
        <f t="shared" si="13"/>
        <v>108.32244467860899</v>
      </c>
      <c r="Y14" s="5"/>
      <c r="Z14" s="2" t="s">
        <v>30</v>
      </c>
      <c r="AA14" s="1">
        <v>185.92</v>
      </c>
      <c r="AB14" s="3">
        <f t="shared" si="5"/>
        <v>102.9019178082192</v>
      </c>
      <c r="AC14" s="8">
        <f t="shared" si="15"/>
        <v>1286.2739726027398</v>
      </c>
      <c r="AD14" s="5"/>
      <c r="AE14" s="2" t="s">
        <v>30</v>
      </c>
      <c r="AF14" s="1">
        <v>364.17</v>
      </c>
      <c r="AG14" s="3">
        <f t="shared" si="6"/>
        <v>64.651917808219167</v>
      </c>
      <c r="AH14" s="8">
        <f t="shared" si="16"/>
        <v>190.1526994359387</v>
      </c>
      <c r="AI14" s="4"/>
      <c r="AJ14" s="2" t="s">
        <v>30</v>
      </c>
      <c r="AK14" s="1">
        <v>536.51</v>
      </c>
      <c r="AL14" s="3">
        <f t="shared" si="7"/>
        <v>805.31191780821916</v>
      </c>
      <c r="AM14" s="8">
        <f t="shared" si="17"/>
        <v>1320.1834718167527</v>
      </c>
      <c r="AN14" s="5"/>
      <c r="AO14" s="2" t="s">
        <v>30</v>
      </c>
      <c r="AP14" s="1">
        <v>194.4</v>
      </c>
      <c r="AQ14" s="3">
        <f t="shared" si="8"/>
        <v>298.42191780821918</v>
      </c>
      <c r="AR14" s="8">
        <f t="shared" si="14"/>
        <v>956.48050579557423</v>
      </c>
    </row>
    <row r="15" spans="1:44" ht="20.100000000000001" customHeight="1">
      <c r="A15" s="2" t="s">
        <v>15</v>
      </c>
      <c r="B15" s="1">
        <v>897.57</v>
      </c>
      <c r="C15" s="3">
        <f t="shared" si="0"/>
        <v>1661.2519178082191</v>
      </c>
      <c r="D15" s="8">
        <f t="shared" si="9"/>
        <v>1748.6862292718097</v>
      </c>
      <c r="E15" s="4"/>
      <c r="F15" s="2" t="s">
        <v>15</v>
      </c>
      <c r="G15" s="1">
        <v>242.61</v>
      </c>
      <c r="H15" s="3">
        <f t="shared" si="1"/>
        <v>1228.2119178082191</v>
      </c>
      <c r="I15" s="8">
        <f t="shared" si="10"/>
        <v>1462.1570450097847</v>
      </c>
      <c r="J15" s="4"/>
      <c r="K15" s="2" t="s">
        <v>15</v>
      </c>
      <c r="L15" s="25">
        <v>439.18080159028943</v>
      </c>
      <c r="M15" s="3">
        <f t="shared" si="2"/>
        <v>91.641116217929749</v>
      </c>
      <c r="N15" s="8">
        <f t="shared" si="11"/>
        <v>117.48861053580737</v>
      </c>
      <c r="O15" s="4"/>
      <c r="P15" s="2" t="s">
        <v>15</v>
      </c>
      <c r="Q15" s="25">
        <v>182.797099926237</v>
      </c>
      <c r="R15" s="3">
        <f t="shared" si="3"/>
        <v>238.17824253951642</v>
      </c>
      <c r="S15" s="8">
        <f t="shared" si="12"/>
        <v>301.49144625255241</v>
      </c>
      <c r="T15" s="4"/>
      <c r="U15" s="2" t="s">
        <v>15</v>
      </c>
      <c r="V15" s="1">
        <v>290.77</v>
      </c>
      <c r="W15" s="3">
        <f t="shared" si="4"/>
        <v>21.051917808219194</v>
      </c>
      <c r="X15" s="8">
        <f t="shared" si="13"/>
        <v>161.93782929399379</v>
      </c>
      <c r="Y15" s="5"/>
      <c r="Z15" s="2" t="s">
        <v>15</v>
      </c>
      <c r="AA15" s="1">
        <v>181.45</v>
      </c>
      <c r="AB15" s="3">
        <f t="shared" si="5"/>
        <v>107.37191780821919</v>
      </c>
      <c r="AC15" s="8">
        <f t="shared" si="15"/>
        <v>1342.1489726027398</v>
      </c>
      <c r="AD15" s="5"/>
      <c r="AE15" s="2" t="s">
        <v>15</v>
      </c>
      <c r="AF15" s="1">
        <v>355.75</v>
      </c>
      <c r="AG15" s="3">
        <f t="shared" si="6"/>
        <v>73.071917808219183</v>
      </c>
      <c r="AH15" s="8">
        <f t="shared" si="16"/>
        <v>214.91740531829171</v>
      </c>
      <c r="AI15" s="4"/>
      <c r="AJ15" s="2" t="s">
        <v>15</v>
      </c>
      <c r="AK15" s="1">
        <v>523.96</v>
      </c>
      <c r="AL15" s="3">
        <f t="shared" si="7"/>
        <v>817.86191780821912</v>
      </c>
      <c r="AM15" s="8">
        <f t="shared" si="17"/>
        <v>1340.757242308556</v>
      </c>
      <c r="AN15" s="5"/>
      <c r="AO15" s="2" t="s">
        <v>15</v>
      </c>
      <c r="AP15" s="1">
        <v>192.74</v>
      </c>
      <c r="AQ15" s="3">
        <f t="shared" si="8"/>
        <v>300.08191780821915</v>
      </c>
      <c r="AR15" s="8">
        <f t="shared" si="14"/>
        <v>961.80101861608705</v>
      </c>
    </row>
    <row r="16" spans="1:44" ht="20.100000000000001" customHeight="1">
      <c r="A16" s="2" t="s">
        <v>16</v>
      </c>
      <c r="B16" s="1">
        <v>1031.93</v>
      </c>
      <c r="C16" s="3">
        <f t="shared" si="0"/>
        <v>1526.8919178082192</v>
      </c>
      <c r="D16" s="8">
        <f t="shared" si="9"/>
        <v>1607.2546503244414</v>
      </c>
      <c r="E16" s="4"/>
      <c r="F16" s="2" t="s">
        <v>16</v>
      </c>
      <c r="G16" s="1">
        <v>234.84</v>
      </c>
      <c r="H16" s="3">
        <f t="shared" si="1"/>
        <v>1235.9819178082194</v>
      </c>
      <c r="I16" s="8">
        <f t="shared" si="10"/>
        <v>1471.407045009785</v>
      </c>
      <c r="J16" s="4"/>
      <c r="K16" s="2" t="s">
        <v>16</v>
      </c>
      <c r="L16" s="25">
        <v>478.2248657546449</v>
      </c>
      <c r="M16" s="3">
        <f t="shared" si="2"/>
        <v>52.597052053574281</v>
      </c>
      <c r="N16" s="8">
        <f t="shared" si="11"/>
        <v>67.432118017402928</v>
      </c>
      <c r="O16" s="4"/>
      <c r="P16" s="2" t="s">
        <v>16</v>
      </c>
      <c r="Q16" s="25">
        <v>224.31920463621481</v>
      </c>
      <c r="R16" s="3">
        <f t="shared" si="3"/>
        <v>196.65613782953861</v>
      </c>
      <c r="S16" s="8">
        <f t="shared" si="12"/>
        <v>248.93182003739062</v>
      </c>
      <c r="T16" s="4"/>
      <c r="U16" s="2" t="s">
        <v>16</v>
      </c>
      <c r="V16" s="1">
        <v>350.1</v>
      </c>
      <c r="W16" s="3">
        <f t="shared" si="4"/>
        <v>0</v>
      </c>
      <c r="X16" s="8">
        <f t="shared" si="13"/>
        <v>0</v>
      </c>
      <c r="Y16" s="5"/>
      <c r="Z16" s="2" t="s">
        <v>16</v>
      </c>
      <c r="AA16" s="1">
        <v>217.61</v>
      </c>
      <c r="AB16" s="3">
        <f t="shared" si="5"/>
        <v>71.21191780821917</v>
      </c>
      <c r="AC16" s="8">
        <f t="shared" si="15"/>
        <v>890.1489726027396</v>
      </c>
      <c r="AD16" s="5"/>
      <c r="AE16" s="2" t="s">
        <v>16</v>
      </c>
      <c r="AF16" s="1">
        <v>417.08</v>
      </c>
      <c r="AG16" s="3">
        <f t="shared" si="6"/>
        <v>11.741917808219194</v>
      </c>
      <c r="AH16" s="8">
        <f t="shared" si="16"/>
        <v>34.535052377115271</v>
      </c>
      <c r="AI16" s="4"/>
      <c r="AJ16" s="2" t="s">
        <v>16</v>
      </c>
      <c r="AK16" s="1">
        <v>613.28</v>
      </c>
      <c r="AL16" s="3">
        <f t="shared" si="7"/>
        <v>728.54191780821918</v>
      </c>
      <c r="AM16" s="8">
        <f t="shared" si="17"/>
        <v>1194.3310128003593</v>
      </c>
      <c r="AN16" s="5"/>
      <c r="AO16" s="2" t="s">
        <v>16</v>
      </c>
      <c r="AP16" s="1">
        <v>288.20999999999998</v>
      </c>
      <c r="AQ16" s="3">
        <f t="shared" si="8"/>
        <v>204.6119178082192</v>
      </c>
      <c r="AR16" s="8">
        <f t="shared" si="14"/>
        <v>655.80742887249744</v>
      </c>
    </row>
    <row r="17" spans="1:44" ht="20.100000000000001" customHeight="1">
      <c r="A17" s="2" t="s">
        <v>17</v>
      </c>
      <c r="B17" s="1">
        <v>810.75</v>
      </c>
      <c r="C17" s="3">
        <f t="shared" si="0"/>
        <v>1748.0719178082193</v>
      </c>
      <c r="D17" s="8">
        <f t="shared" si="9"/>
        <v>1840.0757029560205</v>
      </c>
      <c r="E17" s="4"/>
      <c r="F17" s="2" t="s">
        <v>17</v>
      </c>
      <c r="G17" s="1">
        <v>149.86000000000001</v>
      </c>
      <c r="H17" s="3">
        <f t="shared" si="1"/>
        <v>1320.9619178082191</v>
      </c>
      <c r="I17" s="8">
        <f t="shared" si="10"/>
        <v>1572.5737116764515</v>
      </c>
      <c r="J17" s="4"/>
      <c r="K17" s="2" t="s">
        <v>17</v>
      </c>
      <c r="L17" s="25">
        <v>351.60163046162035</v>
      </c>
      <c r="M17" s="3">
        <f t="shared" si="2"/>
        <v>179.22028734659884</v>
      </c>
      <c r="N17" s="8">
        <f t="shared" si="11"/>
        <v>229.76959916230621</v>
      </c>
      <c r="O17" s="4"/>
      <c r="P17" s="2" t="s">
        <v>17</v>
      </c>
      <c r="Q17" s="25">
        <v>164.59772571314085</v>
      </c>
      <c r="R17" s="3">
        <f t="shared" si="3"/>
        <v>256.3776167526126</v>
      </c>
      <c r="S17" s="8">
        <f t="shared" si="12"/>
        <v>324.52862880077544</v>
      </c>
      <c r="T17" s="4"/>
      <c r="U17" s="2" t="s">
        <v>17</v>
      </c>
      <c r="V17" s="1">
        <v>257.70999999999998</v>
      </c>
      <c r="W17" s="3">
        <f t="shared" si="4"/>
        <v>54.111917808219197</v>
      </c>
      <c r="X17" s="8">
        <f t="shared" si="13"/>
        <v>416.24552160168611</v>
      </c>
      <c r="Y17" s="5"/>
      <c r="Z17" s="2" t="s">
        <v>17</v>
      </c>
      <c r="AA17" s="1">
        <v>158.47</v>
      </c>
      <c r="AB17" s="3">
        <f t="shared" si="5"/>
        <v>130.35191780821918</v>
      </c>
      <c r="AC17" s="8">
        <f t="shared" si="15"/>
        <v>1629.3989726027398</v>
      </c>
      <c r="AD17" s="5"/>
      <c r="AE17" s="2" t="s">
        <v>17</v>
      </c>
      <c r="AF17" s="1">
        <v>342.56</v>
      </c>
      <c r="AG17" s="3">
        <f t="shared" si="6"/>
        <v>86.261917808219181</v>
      </c>
      <c r="AH17" s="8">
        <f t="shared" si="16"/>
        <v>253.71152296535053</v>
      </c>
      <c r="AI17" s="4"/>
      <c r="AJ17" s="2" t="s">
        <v>17</v>
      </c>
      <c r="AK17" s="1">
        <v>500.35</v>
      </c>
      <c r="AL17" s="3">
        <f t="shared" si="7"/>
        <v>841.47191780821913</v>
      </c>
      <c r="AM17" s="8">
        <f t="shared" si="17"/>
        <v>1379.462160341343</v>
      </c>
      <c r="AN17" s="5"/>
      <c r="AO17" s="2" t="s">
        <v>17</v>
      </c>
      <c r="AP17" s="1">
        <v>262.45</v>
      </c>
      <c r="AQ17" s="3">
        <f t="shared" si="8"/>
        <v>230.37191780821919</v>
      </c>
      <c r="AR17" s="8">
        <f t="shared" si="14"/>
        <v>738.37153143659987</v>
      </c>
    </row>
    <row r="18" spans="1:44" ht="20.100000000000001" customHeight="1">
      <c r="A18" s="2" t="s">
        <v>18</v>
      </c>
      <c r="B18" s="1">
        <v>854.53</v>
      </c>
      <c r="C18" s="3">
        <f t="shared" si="0"/>
        <v>1704.2919178082193</v>
      </c>
      <c r="D18" s="8">
        <f t="shared" si="9"/>
        <v>1793.9914924297045</v>
      </c>
      <c r="E18" s="4"/>
      <c r="F18" s="2" t="s">
        <v>18</v>
      </c>
      <c r="G18" s="1">
        <v>216.44</v>
      </c>
      <c r="H18" s="3">
        <f t="shared" si="1"/>
        <v>1254.3819178082192</v>
      </c>
      <c r="I18" s="8">
        <f t="shared" si="10"/>
        <v>1493.3118069145467</v>
      </c>
      <c r="J18" s="4"/>
      <c r="K18" s="2" t="s">
        <v>18</v>
      </c>
      <c r="L18" s="25">
        <v>425.07161495282452</v>
      </c>
      <c r="M18" s="3">
        <f t="shared" si="2"/>
        <v>105.75030285539466</v>
      </c>
      <c r="N18" s="8">
        <f t="shared" si="11"/>
        <v>135.57731135307009</v>
      </c>
      <c r="O18" s="4"/>
      <c r="P18" s="2" t="s">
        <v>18</v>
      </c>
      <c r="Q18" s="25">
        <v>187.358442303717</v>
      </c>
      <c r="R18" s="3">
        <f t="shared" si="3"/>
        <v>233.61690016203642</v>
      </c>
      <c r="S18" s="8">
        <f t="shared" si="12"/>
        <v>295.71759514181821</v>
      </c>
      <c r="T18" s="4"/>
      <c r="U18" s="2" t="s">
        <v>18</v>
      </c>
      <c r="V18" s="1">
        <v>278.17</v>
      </c>
      <c r="W18" s="3">
        <f t="shared" si="4"/>
        <v>33.65191780821916</v>
      </c>
      <c r="X18" s="8">
        <f t="shared" si="13"/>
        <v>258.86090621707046</v>
      </c>
      <c r="Y18" s="5"/>
      <c r="Z18" s="2" t="s">
        <v>18</v>
      </c>
      <c r="AA18" s="1">
        <v>173.75</v>
      </c>
      <c r="AB18" s="3">
        <f t="shared" si="5"/>
        <v>115.07191780821918</v>
      </c>
      <c r="AC18" s="8">
        <f t="shared" si="15"/>
        <v>1438.3989726027398</v>
      </c>
      <c r="AD18" s="5"/>
      <c r="AE18" s="2" t="s">
        <v>18</v>
      </c>
      <c r="AF18" s="1">
        <v>342.33</v>
      </c>
      <c r="AG18" s="3">
        <f t="shared" si="6"/>
        <v>86.491917808219199</v>
      </c>
      <c r="AH18" s="8">
        <f t="shared" si="16"/>
        <v>254.38799355358586</v>
      </c>
      <c r="AI18" s="4"/>
      <c r="AJ18" s="2" t="s">
        <v>18</v>
      </c>
      <c r="AK18" s="1">
        <v>503.52</v>
      </c>
      <c r="AL18" s="3">
        <f t="shared" si="7"/>
        <v>838.30191780821917</v>
      </c>
      <c r="AM18" s="8">
        <f t="shared" si="17"/>
        <v>1374.2654390298676</v>
      </c>
      <c r="AN18" s="5"/>
      <c r="AO18" s="2" t="s">
        <v>18</v>
      </c>
      <c r="AP18" s="1">
        <v>183.69</v>
      </c>
      <c r="AQ18" s="3">
        <f t="shared" si="8"/>
        <v>309.13191780821916</v>
      </c>
      <c r="AR18" s="8">
        <f t="shared" si="14"/>
        <v>990.80742887249733</v>
      </c>
    </row>
    <row r="19" spans="1:44" ht="20.100000000000001" customHeight="1">
      <c r="A19" s="2" t="s">
        <v>19</v>
      </c>
      <c r="B19" s="1">
        <v>878.58</v>
      </c>
      <c r="C19" s="3">
        <f t="shared" si="0"/>
        <v>1680.2419178082193</v>
      </c>
      <c r="D19" s="8">
        <f t="shared" si="9"/>
        <v>1768.6757029560204</v>
      </c>
      <c r="E19" s="4"/>
      <c r="F19" s="2" t="s">
        <v>19</v>
      </c>
      <c r="G19" s="1">
        <v>231.13</v>
      </c>
      <c r="H19" s="3">
        <f t="shared" si="1"/>
        <v>1239.6919178082192</v>
      </c>
      <c r="I19" s="8">
        <f t="shared" si="10"/>
        <v>1475.8237116764515</v>
      </c>
      <c r="J19" s="4"/>
      <c r="K19" s="2" t="s">
        <v>19</v>
      </c>
      <c r="L19" s="25">
        <v>392.75196142759023</v>
      </c>
      <c r="M19" s="3">
        <f t="shared" si="2"/>
        <v>138.06995638062895</v>
      </c>
      <c r="N19" s="8">
        <f t="shared" si="11"/>
        <v>177.01276459054992</v>
      </c>
      <c r="O19" s="4"/>
      <c r="P19" s="2" t="s">
        <v>19</v>
      </c>
      <c r="Q19" s="25">
        <v>147.22087772438354</v>
      </c>
      <c r="R19" s="3">
        <f t="shared" si="3"/>
        <v>273.75446474136993</v>
      </c>
      <c r="S19" s="8">
        <f t="shared" si="12"/>
        <v>346.52463891312647</v>
      </c>
      <c r="T19" s="4"/>
      <c r="U19" s="2" t="s">
        <v>19</v>
      </c>
      <c r="V19" s="1">
        <v>286.74</v>
      </c>
      <c r="W19" s="3">
        <f t="shared" si="4"/>
        <v>25.081917808219167</v>
      </c>
      <c r="X19" s="8">
        <f t="shared" si="13"/>
        <v>192.93782929399359</v>
      </c>
      <c r="Y19" s="5"/>
      <c r="Z19" s="2" t="s">
        <v>19</v>
      </c>
      <c r="AA19" s="1">
        <v>179.06</v>
      </c>
      <c r="AB19" s="3">
        <f t="shared" si="5"/>
        <v>109.76191780821918</v>
      </c>
      <c r="AC19" s="8">
        <f t="shared" si="15"/>
        <v>1372.0239726027398</v>
      </c>
      <c r="AD19" s="5"/>
      <c r="AE19" s="2" t="s">
        <v>19</v>
      </c>
      <c r="AF19" s="1">
        <v>355.9</v>
      </c>
      <c r="AG19" s="3">
        <f t="shared" si="6"/>
        <v>72.921917808219206</v>
      </c>
      <c r="AH19" s="8">
        <f t="shared" si="16"/>
        <v>214.47622884770354</v>
      </c>
      <c r="AI19" s="4"/>
      <c r="AJ19" s="2" t="s">
        <v>19</v>
      </c>
      <c r="AK19" s="1">
        <v>522.37</v>
      </c>
      <c r="AL19" s="3">
        <f t="shared" si="7"/>
        <v>819.45191780821915</v>
      </c>
      <c r="AM19" s="8">
        <f t="shared" si="17"/>
        <v>1343.3637996856053</v>
      </c>
      <c r="AN19" s="5"/>
      <c r="AO19" s="2" t="s">
        <v>19</v>
      </c>
      <c r="AP19" s="1">
        <v>190.64</v>
      </c>
      <c r="AQ19" s="3">
        <f t="shared" si="8"/>
        <v>302.18191780821917</v>
      </c>
      <c r="AR19" s="8">
        <f t="shared" si="14"/>
        <v>968.53178784685633</v>
      </c>
    </row>
    <row r="20" spans="1:44" ht="20.100000000000001" customHeight="1">
      <c r="A20" s="2" t="s">
        <v>20</v>
      </c>
      <c r="B20" s="1">
        <v>740.92</v>
      </c>
      <c r="C20" s="3">
        <f t="shared" si="0"/>
        <v>1817.9019178082192</v>
      </c>
      <c r="D20" s="8">
        <f t="shared" si="9"/>
        <v>1913.5809661139151</v>
      </c>
      <c r="E20" s="4"/>
      <c r="F20" s="2" t="s">
        <v>20</v>
      </c>
      <c r="G20" s="1">
        <v>94.15</v>
      </c>
      <c r="H20" s="3">
        <f t="shared" si="1"/>
        <v>1376.6719178082192</v>
      </c>
      <c r="I20" s="8">
        <f t="shared" si="10"/>
        <v>1638.8951402478801</v>
      </c>
      <c r="J20" s="4"/>
      <c r="K20" s="2" t="s">
        <v>20</v>
      </c>
      <c r="L20" s="25">
        <v>284.42028606818008</v>
      </c>
      <c r="M20" s="3">
        <f t="shared" si="2"/>
        <v>246.40163174003911</v>
      </c>
      <c r="N20" s="8">
        <f t="shared" si="11"/>
        <v>315.89952787184501</v>
      </c>
      <c r="O20" s="4"/>
      <c r="P20" s="2" t="s">
        <v>20</v>
      </c>
      <c r="Q20" s="25">
        <v>101.60592011042806</v>
      </c>
      <c r="R20" s="3">
        <f t="shared" si="3"/>
        <v>319.36942235532536</v>
      </c>
      <c r="S20" s="8">
        <f t="shared" si="12"/>
        <v>404.26509158901939</v>
      </c>
      <c r="T20" s="4"/>
      <c r="U20" s="2" t="s">
        <v>20</v>
      </c>
      <c r="V20" s="1">
        <v>241.57</v>
      </c>
      <c r="W20" s="3">
        <f t="shared" si="4"/>
        <v>70.25191780821919</v>
      </c>
      <c r="X20" s="8">
        <f t="shared" si="13"/>
        <v>540.39936775553224</v>
      </c>
      <c r="Y20" s="5"/>
      <c r="Z20" s="2" t="s">
        <v>20</v>
      </c>
      <c r="AA20" s="1">
        <v>151.03</v>
      </c>
      <c r="AB20" s="3">
        <f t="shared" si="5"/>
        <v>137.79191780821918</v>
      </c>
      <c r="AC20" s="8">
        <f t="shared" si="15"/>
        <v>1722.3989726027398</v>
      </c>
      <c r="AD20" s="5"/>
      <c r="AE20" s="2" t="s">
        <v>20</v>
      </c>
      <c r="AF20" s="1">
        <v>312.97000000000003</v>
      </c>
      <c r="AG20" s="3">
        <f t="shared" si="6"/>
        <v>115.85191780821916</v>
      </c>
      <c r="AH20" s="8">
        <f t="shared" si="16"/>
        <v>340.74093473005632</v>
      </c>
      <c r="AI20" s="4"/>
      <c r="AJ20" s="2" t="s">
        <v>20</v>
      </c>
      <c r="AK20" s="1">
        <v>455.58</v>
      </c>
      <c r="AL20" s="3">
        <f t="shared" si="7"/>
        <v>886.24191780821923</v>
      </c>
      <c r="AM20" s="8">
        <f t="shared" si="17"/>
        <v>1452.8556029642939</v>
      </c>
      <c r="AN20" s="5"/>
      <c r="AO20" s="2" t="s">
        <v>20</v>
      </c>
      <c r="AP20" s="1">
        <v>160.41</v>
      </c>
      <c r="AQ20" s="3">
        <f t="shared" si="8"/>
        <v>332.41191780821919</v>
      </c>
      <c r="AR20" s="8">
        <f t="shared" si="14"/>
        <v>1065.422813487882</v>
      </c>
    </row>
    <row r="21" spans="1:44" ht="20.100000000000001" customHeight="1">
      <c r="A21" s="2" t="s">
        <v>21</v>
      </c>
      <c r="B21" s="1">
        <v>864.41</v>
      </c>
      <c r="C21" s="3">
        <f t="shared" si="0"/>
        <v>1694.4119178082194</v>
      </c>
      <c r="D21" s="8">
        <f t="shared" si="9"/>
        <v>1783.5914924297047</v>
      </c>
      <c r="E21" s="4"/>
      <c r="F21" s="2" t="s">
        <v>21</v>
      </c>
      <c r="G21" s="1">
        <v>250.98</v>
      </c>
      <c r="H21" s="3">
        <f t="shared" si="1"/>
        <v>1219.8419178082193</v>
      </c>
      <c r="I21" s="8">
        <f t="shared" si="10"/>
        <v>1452.1927592954992</v>
      </c>
      <c r="J21" s="4"/>
      <c r="K21" s="2" t="s">
        <v>21</v>
      </c>
      <c r="L21" s="25">
        <v>426.475781403675</v>
      </c>
      <c r="M21" s="3">
        <f t="shared" si="2"/>
        <v>104.34613640454418</v>
      </c>
      <c r="N21" s="8">
        <f t="shared" si="11"/>
        <v>133.77709795454382</v>
      </c>
      <c r="O21" s="4"/>
      <c r="P21" s="2" t="s">
        <v>21</v>
      </c>
      <c r="Q21" s="25">
        <v>188.34869603372721</v>
      </c>
      <c r="R21" s="3">
        <f t="shared" si="3"/>
        <v>232.62664643202621</v>
      </c>
      <c r="S21" s="8">
        <f t="shared" si="12"/>
        <v>294.46410940762809</v>
      </c>
      <c r="T21" s="4"/>
      <c r="U21" s="2" t="s">
        <v>21</v>
      </c>
      <c r="V21" s="1">
        <v>284.66000000000003</v>
      </c>
      <c r="W21" s="3">
        <f t="shared" si="4"/>
        <v>27.161917808219151</v>
      </c>
      <c r="X21" s="8">
        <f t="shared" si="13"/>
        <v>208.93782929399347</v>
      </c>
      <c r="Y21" s="5"/>
      <c r="Z21" s="2" t="s">
        <v>21</v>
      </c>
      <c r="AA21" s="1">
        <v>177.37</v>
      </c>
      <c r="AB21" s="3">
        <f t="shared" si="5"/>
        <v>111.45191780821918</v>
      </c>
      <c r="AC21" s="8">
        <f t="shared" si="15"/>
        <v>1393.1489726027396</v>
      </c>
      <c r="AD21" s="5"/>
      <c r="AE21" s="2" t="s">
        <v>21</v>
      </c>
      <c r="AF21" s="1">
        <v>347.96</v>
      </c>
      <c r="AG21" s="3">
        <f t="shared" si="6"/>
        <v>80.861917808219204</v>
      </c>
      <c r="AH21" s="8">
        <f t="shared" si="16"/>
        <v>237.82917002417412</v>
      </c>
      <c r="AI21" s="4"/>
      <c r="AJ21" s="2" t="s">
        <v>21</v>
      </c>
      <c r="AK21" s="1">
        <v>511.52</v>
      </c>
      <c r="AL21" s="3">
        <f t="shared" si="7"/>
        <v>830.30191780821917</v>
      </c>
      <c r="AM21" s="8">
        <f t="shared" si="17"/>
        <v>1361.1506849315069</v>
      </c>
      <c r="AN21" s="5"/>
      <c r="AO21" s="2" t="s">
        <v>21</v>
      </c>
      <c r="AP21" s="1">
        <v>215.85</v>
      </c>
      <c r="AQ21" s="3">
        <f t="shared" si="8"/>
        <v>276.97191780821913</v>
      </c>
      <c r="AR21" s="8">
        <f t="shared" si="14"/>
        <v>887.73050579557412</v>
      </c>
    </row>
    <row r="22" spans="1:44" ht="20.100000000000001" customHeight="1">
      <c r="A22" s="2" t="s">
        <v>36</v>
      </c>
      <c r="B22" s="1">
        <v>854.22</v>
      </c>
      <c r="C22" s="3">
        <f t="shared" si="0"/>
        <v>1704.6019178082192</v>
      </c>
      <c r="D22" s="8">
        <f t="shared" si="9"/>
        <v>1794.3178082191782</v>
      </c>
      <c r="E22" s="4"/>
      <c r="F22" s="2" t="s">
        <v>36</v>
      </c>
      <c r="G22" s="1">
        <v>213.09</v>
      </c>
      <c r="H22" s="3">
        <f t="shared" si="1"/>
        <v>1257.7319178082194</v>
      </c>
      <c r="I22" s="8">
        <f t="shared" si="10"/>
        <v>1497.2999021526421</v>
      </c>
      <c r="J22" s="4"/>
      <c r="K22" s="2" t="s">
        <v>36</v>
      </c>
      <c r="L22" s="25">
        <v>440.94629516541113</v>
      </c>
      <c r="M22" s="3">
        <f t="shared" si="2"/>
        <v>89.875622642808054</v>
      </c>
      <c r="N22" s="8">
        <f t="shared" si="11"/>
        <v>115.22515723436929</v>
      </c>
      <c r="O22" s="4"/>
      <c r="P22" s="2" t="s">
        <v>36</v>
      </c>
      <c r="Q22" s="25">
        <v>188.28789780675785</v>
      </c>
      <c r="R22" s="3">
        <f t="shared" si="3"/>
        <v>232.68744465899556</v>
      </c>
      <c r="S22" s="8">
        <f t="shared" si="12"/>
        <v>294.54106918860197</v>
      </c>
      <c r="T22" s="4"/>
      <c r="U22" s="2" t="s">
        <v>36</v>
      </c>
      <c r="V22" s="1">
        <v>278.16000000000003</v>
      </c>
      <c r="W22" s="3">
        <f t="shared" si="4"/>
        <v>33.661917808219151</v>
      </c>
      <c r="X22" s="8">
        <f t="shared" si="13"/>
        <v>258.93782929399345</v>
      </c>
      <c r="Y22" s="5"/>
      <c r="Z22" s="2" t="s">
        <v>36</v>
      </c>
      <c r="AA22" s="1">
        <v>173.88</v>
      </c>
      <c r="AB22" s="3">
        <f t="shared" si="5"/>
        <v>114.94191780821919</v>
      </c>
      <c r="AC22" s="8">
        <f t="shared" ref="AC22" si="18">AB22/AC$6</f>
        <v>1436.7739726027398</v>
      </c>
      <c r="AD22" s="5"/>
      <c r="AE22" s="2" t="s">
        <v>36</v>
      </c>
      <c r="AF22" s="1">
        <v>343.65</v>
      </c>
      <c r="AG22" s="3">
        <f t="shared" si="6"/>
        <v>85.171917808219206</v>
      </c>
      <c r="AH22" s="8">
        <f t="shared" ref="AH22" si="19">AG22/AH$6</f>
        <v>250.50564061240942</v>
      </c>
      <c r="AI22" s="4"/>
      <c r="AJ22" s="2" t="s">
        <v>36</v>
      </c>
      <c r="AK22" s="1">
        <v>505.55</v>
      </c>
      <c r="AL22" s="3">
        <f t="shared" si="7"/>
        <v>836.2719178082192</v>
      </c>
      <c r="AM22" s="8">
        <f t="shared" ref="AM22" si="20">AL22/AM$6</f>
        <v>1370.9375701774086</v>
      </c>
      <c r="AN22" s="5"/>
      <c r="AO22" s="2" t="s">
        <v>36</v>
      </c>
      <c r="AP22" s="1">
        <v>181.46</v>
      </c>
      <c r="AQ22" s="3">
        <f t="shared" si="8"/>
        <v>311.36191780821912</v>
      </c>
      <c r="AR22" s="8">
        <f t="shared" si="14"/>
        <v>997.95486476993301</v>
      </c>
    </row>
    <row r="23" spans="1:44" ht="20.100000000000001" customHeight="1">
      <c r="A23" s="2" t="s">
        <v>22</v>
      </c>
      <c r="B23" s="1">
        <v>702.85</v>
      </c>
      <c r="C23" s="3">
        <f t="shared" si="0"/>
        <v>1855.9719178082194</v>
      </c>
      <c r="D23" s="8">
        <f t="shared" si="9"/>
        <v>1953.6546503244415</v>
      </c>
      <c r="E23" s="4"/>
      <c r="F23" s="2" t="s">
        <v>22</v>
      </c>
      <c r="G23" s="1">
        <v>154.26</v>
      </c>
      <c r="H23" s="3">
        <f t="shared" si="1"/>
        <v>1316.5619178082193</v>
      </c>
      <c r="I23" s="8">
        <f t="shared" si="10"/>
        <v>1567.3356164383563</v>
      </c>
      <c r="J23" s="4"/>
      <c r="K23" s="2" t="s">
        <v>22</v>
      </c>
      <c r="L23" s="25">
        <v>252.34192633018256</v>
      </c>
      <c r="M23" s="3">
        <f t="shared" si="2"/>
        <v>278.4799914780366</v>
      </c>
      <c r="N23" s="8">
        <f t="shared" si="11"/>
        <v>357.0256301000469</v>
      </c>
      <c r="O23" s="4"/>
      <c r="P23" s="2" t="s">
        <v>22</v>
      </c>
      <c r="Q23" s="25">
        <v>95.369433232945511</v>
      </c>
      <c r="R23" s="3">
        <f t="shared" si="3"/>
        <v>325.6059092328079</v>
      </c>
      <c r="S23" s="8">
        <f t="shared" si="12"/>
        <v>412.15937877570622</v>
      </c>
      <c r="T23" s="4"/>
      <c r="U23" s="2" t="s">
        <v>22</v>
      </c>
      <c r="V23" s="1">
        <v>231.35</v>
      </c>
      <c r="W23" s="3">
        <f t="shared" si="4"/>
        <v>80.471917808219189</v>
      </c>
      <c r="X23" s="8">
        <f t="shared" si="13"/>
        <v>619.01475237091677</v>
      </c>
      <c r="Y23" s="5"/>
      <c r="Z23" s="2" t="s">
        <v>22</v>
      </c>
      <c r="AA23" s="1">
        <v>144.77000000000001</v>
      </c>
      <c r="AB23" s="3">
        <f t="shared" si="5"/>
        <v>144.05191780821917</v>
      </c>
      <c r="AC23" s="8">
        <f t="shared" si="15"/>
        <v>1800.6489726027396</v>
      </c>
      <c r="AD23" s="5"/>
      <c r="AE23" s="2" t="s">
        <v>22</v>
      </c>
      <c r="AF23" s="1">
        <v>298.97000000000003</v>
      </c>
      <c r="AG23" s="3">
        <f t="shared" si="6"/>
        <v>129.85191780821916</v>
      </c>
      <c r="AH23" s="8">
        <f t="shared" si="16"/>
        <v>381.91740531829163</v>
      </c>
      <c r="AI23" s="4"/>
      <c r="AJ23" s="2" t="s">
        <v>22</v>
      </c>
      <c r="AK23" s="1">
        <v>436.52</v>
      </c>
      <c r="AL23" s="3">
        <f t="shared" si="7"/>
        <v>905.30191780821917</v>
      </c>
      <c r="AM23" s="8">
        <f t="shared" si="17"/>
        <v>1484.101504603638</v>
      </c>
      <c r="AN23" s="5"/>
      <c r="AO23" s="2" t="s">
        <v>22</v>
      </c>
      <c r="AP23" s="1">
        <v>163.04</v>
      </c>
      <c r="AQ23" s="3">
        <f t="shared" si="8"/>
        <v>329.78191780821919</v>
      </c>
      <c r="AR23" s="8">
        <f t="shared" si="14"/>
        <v>1056.9933263083947</v>
      </c>
    </row>
    <row r="24" spans="1:44" ht="20.100000000000001" customHeight="1">
      <c r="A24" s="2" t="s">
        <v>23</v>
      </c>
      <c r="B24" s="1">
        <v>849.8</v>
      </c>
      <c r="C24" s="3">
        <f t="shared" si="0"/>
        <v>1709.0219178082193</v>
      </c>
      <c r="D24" s="8">
        <f t="shared" si="9"/>
        <v>1798.9704397981257</v>
      </c>
      <c r="E24" s="4"/>
      <c r="F24" s="2" t="s">
        <v>23</v>
      </c>
      <c r="G24" s="1">
        <v>219.97</v>
      </c>
      <c r="H24" s="3">
        <f t="shared" si="1"/>
        <v>1250.8519178082192</v>
      </c>
      <c r="I24" s="8">
        <f t="shared" si="10"/>
        <v>1489.1094259621659</v>
      </c>
      <c r="J24" s="4"/>
      <c r="K24" s="2" t="s">
        <v>23</v>
      </c>
      <c r="L24" s="25">
        <v>458.01565654147288</v>
      </c>
      <c r="M24" s="3">
        <f t="shared" si="2"/>
        <v>72.806261266746304</v>
      </c>
      <c r="N24" s="8">
        <f t="shared" si="11"/>
        <v>93.341360598392697</v>
      </c>
      <c r="O24" s="4"/>
      <c r="P24" s="2" t="s">
        <v>23</v>
      </c>
      <c r="Q24" s="25">
        <v>203.0625865317958</v>
      </c>
      <c r="R24" s="3">
        <f t="shared" si="3"/>
        <v>217.91275593395761</v>
      </c>
      <c r="S24" s="8">
        <f t="shared" si="12"/>
        <v>275.83893156197166</v>
      </c>
      <c r="T24" s="4"/>
      <c r="U24" s="2" t="s">
        <v>23</v>
      </c>
      <c r="V24" s="1">
        <v>270.27999999999997</v>
      </c>
      <c r="W24" s="3">
        <f t="shared" si="4"/>
        <v>41.541917808219203</v>
      </c>
      <c r="X24" s="8">
        <f t="shared" si="13"/>
        <v>319.55321390937848</v>
      </c>
      <c r="Y24" s="5"/>
      <c r="Z24" s="2" t="s">
        <v>23</v>
      </c>
      <c r="AA24" s="1">
        <v>168.86</v>
      </c>
      <c r="AB24" s="3">
        <f t="shared" si="5"/>
        <v>119.96191780821917</v>
      </c>
      <c r="AC24" s="8">
        <f t="shared" si="15"/>
        <v>1499.5239726027396</v>
      </c>
      <c r="AD24" s="5"/>
      <c r="AE24" s="2" t="s">
        <v>23</v>
      </c>
      <c r="AF24" s="1">
        <v>341.1</v>
      </c>
      <c r="AG24" s="3">
        <f t="shared" si="6"/>
        <v>87.72191780821916</v>
      </c>
      <c r="AH24" s="8">
        <f>AG24/AH$6</f>
        <v>258.00564061240925</v>
      </c>
      <c r="AI24" s="4"/>
      <c r="AJ24" s="2" t="s">
        <v>23</v>
      </c>
      <c r="AK24" s="1">
        <v>498.55</v>
      </c>
      <c r="AL24" s="3">
        <f t="shared" si="7"/>
        <v>843.2719178082192</v>
      </c>
      <c r="AM24" s="8">
        <f t="shared" si="17"/>
        <v>1382.4129800134742</v>
      </c>
      <c r="AN24" s="5"/>
      <c r="AO24" s="2" t="s">
        <v>23</v>
      </c>
      <c r="AP24" s="1">
        <v>175.52</v>
      </c>
      <c r="AQ24" s="3">
        <f t="shared" si="8"/>
        <v>317.30191780821917</v>
      </c>
      <c r="AR24" s="8">
        <f t="shared" si="14"/>
        <v>1016.9933263083947</v>
      </c>
    </row>
    <row r="25" spans="1:44" ht="20.100000000000001" customHeight="1">
      <c r="A25" s="2" t="s">
        <v>24</v>
      </c>
      <c r="B25" s="1">
        <v>1003.15</v>
      </c>
      <c r="C25" s="3">
        <f t="shared" si="0"/>
        <v>1555.6719178082192</v>
      </c>
      <c r="D25" s="8">
        <f t="shared" si="9"/>
        <v>1637.5493871665465</v>
      </c>
      <c r="E25" s="4"/>
      <c r="F25" s="2" t="s">
        <v>24</v>
      </c>
      <c r="G25" s="1">
        <v>207.18</v>
      </c>
      <c r="H25" s="3">
        <f t="shared" si="1"/>
        <v>1263.6419178082192</v>
      </c>
      <c r="I25" s="8">
        <f t="shared" si="10"/>
        <v>1504.3356164383563</v>
      </c>
      <c r="J25" s="4"/>
      <c r="K25" s="2" t="s">
        <v>24</v>
      </c>
      <c r="L25" s="25">
        <v>443.04832710836126</v>
      </c>
      <c r="M25" s="3">
        <f t="shared" si="2"/>
        <v>87.77359069985792</v>
      </c>
      <c r="N25" s="8">
        <f t="shared" si="11"/>
        <v>112.53024448699733</v>
      </c>
      <c r="O25" s="4"/>
      <c r="P25" s="2" t="s">
        <v>24</v>
      </c>
      <c r="Q25" s="25">
        <v>185.59416778087842</v>
      </c>
      <c r="R25" s="3">
        <f t="shared" si="3"/>
        <v>235.38117468487499</v>
      </c>
      <c r="S25" s="8">
        <f t="shared" si="12"/>
        <v>297.95085403148732</v>
      </c>
      <c r="T25" s="4"/>
      <c r="U25" s="2" t="s">
        <v>24</v>
      </c>
      <c r="V25" s="1">
        <v>321.31</v>
      </c>
      <c r="W25" s="3">
        <f t="shared" si="4"/>
        <v>0</v>
      </c>
      <c r="X25" s="8">
        <f t="shared" si="13"/>
        <v>0</v>
      </c>
      <c r="Y25" s="5"/>
      <c r="Z25" s="2" t="s">
        <v>24</v>
      </c>
      <c r="AA25" s="1">
        <v>199.71</v>
      </c>
      <c r="AB25" s="3">
        <f t="shared" si="5"/>
        <v>89.111917808219175</v>
      </c>
      <c r="AC25" s="8">
        <f t="shared" si="15"/>
        <v>1113.8989726027396</v>
      </c>
      <c r="AD25" s="5"/>
      <c r="AE25" s="2" t="s">
        <v>24</v>
      </c>
      <c r="AF25" s="1">
        <v>393.23</v>
      </c>
      <c r="AG25" s="3">
        <f t="shared" si="6"/>
        <v>35.591917808219158</v>
      </c>
      <c r="AH25" s="8">
        <f t="shared" si="16"/>
        <v>104.68211120064457</v>
      </c>
      <c r="AI25" s="4"/>
      <c r="AJ25" s="2" t="s">
        <v>24</v>
      </c>
      <c r="AK25" s="1">
        <v>580.30999999999995</v>
      </c>
      <c r="AL25" s="3">
        <f t="shared" si="7"/>
        <v>761.51191780821921</v>
      </c>
      <c r="AM25" s="8">
        <f>AL25/AM$6</f>
        <v>1248.3801931282283</v>
      </c>
      <c r="AN25" s="5"/>
      <c r="AO25" s="2" t="s">
        <v>24</v>
      </c>
      <c r="AP25" s="1">
        <v>257.39999999999998</v>
      </c>
      <c r="AQ25" s="3">
        <f t="shared" si="8"/>
        <v>235.42191780821921</v>
      </c>
      <c r="AR25" s="8">
        <f t="shared" si="14"/>
        <v>754.55742887249744</v>
      </c>
    </row>
    <row r="26" spans="1:44" ht="20.100000000000001" customHeight="1">
      <c r="A26" s="2" t="s">
        <v>25</v>
      </c>
      <c r="B26" s="1">
        <v>784.01</v>
      </c>
      <c r="C26" s="3">
        <f t="shared" si="0"/>
        <v>1774.8119178082193</v>
      </c>
      <c r="D26" s="8">
        <f t="shared" si="9"/>
        <v>1868.223071377073</v>
      </c>
      <c r="E26" s="4"/>
      <c r="F26" s="2" t="s">
        <v>25</v>
      </c>
      <c r="G26" s="1">
        <v>197.01</v>
      </c>
      <c r="H26" s="3">
        <f t="shared" si="1"/>
        <v>1273.8119178082193</v>
      </c>
      <c r="I26" s="8">
        <f t="shared" si="10"/>
        <v>1516.4427592954992</v>
      </c>
      <c r="J26" s="4"/>
      <c r="K26" s="2" t="s">
        <v>25</v>
      </c>
      <c r="L26" s="25">
        <v>340.65522472482854</v>
      </c>
      <c r="M26" s="3">
        <f t="shared" si="2"/>
        <v>190.16669308339064</v>
      </c>
      <c r="N26" s="8">
        <f t="shared" si="11"/>
        <v>243.80345267101364</v>
      </c>
      <c r="O26" s="4"/>
      <c r="P26" s="2" t="s">
        <v>25</v>
      </c>
      <c r="Q26" s="25">
        <v>134.80235894006728</v>
      </c>
      <c r="R26" s="3">
        <f t="shared" si="3"/>
        <v>286.17298352568616</v>
      </c>
      <c r="S26" s="8">
        <f t="shared" si="12"/>
        <v>362.24428294390651</v>
      </c>
      <c r="T26" s="4"/>
      <c r="U26" s="2" t="s">
        <v>25</v>
      </c>
      <c r="V26" s="1">
        <v>258.95999999999998</v>
      </c>
      <c r="W26" s="3">
        <f t="shared" si="4"/>
        <v>52.861917808219197</v>
      </c>
      <c r="X26" s="8">
        <f t="shared" si="13"/>
        <v>406.63013698630152</v>
      </c>
      <c r="Y26" s="5"/>
      <c r="Z26" s="2" t="s">
        <v>25</v>
      </c>
      <c r="AA26" s="1">
        <v>161.77000000000001</v>
      </c>
      <c r="AB26" s="3">
        <f t="shared" si="5"/>
        <v>127.05191780821917</v>
      </c>
      <c r="AC26" s="8">
        <f t="shared" si="15"/>
        <v>1588.1489726027396</v>
      </c>
      <c r="AD26" s="5"/>
      <c r="AE26" s="2" t="s">
        <v>25</v>
      </c>
      <c r="AF26" s="1">
        <v>322.89</v>
      </c>
      <c r="AG26" s="3">
        <f t="shared" si="6"/>
        <v>105.9319178082192</v>
      </c>
      <c r="AH26" s="8">
        <f t="shared" si="16"/>
        <v>311.56446414182113</v>
      </c>
      <c r="AI26" s="4"/>
      <c r="AJ26" s="2" t="s">
        <v>25</v>
      </c>
      <c r="AK26" s="1">
        <v>473.13</v>
      </c>
      <c r="AL26" s="3">
        <f t="shared" si="7"/>
        <v>868.69191780821916</v>
      </c>
      <c r="AM26" s="8">
        <f t="shared" si="17"/>
        <v>1424.085111161015</v>
      </c>
      <c r="AN26" s="5"/>
      <c r="AO26" s="2" t="s">
        <v>25</v>
      </c>
      <c r="AP26" s="1">
        <v>177.82</v>
      </c>
      <c r="AQ26" s="3">
        <f t="shared" si="8"/>
        <v>315.00191780821916</v>
      </c>
      <c r="AR26" s="8">
        <f t="shared" si="14"/>
        <v>1009.6215314365998</v>
      </c>
    </row>
    <row r="27" spans="1:44" ht="20.100000000000001" customHeight="1">
      <c r="A27" s="2" t="s">
        <v>26</v>
      </c>
      <c r="B27" s="1">
        <v>752.83</v>
      </c>
      <c r="C27" s="3">
        <f t="shared" si="0"/>
        <v>1805.9919178082193</v>
      </c>
      <c r="D27" s="8">
        <f t="shared" si="9"/>
        <v>1901.044124008652</v>
      </c>
      <c r="E27" s="4"/>
      <c r="F27" s="2" t="s">
        <v>26</v>
      </c>
      <c r="G27" s="1">
        <v>100.77</v>
      </c>
      <c r="H27" s="3">
        <f t="shared" si="1"/>
        <v>1370.0519178082193</v>
      </c>
      <c r="I27" s="8">
        <f t="shared" si="10"/>
        <v>1631.0141878669278</v>
      </c>
      <c r="J27" s="4"/>
      <c r="K27" s="2" t="s">
        <v>26</v>
      </c>
      <c r="L27" s="25">
        <v>286.776675731723</v>
      </c>
      <c r="M27" s="3">
        <f t="shared" si="2"/>
        <v>244.04524207649618</v>
      </c>
      <c r="N27" s="8">
        <f t="shared" si="11"/>
        <v>312.87851548268742</v>
      </c>
      <c r="O27" s="4"/>
      <c r="P27" s="2" t="s">
        <v>26</v>
      </c>
      <c r="Q27" s="25">
        <v>97.21941280385839</v>
      </c>
      <c r="R27" s="3">
        <f t="shared" si="3"/>
        <v>323.75592966189504</v>
      </c>
      <c r="S27" s="8">
        <f t="shared" si="12"/>
        <v>409.81763248341144</v>
      </c>
      <c r="T27" s="4"/>
      <c r="U27" s="2" t="s">
        <v>26</v>
      </c>
      <c r="V27" s="1">
        <v>245.97</v>
      </c>
      <c r="W27" s="3">
        <f t="shared" si="4"/>
        <v>65.851917808219184</v>
      </c>
      <c r="X27" s="8">
        <f t="shared" si="13"/>
        <v>506.55321390937831</v>
      </c>
      <c r="Y27" s="5"/>
      <c r="Z27" s="2" t="s">
        <v>26</v>
      </c>
      <c r="AA27" s="1">
        <v>153.86000000000001</v>
      </c>
      <c r="AB27" s="3">
        <f t="shared" si="5"/>
        <v>134.96191780821917</v>
      </c>
      <c r="AC27" s="8">
        <f t="shared" si="15"/>
        <v>1687.0239726027396</v>
      </c>
      <c r="AD27" s="5"/>
      <c r="AE27" s="2" t="s">
        <v>26</v>
      </c>
      <c r="AF27" s="1">
        <v>321.44</v>
      </c>
      <c r="AG27" s="3">
        <f t="shared" si="6"/>
        <v>107.38191780821919</v>
      </c>
      <c r="AH27" s="8">
        <f t="shared" si="16"/>
        <v>315.82917002417406</v>
      </c>
      <c r="AI27" s="4"/>
      <c r="AJ27" s="2" t="s">
        <v>26</v>
      </c>
      <c r="AK27" s="1">
        <v>465.24</v>
      </c>
      <c r="AL27" s="3">
        <f t="shared" si="7"/>
        <v>876.58191780821915</v>
      </c>
      <c r="AM27" s="8">
        <f t="shared" si="17"/>
        <v>1437.0195373905233</v>
      </c>
      <c r="AN27" s="5"/>
      <c r="AO27" s="2" t="s">
        <v>26</v>
      </c>
      <c r="AP27" s="1">
        <v>164.77</v>
      </c>
      <c r="AQ27" s="3">
        <f t="shared" si="8"/>
        <v>328.05191780821917</v>
      </c>
      <c r="AR27" s="8">
        <f t="shared" si="14"/>
        <v>1051.4484545135228</v>
      </c>
    </row>
    <row r="28" spans="1:44" ht="20.100000000000001" customHeight="1">
      <c r="A28" s="2" t="s">
        <v>27</v>
      </c>
      <c r="B28" s="1">
        <v>798.52</v>
      </c>
      <c r="C28" s="3">
        <f t="shared" si="0"/>
        <v>1760.3019178082193</v>
      </c>
      <c r="D28" s="8">
        <f t="shared" si="9"/>
        <v>1852.9493871665468</v>
      </c>
      <c r="E28" s="4"/>
      <c r="F28" s="2" t="s">
        <v>27</v>
      </c>
      <c r="G28" s="1">
        <v>119.68</v>
      </c>
      <c r="H28" s="3">
        <f t="shared" si="1"/>
        <v>1351.1419178082192</v>
      </c>
      <c r="I28" s="8">
        <f t="shared" si="10"/>
        <v>1608.502283105023</v>
      </c>
      <c r="J28" s="4"/>
      <c r="K28" s="2" t="s">
        <v>27</v>
      </c>
      <c r="L28" s="25">
        <v>331.52023670071947</v>
      </c>
      <c r="M28" s="3">
        <f t="shared" si="2"/>
        <v>199.30168110749972</v>
      </c>
      <c r="N28" s="8">
        <f t="shared" si="11"/>
        <v>255.51497577884578</v>
      </c>
      <c r="O28" s="4"/>
      <c r="P28" s="2" t="s">
        <v>27</v>
      </c>
      <c r="Q28" s="25">
        <v>120.7695032457609</v>
      </c>
      <c r="R28" s="3">
        <f t="shared" si="3"/>
        <v>300.20583921999253</v>
      </c>
      <c r="S28" s="8">
        <f t="shared" si="12"/>
        <v>380.00739141771203</v>
      </c>
      <c r="T28" s="4"/>
      <c r="U28" s="2" t="s">
        <v>27</v>
      </c>
      <c r="V28" s="1">
        <v>258.79000000000002</v>
      </c>
      <c r="W28" s="3">
        <f t="shared" si="4"/>
        <v>53.031917808219156</v>
      </c>
      <c r="X28" s="8">
        <f t="shared" si="13"/>
        <v>407.9378292939935</v>
      </c>
      <c r="Y28" s="5"/>
      <c r="Z28" s="2" t="s">
        <v>27</v>
      </c>
      <c r="AA28" s="1">
        <v>161.99</v>
      </c>
      <c r="AB28" s="3">
        <f t="shared" si="5"/>
        <v>126.83191780821917</v>
      </c>
      <c r="AC28" s="8">
        <f t="shared" si="15"/>
        <v>1585.3989726027396</v>
      </c>
      <c r="AD28" s="5"/>
      <c r="AE28" s="2" t="s">
        <v>27</v>
      </c>
      <c r="AF28" s="1">
        <v>337.06</v>
      </c>
      <c r="AG28" s="3">
        <f t="shared" si="6"/>
        <v>91.761917808219181</v>
      </c>
      <c r="AH28" s="8">
        <f>AG28/AH$6</f>
        <v>269.88799355358583</v>
      </c>
      <c r="AI28" s="4"/>
      <c r="AJ28" s="2" t="s">
        <v>27</v>
      </c>
      <c r="AK28" s="1">
        <v>486.72</v>
      </c>
      <c r="AL28" s="3">
        <f t="shared" si="7"/>
        <v>855.10191780821913</v>
      </c>
      <c r="AM28" s="8">
        <f t="shared" si="17"/>
        <v>1401.8064226364249</v>
      </c>
      <c r="AN28" s="5"/>
      <c r="AO28" s="2" t="s">
        <v>27</v>
      </c>
      <c r="AP28" s="1">
        <v>185.16</v>
      </c>
      <c r="AQ28" s="3">
        <f t="shared" si="8"/>
        <v>307.66191780821919</v>
      </c>
      <c r="AR28" s="8">
        <f t="shared" si="14"/>
        <v>986.09589041095887</v>
      </c>
    </row>
    <row r="29" spans="1:44" ht="20.100000000000001" customHeight="1">
      <c r="A29" s="26" t="s">
        <v>34</v>
      </c>
      <c r="B29" s="1">
        <v>867.96</v>
      </c>
      <c r="C29" s="3">
        <f t="shared" si="0"/>
        <v>1690.8619178082192</v>
      </c>
      <c r="D29" s="8">
        <f t="shared" si="9"/>
        <v>1779.8546503244413</v>
      </c>
      <c r="E29" s="4"/>
      <c r="F29" s="26" t="s">
        <v>34</v>
      </c>
      <c r="G29" s="1">
        <v>135.13999999999999</v>
      </c>
      <c r="H29" s="3">
        <f t="shared" si="1"/>
        <v>1335.6819178082194</v>
      </c>
      <c r="I29" s="8">
        <f t="shared" si="10"/>
        <v>1590.0975212002613</v>
      </c>
      <c r="J29" s="4"/>
      <c r="K29" s="26" t="s">
        <v>34</v>
      </c>
      <c r="L29" s="25">
        <v>412.95566131622689</v>
      </c>
      <c r="M29" s="3">
        <f t="shared" si="2"/>
        <v>117.86625649199229</v>
      </c>
      <c r="N29" s="8">
        <f t="shared" si="11"/>
        <v>151.11058524614396</v>
      </c>
      <c r="O29" s="4"/>
      <c r="P29" s="26" t="s">
        <v>34</v>
      </c>
      <c r="Q29" s="25">
        <v>169.99030580098679</v>
      </c>
      <c r="R29" s="3">
        <f t="shared" si="3"/>
        <v>250.98503666476662</v>
      </c>
      <c r="S29" s="8">
        <f t="shared" si="12"/>
        <v>317.7025780566666</v>
      </c>
      <c r="T29" s="4"/>
      <c r="U29" s="26" t="s">
        <v>34</v>
      </c>
      <c r="V29" s="1">
        <v>287.26</v>
      </c>
      <c r="W29" s="3">
        <f t="shared" si="4"/>
        <v>24.561917808219185</v>
      </c>
      <c r="X29" s="8">
        <f t="shared" si="13"/>
        <v>188.93782929399373</v>
      </c>
      <c r="Y29" s="5"/>
      <c r="Z29" s="26" t="s">
        <v>34</v>
      </c>
      <c r="AA29" s="1">
        <v>179.22</v>
      </c>
      <c r="AB29" s="3">
        <f t="shared" si="5"/>
        <v>109.60191780821918</v>
      </c>
      <c r="AC29" s="8">
        <f t="shared" ref="AC29" si="21">AB29/AC$6</f>
        <v>1370.0239726027398</v>
      </c>
      <c r="AD29" s="5"/>
      <c r="AE29" s="26" t="s">
        <v>34</v>
      </c>
      <c r="AF29" s="1">
        <v>352.11</v>
      </c>
      <c r="AG29" s="3">
        <f t="shared" si="6"/>
        <v>76.71191780821917</v>
      </c>
      <c r="AH29" s="8">
        <f>AG29/AH$6</f>
        <v>225.62328767123284</v>
      </c>
      <c r="AI29" s="4"/>
      <c r="AJ29" s="26" t="s">
        <v>34</v>
      </c>
      <c r="AK29" s="1">
        <v>518.21</v>
      </c>
      <c r="AL29" s="3">
        <f t="shared" si="7"/>
        <v>823.61191780821912</v>
      </c>
      <c r="AM29" s="8">
        <f t="shared" ref="AM29" si="22">AL29/AM$6</f>
        <v>1350.1834718167527</v>
      </c>
      <c r="AN29" s="5"/>
      <c r="AO29" s="26" t="s">
        <v>34</v>
      </c>
      <c r="AP29" s="1">
        <v>195.2</v>
      </c>
      <c r="AQ29" s="3">
        <f t="shared" si="8"/>
        <v>297.62191780821917</v>
      </c>
      <c r="AR29" s="8">
        <f t="shared" si="14"/>
        <v>953.91640323147169</v>
      </c>
    </row>
    <row r="30" spans="1:44" ht="20.100000000000001" customHeight="1">
      <c r="U30" s="27" t="s">
        <v>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36"/>
      <c r="AP30" s="36"/>
      <c r="AQ30" s="36"/>
      <c r="AR30" s="6"/>
    </row>
    <row r="31" spans="1:44" ht="15" customHeight="1">
      <c r="U31" s="27" t="s">
        <v>0</v>
      </c>
      <c r="X31" s="28"/>
      <c r="Y31" s="5"/>
      <c r="Z31" s="5"/>
      <c r="AA31" s="5"/>
      <c r="AC31" s="28"/>
      <c r="AD31" s="5"/>
      <c r="AE31" s="5"/>
      <c r="AF31" s="5"/>
      <c r="AH31" s="28"/>
      <c r="AI31" s="5"/>
      <c r="AJ31" s="5"/>
      <c r="AK31" s="5"/>
      <c r="AL31" s="5"/>
      <c r="AM31" s="28"/>
      <c r="AN31" s="5"/>
      <c r="AO31" s="30"/>
      <c r="AP31" s="30"/>
      <c r="AQ31" s="30"/>
      <c r="AR31" s="6"/>
    </row>
    <row r="32" spans="1:44" ht="15" customHeight="1">
      <c r="U32" s="27" t="s">
        <v>0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30"/>
      <c r="AP32" s="30"/>
      <c r="AQ32" s="30"/>
      <c r="AR32" s="7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mergeCells count="39">
    <mergeCell ref="A6:C6"/>
    <mergeCell ref="A5:C5"/>
    <mergeCell ref="A4:C4"/>
    <mergeCell ref="A3:D3"/>
    <mergeCell ref="AE4:AG4"/>
    <mergeCell ref="F3:I3"/>
    <mergeCell ref="F4:H4"/>
    <mergeCell ref="F5:H5"/>
    <mergeCell ref="F6:H6"/>
    <mergeCell ref="K3:N3"/>
    <mergeCell ref="K4:M4"/>
    <mergeCell ref="K5:M5"/>
    <mergeCell ref="K6:M6"/>
    <mergeCell ref="P3:S3"/>
    <mergeCell ref="P4:R4"/>
    <mergeCell ref="P5:R5"/>
    <mergeCell ref="P6:R6"/>
    <mergeCell ref="U3:X3"/>
    <mergeCell ref="U4:W4"/>
    <mergeCell ref="U5:W5"/>
    <mergeCell ref="U6:W6"/>
    <mergeCell ref="Z3:AC3"/>
    <mergeCell ref="Z4:AB4"/>
    <mergeCell ref="Z5:AB5"/>
    <mergeCell ref="Z6:AB6"/>
    <mergeCell ref="AE3:AH3"/>
    <mergeCell ref="AE5:AG5"/>
    <mergeCell ref="AE6:AG6"/>
    <mergeCell ref="AJ3:AM3"/>
    <mergeCell ref="AJ4:AL4"/>
    <mergeCell ref="AJ5:AL5"/>
    <mergeCell ref="AJ6:AL6"/>
    <mergeCell ref="AO30:AQ30"/>
    <mergeCell ref="AO31:AQ31"/>
    <mergeCell ref="AO32:AQ32"/>
    <mergeCell ref="AO3:AR3"/>
    <mergeCell ref="AO4:AQ4"/>
    <mergeCell ref="AO5:AQ5"/>
    <mergeCell ref="AO6:AQ6"/>
  </mergeCells>
  <pageMargins left="0.45" right="0.45" top="0.75" bottom="0.75" header="0.3" footer="0.3"/>
  <pageSetup paperSize="17" scale="64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2024-07-05T14:07:52Z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